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G:\我的雲端硬碟\媒體圖書館\前台選單目錄\檔案庫\3-檔案專區\碳平衡\文件別\法規標準\綠色工廠\"/>
    </mc:Choice>
  </mc:AlternateContent>
  <xr:revisionPtr revIDLastSave="0" documentId="8_{33D883FD-3CF2-440D-84F8-D12EDD1FBA96}" xr6:coauthVersionLast="47" xr6:coauthVersionMax="47" xr10:uidLastSave="{00000000-0000-0000-0000-000000000000}"/>
  <workbookProtection workbookAlgorithmName="SHA-512" workbookHashValue="t241/PLrPEMMVuL2BIuB5SPa/KcAOLjiBC3WXg0CSFaV4zyedsnkE00SkR3HeAwcY7tivkfWWMjLC15G3GgIwg==" workbookSaltValue="eWr31KLgftx9Q783c8tdHw==" workbookSpinCount="100000" lockStructure="1"/>
  <bookViews>
    <workbookView xWindow="0" yWindow="210" windowWidth="16725" windowHeight="15195" tabRatio="840" xr2:uid="{00000000-000D-0000-FFFF-FFFF00000000}"/>
  </bookViews>
  <sheets>
    <sheet name="封面(請填寫黃底部分)" sheetId="1" r:id="rId1"/>
    <sheet name="壹、清潔生產評估背景資訊" sheetId="2" r:id="rId2"/>
    <sheet name="貳、一般行業清潔生產評估系統得分總表" sheetId="3" r:id="rId3"/>
    <sheet name="參、不適用指標說明" sheetId="4" r:id="rId4"/>
    <sheet name="年度績效彙整" sheetId="28" r:id="rId5"/>
    <sheet name="1-1及1-2原物料生產力及再生原料使用率" sheetId="21" r:id="rId6"/>
    <sheet name="1-3能源生產力" sheetId="22" r:id="rId7"/>
    <sheet name="1-4能源回收率" sheetId="23" r:id="rId8"/>
    <sheet name="1-5水資源生產力" sheetId="24" r:id="rId9"/>
    <sheet name="1-6廢水回收率" sheetId="25" r:id="rId10"/>
    <sheet name="1-7事業廢棄物產生量、1-8事業廢棄物回收再利用率" sheetId="26" r:id="rId11"/>
    <sheet name="1-9溫室氣體排放量" sheetId="27" r:id="rId12"/>
    <sheet name="2_綠色製程" sheetId="12" r:id="rId13"/>
    <sheet name="3_污染物產生及管末處理功能" sheetId="13" r:id="rId14"/>
    <sheet name="4_環境友善設計" sheetId="14" r:id="rId15"/>
    <sheet name="5_綠色管理" sheetId="15" r:id="rId16"/>
    <sheet name="6_社會責任" sheetId="16" r:id="rId17"/>
    <sheet name="7_創新思維" sheetId="17" r:id="rId18"/>
    <sheet name="8_其他" sheetId="18" r:id="rId19"/>
    <sheet name="list" sheetId="19" state="hidden" r:id="rId20"/>
  </sheets>
  <externalReferences>
    <externalReference r:id="rId21"/>
  </externalReferences>
  <definedNames>
    <definedName name="_2_1廠房流程管理之有效性指標">'2_綠色製程'!$A$2</definedName>
    <definedName name="_2_2採用清潔生產製程技術">'2_綠色製程'!$A$16</definedName>
    <definedName name="_3_1事業廢棄物妥善處理">'3_污染物產生及管末處理功能'!$A$2</definedName>
    <definedName name="_3_2管末處理設備能力及設備異常處理機制">'3_污染物產生及管末處理功能'!$A$17</definedName>
    <definedName name="_4_1採用物質節約設計">'4_環境友善設計'!$A$2</definedName>
    <definedName name="_4_2採用節能設計">'4_環境友善設計'!$A$16</definedName>
    <definedName name="_4_3採用零件易拆解設計">'4_環境友善設計'!#REF!</definedName>
    <definedName name="_4_4採用廢棄物減量設計">'4_環境友善設計'!#REF!</definedName>
    <definedName name="_4_5採用可回收再利用設計">'4_環境友善設計'!$A$30</definedName>
    <definedName name="_4_6採用低毒性設計">'4_環境友善設計'!$A$45</definedName>
    <definedName name="_5_1危害物質管制措施">'5_綠色管理'!$A$2</definedName>
    <definedName name="_5_1組織採用相關危害物質管理系統">'5_綠色管理'!$A$2</definedName>
    <definedName name="_5_2產品符合相關危害物質管制規範">'5_綠色管理'!$A$18</definedName>
    <definedName name="_5_2通過國際管理系統認證">'5_綠色管理'!$A$16</definedName>
    <definedName name="_5_3自願性溫室氣體制度之導入">'5_綠色管理'!$A$32</definedName>
    <definedName name="_5_4與利害關係人溝通">'5_綠色管理'!$A$50</definedName>
    <definedName name="_5_5綠色供應鏈管理">'5_綠色管理'!$A$67</definedName>
    <definedName name="_5_6綠色採購管理">'5_綠色管理'!$A$83</definedName>
    <definedName name="_6_1員工作業環境">'6_社會責任'!$A$2</definedName>
    <definedName name="_6_1通過國際管理系統認證">#REF!</definedName>
    <definedName name="_6_2永續資訊之建置與揭露">'6_社會責任'!$A$17</definedName>
    <definedName name="_6_2自願性溫室氣體制度之導入">#REF!</definedName>
    <definedName name="_6_3綠色經驗成果分享與促進">'6_社會責任'!$A$33</definedName>
    <definedName name="_6_3與利害關係人溝通">#REF!</definedName>
    <definedName name="_6_4綠色供應鏈管理">#REF!</definedName>
    <definedName name="_6_5綠色採購管理">#REF!</definedName>
    <definedName name="_7_1去物質化的創新作法">'7_創新思維'!$A$2</definedName>
    <definedName name="_7_1員工作業環境">'6_社會責任'!$A$2</definedName>
    <definedName name="_7_2去毒化的創新作法">'[1]7.創新思維'!#REF!</definedName>
    <definedName name="_7_2永續資訊之建置與揭露">'6_社會責任'!$A$17</definedName>
    <definedName name="_7_3去碳化的創新作法">'[1]7.創新思維'!#REF!</definedName>
    <definedName name="_7_3綠色經驗成果分享與促進">'6_社會責任'!$A$33</definedName>
    <definedName name="_7_4其他促進環境永續的創新作法">'[1]7.創新思維'!#REF!</definedName>
    <definedName name="_8_1去物質化的創新作法">'7_創新思維'!$A$2</definedName>
    <definedName name="_8_1運配送載貨量提升及物流系統改善規劃作法_範例" localSheetId="5">'[1]8.其他'!$C$5</definedName>
    <definedName name="_8_1運配送載貨量提升及物流系統改善規劃作法_範例" localSheetId="6">'[1]8.其他'!$C$5</definedName>
    <definedName name="_8_1運配送載貨量提升及物流系統改善規劃作法_範例" localSheetId="7">'[1]8.其他'!$C$5</definedName>
    <definedName name="_8_1運配送載貨量提升及物流系統改善規劃作法_範例" localSheetId="8">'[1]8.其他'!$C$5</definedName>
    <definedName name="_8_1運配送載貨量提升及物流系統改善規劃作法_範例" localSheetId="9">'[1]8.其他'!$C$5</definedName>
    <definedName name="_8_1運配送載貨量提升及物流系統改善規劃作法_範例" localSheetId="10">'[1]8.其他'!$C$5</definedName>
    <definedName name="_8_1運配送載貨量提升及物流系統改善規劃作法_範例" localSheetId="11">'[1]8.其他'!$C$5</definedName>
    <definedName name="_8_1運配送載貨量提升及物流系統改善規劃作法_範例">'8_其他'!$B$4</definedName>
    <definedName name="_8_2去毒化的創新作法">'[1]7.創新思維'!#REF!</definedName>
    <definedName name="_8_2使用替代能源率_範例">'[1]8.其他'!$C$6</definedName>
    <definedName name="_8_3去碳化的創新作法">'[1]7.創新思維'!#REF!</definedName>
    <definedName name="_8_4其他促進環境永續的創新作法">'[1]7.創新思維'!#REF!</definedName>
    <definedName name="g">list!$C$2</definedName>
    <definedName name="_xlnm.Print_Area" localSheetId="5">'1-1及1-2原物料生產力及再生原料使用率'!$A$1:$AB$105</definedName>
    <definedName name="_xlnm.Print_Area" localSheetId="6">'1-3能源生產力'!$A$1:$AB$31</definedName>
    <definedName name="_xlnm.Print_Area" localSheetId="7">'1-4能源回收率'!$A$1:$AB$31</definedName>
    <definedName name="_xlnm.Print_Area" localSheetId="8">'1-5水資源生產力'!$A$1:$AB$31</definedName>
    <definedName name="_xlnm.Print_Area" localSheetId="9">'1-6廢水回收率'!$A$1:$AB$29</definedName>
    <definedName name="_xlnm.Print_Area" localSheetId="10">'1-7事業廢棄物產生量、1-8事業廢棄物回收再利用率'!$A$1:$AB$81</definedName>
    <definedName name="_xlnm.Print_Area" localSheetId="11">'1-9溫室氣體排放量'!$A$1:$AD$77</definedName>
    <definedName name="_xlnm.Print_Area" localSheetId="12">'2_綠色製程'!$A$1:$J$27</definedName>
    <definedName name="_xlnm.Print_Area" localSheetId="13">'3_污染物產生及管末處理功能'!$A$1:$J$30</definedName>
    <definedName name="_xlnm.Print_Area" localSheetId="14">'4_環境友善設計'!$A$1:$J$44</definedName>
    <definedName name="_xlnm.Print_Area" localSheetId="15">'5_綠色管理'!$A$1:$J$95</definedName>
    <definedName name="_xlnm.Print_Area" localSheetId="16">'6_社會責任'!$A$1:$J$45</definedName>
    <definedName name="_xlnm.Print_Area" localSheetId="17">'7_創新思維'!$A$1:$H$10</definedName>
    <definedName name="_xlnm.Print_Area" localSheetId="18">'8_其他'!$A$1:$H$7</definedName>
    <definedName name="_xlnm.Print_Area" localSheetId="4">年度績效彙整!$A$1:$G$57</definedName>
    <definedName name="_xlnm.Print_Area" localSheetId="3">'參、不適用指標說明'!$A$1:$L$19</definedName>
    <definedName name="_xlnm.Print_Area" localSheetId="2">'貳、一般行業清潔生產評估系統得分總表'!$A$1:$M$50</definedName>
    <definedName name="_xlnm.Print_Titles" localSheetId="5">'1-1及1-2原物料生產力及再生原料使用率'!$23:$24</definedName>
    <definedName name="_xlnm.Print_Titles" localSheetId="6">'1-3能源生產力'!$14:$15</definedName>
    <definedName name="_xlnm.Print_Titles" localSheetId="7">'1-4能源回收率'!$22:$23</definedName>
    <definedName name="_xlnm.Print_Titles" localSheetId="8">'1-5水資源生產力'!$14:$15</definedName>
    <definedName name="_xlnm.Print_Titles" localSheetId="9">'1-6廢水回收率'!$15:$16</definedName>
    <definedName name="_xlnm.Print_Titles" localSheetId="10">'1-7事業廢棄物產生量、1-8事業廢棄物回收再利用率'!$23:$24</definedName>
    <definedName name="_xlnm.Print_Titles" localSheetId="11">'1-9溫室氣體排放量'!$14:$15</definedName>
    <definedName name="_xlnm.Print_Titles" localSheetId="4">年度績效彙整!$2:$2</definedName>
    <definedName name="工廠年度產出單位">list!$U$2:$U$8</definedName>
    <definedName name="水資源來源">list!$L$2:$L$4</definedName>
    <definedName name="回收能源種類" localSheetId="5">[1]list!$H$2:$H$5</definedName>
    <definedName name="回收能源種類" localSheetId="6">[1]list!$H$2:$H$5</definedName>
    <definedName name="回收能源種類" localSheetId="7">[1]list!$H$2:$H$5</definedName>
    <definedName name="回收能源種類" localSheetId="8">[1]list!$H$2:$H$5</definedName>
    <definedName name="回收能源種類" localSheetId="9">[1]list!$H$2:$H$5</definedName>
    <definedName name="回收能源種類" localSheetId="10">[1]list!$H$2:$H$5</definedName>
    <definedName name="回收能源種類" localSheetId="11">[1]list!$H$2:$H$5</definedName>
    <definedName name="回收能源種類">list!$H$2:$H$5</definedName>
    <definedName name="自評得分">list!$E$2:$E$7</definedName>
    <definedName name="指標適用性" localSheetId="5">[1]list!$T$2:$T$3</definedName>
    <definedName name="指標適用性" localSheetId="6">[1]list!$T$2:$T$3</definedName>
    <definedName name="指標適用性" localSheetId="7">[1]list!$T$2:$T$3</definedName>
    <definedName name="指標適用性" localSheetId="8">[1]list!$T$2:$T$3</definedName>
    <definedName name="指標適用性" localSheetId="9">[1]list!$T$2:$T$3</definedName>
    <definedName name="指標適用性" localSheetId="10">[1]list!$T$2:$T$3</definedName>
    <definedName name="指標適用性" localSheetId="11">[1]list!$T$2:$T$3</definedName>
    <definedName name="指標適用性">list!$T$2:$T$3</definedName>
    <definedName name="是否" localSheetId="5">[1]list!$R$2:$R$3</definedName>
    <definedName name="是否" localSheetId="6">[1]list!$R$2:$R$3</definedName>
    <definedName name="是否" localSheetId="7">[1]list!$R$2:$R$3</definedName>
    <definedName name="是否" localSheetId="8">[1]list!$R$2:$R$3</definedName>
    <definedName name="是否" localSheetId="9">[1]list!$R$2:$R$3</definedName>
    <definedName name="是否" localSheetId="10">[1]list!$R$2:$R$3</definedName>
    <definedName name="是否" localSheetId="11">[1]list!$R$2:$R$3</definedName>
    <definedName name="是否">list!$R$2:$R$3</definedName>
    <definedName name="活動數據單位">list!$S$2:$S$6</definedName>
    <definedName name="原物料屬性" localSheetId="5">[1]list!$B$2:$B$3</definedName>
    <definedName name="原物料屬性" localSheetId="6">[1]list!$B$2:$B$3</definedName>
    <definedName name="原物料屬性" localSheetId="7">[1]list!$B$2:$B$3</definedName>
    <definedName name="原物料屬性" localSheetId="8">[1]list!$B$2:$B$3</definedName>
    <definedName name="原物料屬性" localSheetId="9">[1]list!$B$2:$B$3</definedName>
    <definedName name="原物料屬性" localSheetId="10">[1]list!$B$2:$B$3</definedName>
    <definedName name="原物料屬性" localSheetId="11">[1]list!$B$2:$B$3</definedName>
    <definedName name="原物料屬性">list!$B$2:$B$3</definedName>
    <definedName name="排放源型式" localSheetId="6">CHOOSE(MATCH(#REF!,'1-3能源生產力'!排放源範疇,FALSE),'1-3能源生產力'!範疇一型式,'1-3能源生產力'!範疇二型式,'1-3能源生產力'!範疇三型式)</definedName>
    <definedName name="排放源型式" localSheetId="7">CHOOSE(MATCH(#REF!,'1-4能源回收率'!排放源範疇,FALSE),'1-4能源回收率'!範疇一型式,'1-4能源回收率'!範疇二型式,'1-4能源回收率'!範疇三型式)</definedName>
    <definedName name="排放源型式" localSheetId="8">CHOOSE(MATCH(#REF!,'1-5水資源生產力'!排放源範疇,FALSE),'1-5水資源生產力'!範疇一型式,'1-5水資源生產力'!範疇二型式,'1-5水資源生產力'!範疇三型式)</definedName>
    <definedName name="排放源型式" localSheetId="9">CHOOSE(MATCH(#REF!,'1-6廢水回收率'!排放源範疇,FALSE),'1-6廢水回收率'!範疇一型式,'1-6廢水回收率'!範疇二型式,'1-6廢水回收率'!範疇三型式)</definedName>
    <definedName name="排放源型式" localSheetId="10">CHOOSE(MATCH(#REF!,'1-7事業廢棄物產生量、1-8事業廢棄物回收再利用率'!排放源範疇,FALSE),'1-7事業廢棄物產生量、1-8事業廢棄物回收再利用率'!範疇一型式,'1-7事業廢棄物產生量、1-8事業廢棄物回收再利用率'!範疇二型式,'1-7事業廢棄物產生量、1-8事業廢棄物回收再利用率'!範疇三型式)</definedName>
    <definedName name="排放源型式" localSheetId="11">CHOOSE(MATCH('1-9溫室氣體排放量'!XFC1,'1-9溫室氣體排放量'!排放源範疇,FALSE),'1-9溫室氣體排放量'!範疇一型式,'1-9溫室氣體排放量'!範疇二型式,'1-9溫室氣體排放量'!範疇三型式)</definedName>
    <definedName name="排放源型式">CHOOSE(MATCH('[1]1-9溫室氣體排放量'!IU1,'1-1及1-2原物料生產力及再生原料使用率'!排放源範疇,FALSE),'1-1及1-2原物料生產力及再生原料使用率'!範疇一型式,'1-1及1-2原物料生產力及再生原料使用率'!範疇二型式,'1-1及1-2原物料生產力及再生原料使用率'!範疇三型式)</definedName>
    <definedName name="排放源範疇" localSheetId="5">[1]list!$N$2:$N$4</definedName>
    <definedName name="排放源範疇" localSheetId="6">[1]list!$N$2:$N$4</definedName>
    <definedName name="排放源範疇" localSheetId="7">[1]list!$N$2:$N$4</definedName>
    <definedName name="排放源範疇" localSheetId="8">[1]list!$N$2:$N$4</definedName>
    <definedName name="排放源範疇" localSheetId="9">[1]list!$N$2:$N$4</definedName>
    <definedName name="排放源範疇" localSheetId="10">[1]list!$N$2:$N$4</definedName>
    <definedName name="排放源範疇" localSheetId="11">[1]list!$N$2:$N$4</definedName>
    <definedName name="排放源範疇">list!$N$2:$N$4</definedName>
    <definedName name="產業別">list!$A$2:$A$36</definedName>
    <definedName name="單位" localSheetId="5">[1]list!$C$2:$C$4</definedName>
    <definedName name="單位" localSheetId="6">[1]list!$C$2:$C$4</definedName>
    <definedName name="單位" localSheetId="7">[1]list!$C$2:$C$4</definedName>
    <definedName name="單位" localSheetId="8">[1]list!$C$2:$C$4</definedName>
    <definedName name="單位" localSheetId="9">[1]list!$C$2:$C$4</definedName>
    <definedName name="單位" localSheetId="10">[1]list!$C$2:$C$4</definedName>
    <definedName name="單位" localSheetId="11">[1]list!$C$2:$C$4</definedName>
    <definedName name="廢棄物處理方式" localSheetId="5">[1]list!$M$2:$M$6</definedName>
    <definedName name="廢棄物處理方式" localSheetId="6">[1]list!$M$2:$M$6</definedName>
    <definedName name="廢棄物處理方式" localSheetId="7">[1]list!$M$2:$M$6</definedName>
    <definedName name="廢棄物處理方式" localSheetId="8">[1]list!$M$2:$M$6</definedName>
    <definedName name="廢棄物處理方式" localSheetId="9">[1]list!$M$2:$M$6</definedName>
    <definedName name="廢棄物處理方式" localSheetId="10">[1]list!$M$2:$M$6</definedName>
    <definedName name="廢棄物處理方式" localSheetId="11">[1]list!$M$2:$M$6</definedName>
    <definedName name="熱值單位" localSheetId="5">[1]list!$F$2:$F$5</definedName>
    <definedName name="熱值單位" localSheetId="6">[1]list!$F$2:$F$5</definedName>
    <definedName name="熱值單位" localSheetId="7">[1]list!$F$2:$F$5</definedName>
    <definedName name="熱值單位" localSheetId="8">[1]list!$F$2:$F$5</definedName>
    <definedName name="熱值單位" localSheetId="9">[1]list!$F$2:$F$5</definedName>
    <definedName name="熱值單位" localSheetId="10">[1]list!$F$2:$F$5</definedName>
    <definedName name="熱值單位" localSheetId="11">[1]list!$F$2:$F$5</definedName>
    <definedName name="熱值單位">list!$F$2:$F$5</definedName>
    <definedName name="範疇一型式" localSheetId="5">[1]list!$O$2:$O$5</definedName>
    <definedName name="範疇一型式" localSheetId="6">[1]list!$O$2:$O$5</definedName>
    <definedName name="範疇一型式" localSheetId="7">[1]list!$O$2:$O$5</definedName>
    <definedName name="範疇一型式" localSheetId="8">[1]list!$O$2:$O$5</definedName>
    <definedName name="範疇一型式" localSheetId="9">[1]list!$O$2:$O$5</definedName>
    <definedName name="範疇一型式" localSheetId="10">[1]list!$O$2:$O$5</definedName>
    <definedName name="範疇一型式" localSheetId="11">[1]list!$O$2:$O$5</definedName>
    <definedName name="範疇一型式">list!$O$2:$O$5</definedName>
    <definedName name="範疇二型式" localSheetId="5">[1]list!$P$2</definedName>
    <definedName name="範疇二型式" localSheetId="6">[1]list!$P$2</definedName>
    <definedName name="範疇二型式" localSheetId="7">[1]list!$P$2</definedName>
    <definedName name="範疇二型式" localSheetId="8">[1]list!$P$2</definedName>
    <definedName name="範疇二型式" localSheetId="9">[1]list!$P$2</definedName>
    <definedName name="範疇二型式" localSheetId="10">[1]list!$P$2</definedName>
    <definedName name="範疇二型式" localSheetId="11">[1]list!$P$2</definedName>
    <definedName name="範疇二型式">list!$P$2</definedName>
    <definedName name="範疇三型式" localSheetId="5">[1]list!$Q$2</definedName>
    <definedName name="範疇三型式" localSheetId="6">[1]list!$Q$2</definedName>
    <definedName name="範疇三型式" localSheetId="7">[1]list!$Q$2</definedName>
    <definedName name="範疇三型式" localSheetId="8">[1]list!$Q$2</definedName>
    <definedName name="範疇三型式" localSheetId="9">[1]list!$Q$2</definedName>
    <definedName name="範疇三型式" localSheetId="10">[1]list!$Q$2</definedName>
    <definedName name="範疇三型式" localSheetId="11">[1]list!$Q$2</definedName>
    <definedName name="範疇三型式">list!$Q$2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7" l="1"/>
  <c r="N4" i="27"/>
  <c r="J8" i="24"/>
  <c r="J5" i="24"/>
  <c r="K17" i="23" l="1"/>
  <c r="J35" i="3"/>
  <c r="J36" i="3"/>
  <c r="G35" i="3"/>
  <c r="R17" i="27"/>
  <c r="Y16" i="27"/>
  <c r="R76" i="27"/>
  <c r="Y76" i="27"/>
  <c r="E21" i="22" l="1"/>
  <c r="F24" i="22"/>
  <c r="F21" i="22"/>
  <c r="F22" i="22"/>
  <c r="E17" i="22"/>
  <c r="E22" i="22"/>
  <c r="E23" i="22"/>
  <c r="J16" i="21" l="1"/>
  <c r="S20" i="22"/>
  <c r="S21" i="22"/>
  <c r="S22" i="22"/>
  <c r="S24" i="22"/>
  <c r="S26" i="22"/>
  <c r="S28" i="22"/>
  <c r="S29" i="22"/>
  <c r="K28" i="22"/>
  <c r="K18" i="22"/>
  <c r="K20" i="22"/>
  <c r="K21" i="22"/>
  <c r="K22" i="22"/>
  <c r="K24" i="22"/>
  <c r="K26" i="22"/>
  <c r="E16" i="22"/>
  <c r="S16" i="22" s="1"/>
  <c r="F16" i="22"/>
  <c r="S17" i="22"/>
  <c r="F17" i="22"/>
  <c r="E18" i="22"/>
  <c r="S18" i="22" s="1"/>
  <c r="F18" i="22"/>
  <c r="E19" i="22"/>
  <c r="K19" i="22" s="1"/>
  <c r="F19" i="22"/>
  <c r="E20" i="22"/>
  <c r="F20" i="22"/>
  <c r="S23" i="22"/>
  <c r="F23" i="22"/>
  <c r="E24" i="22"/>
  <c r="E25" i="22"/>
  <c r="K25" i="22" s="1"/>
  <c r="F25" i="22"/>
  <c r="E26" i="22"/>
  <c r="F26" i="22"/>
  <c r="K27" i="22"/>
  <c r="E28" i="22"/>
  <c r="F28" i="22"/>
  <c r="E29" i="22"/>
  <c r="K29" i="22" s="1"/>
  <c r="F29" i="22"/>
  <c r="E30" i="22"/>
  <c r="S30" i="22" s="1"/>
  <c r="F30" i="22"/>
  <c r="Q17" i="22"/>
  <c r="Q18" i="22"/>
  <c r="Q19" i="22"/>
  <c r="Q20" i="22"/>
  <c r="Q21" i="22"/>
  <c r="Q22" i="22"/>
  <c r="Q23" i="22"/>
  <c r="Q24" i="22"/>
  <c r="Q25" i="22"/>
  <c r="Q26" i="22"/>
  <c r="Q27" i="22"/>
  <c r="Q28" i="22"/>
  <c r="Q29" i="22"/>
  <c r="Q30" i="22"/>
  <c r="J17" i="22"/>
  <c r="J18" i="22"/>
  <c r="J19" i="22"/>
  <c r="J20" i="22"/>
  <c r="J21" i="22"/>
  <c r="J22" i="22"/>
  <c r="J23" i="22"/>
  <c r="J24" i="22"/>
  <c r="J25" i="22"/>
  <c r="J26" i="22"/>
  <c r="J27" i="22"/>
  <c r="J28" i="22"/>
  <c r="J29" i="22"/>
  <c r="J30" i="22"/>
  <c r="Q16" i="22"/>
  <c r="J16" i="22"/>
  <c r="S16" i="23"/>
  <c r="S17" i="23"/>
  <c r="S18" i="23"/>
  <c r="S19" i="23"/>
  <c r="S20" i="23"/>
  <c r="S21" i="23"/>
  <c r="K22" i="23"/>
  <c r="K23" i="23"/>
  <c r="K24" i="23"/>
  <c r="K25" i="23"/>
  <c r="K26" i="23"/>
  <c r="K27" i="23"/>
  <c r="S28" i="23"/>
  <c r="K29" i="23"/>
  <c r="S30" i="23"/>
  <c r="R68" i="27"/>
  <c r="Y68" i="27"/>
  <c r="R69" i="27"/>
  <c r="Y69" i="27"/>
  <c r="R70" i="27"/>
  <c r="Y70" i="27"/>
  <c r="R71" i="27"/>
  <c r="Y71" i="27"/>
  <c r="R72" i="27"/>
  <c r="Y72" i="27"/>
  <c r="R73" i="27"/>
  <c r="Y73" i="27"/>
  <c r="R74" i="27"/>
  <c r="Y74" i="27"/>
  <c r="R75" i="27"/>
  <c r="Y75" i="27"/>
  <c r="R62" i="27"/>
  <c r="Y62" i="27"/>
  <c r="R63" i="27"/>
  <c r="Y63" i="27"/>
  <c r="R64" i="27"/>
  <c r="Y64" i="27"/>
  <c r="R65" i="27"/>
  <c r="Y65" i="27"/>
  <c r="R66" i="27"/>
  <c r="Y66" i="27"/>
  <c r="R67" i="27"/>
  <c r="Y67" i="27"/>
  <c r="Y17" i="27"/>
  <c r="R60" i="27"/>
  <c r="Y60" i="27"/>
  <c r="R61" i="27"/>
  <c r="Y61" i="27"/>
  <c r="R52" i="27"/>
  <c r="Y52" i="27"/>
  <c r="R53" i="27"/>
  <c r="Y53" i="27"/>
  <c r="R54" i="27"/>
  <c r="Y54" i="27"/>
  <c r="R55" i="27"/>
  <c r="Y55" i="27"/>
  <c r="R56" i="27"/>
  <c r="Y56" i="27"/>
  <c r="R57" i="27"/>
  <c r="Y57" i="27"/>
  <c r="R58" i="27"/>
  <c r="Y58" i="27"/>
  <c r="R59" i="27"/>
  <c r="Y59" i="27"/>
  <c r="R46" i="27"/>
  <c r="Y46" i="27"/>
  <c r="R47" i="27"/>
  <c r="Y47" i="27"/>
  <c r="R48" i="27"/>
  <c r="Y48" i="27"/>
  <c r="R49" i="27"/>
  <c r="Y49" i="27"/>
  <c r="R50" i="27"/>
  <c r="Y50" i="27"/>
  <c r="R51" i="27"/>
  <c r="Y51" i="27"/>
  <c r="Y18" i="27"/>
  <c r="Y19" i="27"/>
  <c r="Y20" i="27"/>
  <c r="R16" i="27"/>
  <c r="R18" i="27"/>
  <c r="R19" i="27"/>
  <c r="R20" i="27"/>
  <c r="AD104" i="21"/>
  <c r="AD95" i="21"/>
  <c r="AE95" i="21"/>
  <c r="AD96" i="21"/>
  <c r="AE96" i="21"/>
  <c r="AD97" i="21"/>
  <c r="AE97" i="21"/>
  <c r="AD98" i="21"/>
  <c r="AE98" i="21"/>
  <c r="AD99" i="21"/>
  <c r="AE99" i="21"/>
  <c r="AD100" i="21"/>
  <c r="AE100" i="21"/>
  <c r="AD101" i="21"/>
  <c r="AE101" i="21"/>
  <c r="AD102" i="21"/>
  <c r="AE102" i="21"/>
  <c r="AD103" i="21"/>
  <c r="AE103" i="21"/>
  <c r="AE104" i="21"/>
  <c r="AE94" i="21"/>
  <c r="AD94" i="21"/>
  <c r="AD81" i="21"/>
  <c r="AE81" i="21"/>
  <c r="AD82" i="21"/>
  <c r="AE82" i="21"/>
  <c r="AD83" i="21"/>
  <c r="AE83" i="21"/>
  <c r="AD84" i="21"/>
  <c r="AE84" i="21"/>
  <c r="AD85" i="21"/>
  <c r="AE85" i="21"/>
  <c r="AD86" i="21"/>
  <c r="AE86" i="21"/>
  <c r="AD87" i="21"/>
  <c r="AE87" i="21"/>
  <c r="AD88" i="21"/>
  <c r="AE88" i="21"/>
  <c r="AD89" i="21"/>
  <c r="AE89" i="21"/>
  <c r="AD90" i="21"/>
  <c r="AE90" i="21"/>
  <c r="AD91" i="21"/>
  <c r="AE91" i="21"/>
  <c r="AD92" i="21"/>
  <c r="AE92" i="21"/>
  <c r="AD93" i="21"/>
  <c r="AE93" i="21"/>
  <c r="AE26" i="21"/>
  <c r="AE27" i="21"/>
  <c r="AE28" i="21"/>
  <c r="AE29" i="21"/>
  <c r="AE30" i="21"/>
  <c r="AE31" i="21"/>
  <c r="AE32" i="21"/>
  <c r="AE33" i="21"/>
  <c r="AE34" i="21"/>
  <c r="AE35" i="21"/>
  <c r="AE36" i="21"/>
  <c r="AE37" i="21"/>
  <c r="AE38" i="21"/>
  <c r="AE39" i="21"/>
  <c r="AE40" i="21"/>
  <c r="AE41" i="21"/>
  <c r="AE42" i="21"/>
  <c r="AE43" i="21"/>
  <c r="AE44" i="21"/>
  <c r="AE45" i="21"/>
  <c r="AE46" i="21"/>
  <c r="AE47" i="21"/>
  <c r="AE48" i="21"/>
  <c r="AE49" i="21"/>
  <c r="AE50" i="21"/>
  <c r="AE51" i="21"/>
  <c r="AE52" i="21"/>
  <c r="AE53" i="21"/>
  <c r="AE54" i="21"/>
  <c r="AE55" i="21"/>
  <c r="AE56" i="21"/>
  <c r="AE57" i="21"/>
  <c r="AE58" i="21"/>
  <c r="AE59" i="21"/>
  <c r="AE60" i="21"/>
  <c r="AE61" i="21"/>
  <c r="AE62" i="21"/>
  <c r="AE63" i="21"/>
  <c r="AE64" i="21"/>
  <c r="AE65" i="21"/>
  <c r="AE66" i="21"/>
  <c r="AE67" i="21"/>
  <c r="AE68" i="21"/>
  <c r="AE69" i="21"/>
  <c r="AE70" i="21"/>
  <c r="AE71" i="21"/>
  <c r="AE72" i="21"/>
  <c r="AE73" i="21"/>
  <c r="AE74" i="21"/>
  <c r="AE75" i="21"/>
  <c r="AE76" i="21"/>
  <c r="AE77" i="21"/>
  <c r="AE78" i="21"/>
  <c r="AE79" i="21"/>
  <c r="AE80" i="21"/>
  <c r="AD26" i="21"/>
  <c r="AD27" i="21"/>
  <c r="AD28" i="21"/>
  <c r="AD29" i="21"/>
  <c r="AD30" i="21"/>
  <c r="AD31" i="21"/>
  <c r="AD32" i="21"/>
  <c r="AD33" i="21"/>
  <c r="AD34" i="21"/>
  <c r="AD35" i="21"/>
  <c r="AD36" i="21"/>
  <c r="AD37" i="21"/>
  <c r="AD38" i="21"/>
  <c r="AD39" i="21"/>
  <c r="AD40" i="21"/>
  <c r="AD41" i="21"/>
  <c r="AD42" i="21"/>
  <c r="AD43" i="21"/>
  <c r="AD44" i="21"/>
  <c r="AD45" i="21"/>
  <c r="AD46" i="21"/>
  <c r="AD47" i="21"/>
  <c r="AD48" i="21"/>
  <c r="AD49" i="21"/>
  <c r="AD50" i="21"/>
  <c r="AD51" i="21"/>
  <c r="AD52" i="21"/>
  <c r="AD53" i="21"/>
  <c r="AD54" i="21"/>
  <c r="AD55" i="21"/>
  <c r="AD56" i="21"/>
  <c r="AD57" i="21"/>
  <c r="AD58" i="21"/>
  <c r="AD59" i="21"/>
  <c r="AD60" i="21"/>
  <c r="AD61" i="21"/>
  <c r="AD62" i="21"/>
  <c r="AD63" i="21"/>
  <c r="AD64" i="21"/>
  <c r="AD65" i="21"/>
  <c r="AD66" i="21"/>
  <c r="AD67" i="21"/>
  <c r="AD68" i="21"/>
  <c r="AD69" i="21"/>
  <c r="AD70" i="21"/>
  <c r="AD71" i="21"/>
  <c r="AD72" i="21"/>
  <c r="AD73" i="21"/>
  <c r="AD74" i="21"/>
  <c r="AD75" i="21"/>
  <c r="AD76" i="21"/>
  <c r="AD77" i="21"/>
  <c r="AD78" i="21"/>
  <c r="AD79" i="21"/>
  <c r="AD80" i="21"/>
  <c r="AE25" i="21"/>
  <c r="AD25" i="21"/>
  <c r="H34" i="3"/>
  <c r="H31" i="3"/>
  <c r="H32" i="3"/>
  <c r="H33" i="3"/>
  <c r="H30" i="3"/>
  <c r="H29" i="3"/>
  <c r="H28" i="3"/>
  <c r="H27" i="3"/>
  <c r="H26" i="3"/>
  <c r="H25" i="3"/>
  <c r="H24" i="3"/>
  <c r="H23" i="3"/>
  <c r="H22" i="3"/>
  <c r="H21" i="3"/>
  <c r="H20" i="3"/>
  <c r="H19" i="3"/>
  <c r="H18" i="3"/>
  <c r="H17" i="3"/>
  <c r="H16" i="3"/>
  <c r="P29" i="3"/>
  <c r="O28" i="3"/>
  <c r="O27" i="3"/>
  <c r="P26" i="3"/>
  <c r="O25" i="3"/>
  <c r="O24" i="3"/>
  <c r="O23" i="3"/>
  <c r="P22" i="3"/>
  <c r="O21" i="3"/>
  <c r="P20" i="3"/>
  <c r="O19" i="3"/>
  <c r="O18" i="3"/>
  <c r="P17" i="3"/>
  <c r="O16" i="3"/>
  <c r="O15" i="3"/>
  <c r="O14" i="3"/>
  <c r="O13" i="3"/>
  <c r="P12" i="3"/>
  <c r="O11" i="3"/>
  <c r="P10" i="3"/>
  <c r="O9" i="3"/>
  <c r="P8" i="3"/>
  <c r="O7" i="3"/>
  <c r="P6" i="3"/>
  <c r="O5" i="3"/>
  <c r="H42" i="16"/>
  <c r="H28" i="16"/>
  <c r="H12" i="16"/>
  <c r="H92" i="15"/>
  <c r="H78" i="15"/>
  <c r="H62" i="15"/>
  <c r="H45" i="15"/>
  <c r="H27" i="15"/>
  <c r="H13" i="15"/>
  <c r="H41" i="14"/>
  <c r="H25" i="14"/>
  <c r="H11" i="14"/>
  <c r="H27" i="13"/>
  <c r="H12" i="13"/>
  <c r="H24" i="12"/>
  <c r="H15" i="3" s="1"/>
  <c r="H11" i="12"/>
  <c r="H14" i="3" s="1"/>
  <c r="R45" i="27"/>
  <c r="AD27" i="26"/>
  <c r="AD80" i="26"/>
  <c r="AD25" i="26"/>
  <c r="J7" i="25"/>
  <c r="J8" i="25"/>
  <c r="J4" i="25"/>
  <c r="J5" i="25"/>
  <c r="J4" i="24"/>
  <c r="S11" i="23"/>
  <c r="S11" i="22"/>
  <c r="K20" i="23" l="1"/>
  <c r="K28" i="23"/>
  <c r="K21" i="23"/>
  <c r="K19" i="23"/>
  <c r="S19" i="22"/>
  <c r="S25" i="22"/>
  <c r="K23" i="22"/>
  <c r="K17" i="22"/>
  <c r="J17" i="21"/>
  <c r="J14" i="21"/>
  <c r="J8" i="21"/>
  <c r="J13" i="21"/>
  <c r="J5" i="21"/>
  <c r="K18" i="23"/>
  <c r="S27" i="22"/>
  <c r="K16" i="22"/>
  <c r="K30" i="22"/>
  <c r="K16" i="23"/>
  <c r="S27" i="23"/>
  <c r="S26" i="23"/>
  <c r="S25" i="23"/>
  <c r="S24" i="23"/>
  <c r="K30" i="23"/>
  <c r="S23" i="23"/>
  <c r="S22" i="23"/>
  <c r="S29" i="23"/>
  <c r="O30" i="3"/>
  <c r="G28" i="3" s="1"/>
  <c r="P30" i="3"/>
  <c r="G29" i="3" s="1"/>
  <c r="J4" i="21"/>
  <c r="J8" i="22" l="1"/>
  <c r="J8" i="23" s="1"/>
  <c r="J5" i="22"/>
  <c r="J5" i="23" s="1"/>
  <c r="J7" i="23"/>
  <c r="N7" i="23" s="1"/>
  <c r="K10" i="23" s="1"/>
  <c r="J4" i="23"/>
  <c r="N4" i="23" s="1"/>
  <c r="G6" i="3"/>
  <c r="G17" i="3"/>
  <c r="G8" i="3"/>
  <c r="G22" i="3"/>
  <c r="G20" i="3"/>
  <c r="G12" i="3"/>
  <c r="G10" i="3"/>
  <c r="G26" i="3"/>
  <c r="G11" i="3"/>
  <c r="G23" i="3"/>
  <c r="G9" i="3"/>
  <c r="G21" i="3"/>
  <c r="G27" i="3"/>
  <c r="G15" i="3"/>
  <c r="G13" i="3"/>
  <c r="G25" i="3"/>
  <c r="G18" i="3"/>
  <c r="G24" i="3"/>
  <c r="G19" i="3"/>
  <c r="G16" i="3"/>
  <c r="G7" i="3"/>
  <c r="G5" i="3"/>
  <c r="F35" i="3"/>
  <c r="F36" i="3"/>
  <c r="O11" i="23" l="1"/>
  <c r="O10" i="23"/>
  <c r="Y5" i="23"/>
  <c r="E6" i="28" s="1"/>
  <c r="W10" i="23" l="1"/>
  <c r="H8" i="3" s="1"/>
  <c r="S11" i="25"/>
  <c r="S11" i="24"/>
  <c r="N7" i="25" l="1"/>
  <c r="K10" i="25" s="1"/>
  <c r="N4" i="25"/>
  <c r="O11" i="25" s="1"/>
  <c r="Y5" i="25" l="1"/>
  <c r="E8" i="28" s="1"/>
  <c r="O10" i="25"/>
  <c r="W10" i="25" s="1"/>
  <c r="H10" i="3" l="1"/>
  <c r="I32" i="3" l="1"/>
  <c r="I34" i="3"/>
  <c r="G34" i="3"/>
  <c r="I33" i="3"/>
  <c r="G33" i="3"/>
  <c r="G32" i="3"/>
  <c r="I31" i="3"/>
  <c r="G31" i="3"/>
  <c r="I30" i="3"/>
  <c r="G30" i="3"/>
  <c r="Y21" i="27" l="1"/>
  <c r="Y22" i="27"/>
  <c r="Y23" i="27"/>
  <c r="Y24" i="27"/>
  <c r="Y25" i="27"/>
  <c r="Y26" i="27"/>
  <c r="Y27" i="27"/>
  <c r="Y28" i="27"/>
  <c r="Y29" i="27"/>
  <c r="Y30" i="27"/>
  <c r="Y31" i="27"/>
  <c r="Y32" i="27"/>
  <c r="Y33" i="27"/>
  <c r="Y34" i="27"/>
  <c r="Y35" i="27"/>
  <c r="Y36" i="27"/>
  <c r="Y37" i="27"/>
  <c r="Y38" i="27"/>
  <c r="Y39" i="27"/>
  <c r="Y40" i="27"/>
  <c r="Y41" i="27"/>
  <c r="Y42" i="27"/>
  <c r="Y43" i="27"/>
  <c r="Y44" i="27"/>
  <c r="Y45" i="27"/>
  <c r="R21" i="27"/>
  <c r="R22" i="27"/>
  <c r="R23" i="27"/>
  <c r="R24" i="27"/>
  <c r="R25" i="27"/>
  <c r="R26" i="27"/>
  <c r="R27" i="27"/>
  <c r="R28" i="27"/>
  <c r="R29" i="27"/>
  <c r="R30" i="27"/>
  <c r="R31" i="27"/>
  <c r="R32" i="27"/>
  <c r="R33" i="27"/>
  <c r="R34" i="27"/>
  <c r="R35" i="27"/>
  <c r="R36" i="27"/>
  <c r="R37" i="27"/>
  <c r="R38" i="27"/>
  <c r="R39" i="27"/>
  <c r="R40" i="27"/>
  <c r="R41" i="27"/>
  <c r="R42" i="27"/>
  <c r="R43" i="27"/>
  <c r="R44" i="27"/>
  <c r="J5" i="27" l="1"/>
  <c r="J8" i="27"/>
  <c r="G10" i="2"/>
  <c r="P8" i="2"/>
  <c r="M8" i="2"/>
  <c r="AE80" i="26" l="1"/>
  <c r="AE75" i="26"/>
  <c r="AE76" i="26"/>
  <c r="AE77" i="26"/>
  <c r="AE78" i="26"/>
  <c r="AE79"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25" i="26"/>
  <c r="AD26" i="26"/>
  <c r="J5" i="26" s="1"/>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J16" i="26" l="1"/>
  <c r="J8" i="26"/>
  <c r="J13" i="26"/>
  <c r="J14" i="26"/>
  <c r="J17" i="26"/>
  <c r="S11" i="27"/>
  <c r="J7" i="27"/>
  <c r="J4" i="27"/>
  <c r="S20" i="26"/>
  <c r="S11" i="26"/>
  <c r="J7" i="26"/>
  <c r="J4" i="26"/>
  <c r="N4" i="26" s="1"/>
  <c r="J7" i="24"/>
  <c r="J7" i="22"/>
  <c r="J4" i="22"/>
  <c r="S20" i="21"/>
  <c r="S11" i="21"/>
  <c r="J7" i="21"/>
  <c r="N16" i="26" l="1"/>
  <c r="N7" i="26"/>
  <c r="K10" i="26" s="1"/>
  <c r="N4" i="21"/>
  <c r="N4" i="24"/>
  <c r="M11" i="24" s="1"/>
  <c r="K10" i="27"/>
  <c r="N7" i="24"/>
  <c r="K10" i="24" s="1"/>
  <c r="K19" i="26" l="1"/>
  <c r="N16" i="21"/>
  <c r="N7" i="21"/>
  <c r="K10" i="21" s="1"/>
  <c r="I10" i="3"/>
  <c r="O10" i="27"/>
  <c r="M11" i="27"/>
  <c r="N4" i="22"/>
  <c r="M11" i="22" s="1"/>
  <c r="N7" i="22"/>
  <c r="K10" i="22" s="1"/>
  <c r="N13" i="26"/>
  <c r="Y14" i="26" s="1"/>
  <c r="E10" i="28" s="1"/>
  <c r="O10" i="26"/>
  <c r="O10" i="24"/>
  <c r="W10" i="24" s="1"/>
  <c r="Y6" i="24" s="1"/>
  <c r="M11" i="21"/>
  <c r="H9" i="3" l="1"/>
  <c r="O20" i="26"/>
  <c r="W10" i="27"/>
  <c r="AA6" i="27" s="1"/>
  <c r="K19" i="21"/>
  <c r="N13" i="21"/>
  <c r="O19" i="21" s="1"/>
  <c r="I8" i="3"/>
  <c r="E7" i="28"/>
  <c r="I26" i="3"/>
  <c r="I22" i="3"/>
  <c r="I29" i="3"/>
  <c r="I20" i="3"/>
  <c r="O10" i="22"/>
  <c r="W10" i="22" s="1"/>
  <c r="Y5" i="22" s="1"/>
  <c r="O19" i="26"/>
  <c r="L11" i="26"/>
  <c r="W10" i="26" s="1"/>
  <c r="Y5" i="26" s="1"/>
  <c r="O10" i="21"/>
  <c r="W10" i="21" s="1"/>
  <c r="Y5" i="21" s="1"/>
  <c r="Y14" i="21" l="1"/>
  <c r="E4" i="28" s="1"/>
  <c r="H13" i="3"/>
  <c r="I13" i="3" s="1"/>
  <c r="W19" i="26"/>
  <c r="H12" i="3" s="1"/>
  <c r="I12" i="3" s="1"/>
  <c r="H11" i="3"/>
  <c r="H7" i="3"/>
  <c r="I7" i="3" s="1"/>
  <c r="E5" i="28"/>
  <c r="H5" i="3"/>
  <c r="O20" i="21"/>
  <c r="W19" i="21" s="1"/>
  <c r="E11" i="28"/>
  <c r="E9" i="28"/>
  <c r="I23" i="3"/>
  <c r="G14" i="3"/>
  <c r="I9" i="3"/>
  <c r="I19" i="3"/>
  <c r="I18" i="3"/>
  <c r="I15" i="3"/>
  <c r="I16" i="3"/>
  <c r="I17" i="3"/>
  <c r="I21" i="3"/>
  <c r="I28" i="3"/>
  <c r="I25" i="3"/>
  <c r="I24" i="3"/>
  <c r="I27" i="3"/>
  <c r="I11" i="3" l="1"/>
  <c r="I35" i="3" s="1"/>
  <c r="H35" i="3"/>
  <c r="E3" i="28"/>
  <c r="H6" i="3"/>
  <c r="I5" i="3"/>
  <c r="G36" i="3"/>
  <c r="I14" i="3"/>
  <c r="I6" i="3" l="1"/>
  <c r="I36" i="3" s="1"/>
  <c r="H36" i="3"/>
</calcChain>
</file>

<file path=xl/sharedStrings.xml><?xml version="1.0" encoding="utf-8"?>
<sst xmlns="http://schemas.openxmlformats.org/spreadsheetml/2006/main" count="1748" uniqueCount="1132">
  <si>
    <t>重量</t>
  </si>
  <si>
    <t>)</t>
  </si>
  <si>
    <t>面積</t>
  </si>
  <si>
    <t>體積</t>
  </si>
  <si>
    <t>件數</t>
  </si>
  <si>
    <t>營業額</t>
  </si>
  <si>
    <t>自評得分</t>
  </si>
  <si>
    <t>=</t>
  </si>
  <si>
    <t>×</t>
  </si>
  <si>
    <t>-</t>
  </si>
  <si>
    <t>n</t>
  </si>
  <si>
    <t>單位</t>
  </si>
  <si>
    <t>回收能源熱值</t>
  </si>
  <si>
    <t>水資源來源</t>
  </si>
  <si>
    <t>產業別</t>
  </si>
  <si>
    <t>原物料屬性</t>
  </si>
  <si>
    <t>係數</t>
  </si>
  <si>
    <t>熱值單位</t>
  </si>
  <si>
    <t>能源單位</t>
  </si>
  <si>
    <t>回收能源種類</t>
  </si>
  <si>
    <t>回收能源熱值單位</t>
  </si>
  <si>
    <t>能源回收量單位</t>
  </si>
  <si>
    <t>廢棄物處理方式</t>
  </si>
  <si>
    <t>排放源範疇</t>
  </si>
  <si>
    <t>範疇一型式</t>
  </si>
  <si>
    <t>範疇二型式</t>
  </si>
  <si>
    <t>範疇三型式</t>
  </si>
  <si>
    <t>是否</t>
  </si>
  <si>
    <t>活動數據單位</t>
  </si>
  <si>
    <t>指標適用性</t>
  </si>
  <si>
    <t>工廠年度產出單位</t>
  </si>
  <si>
    <t>01.食品業</t>
  </si>
  <si>
    <t>外購再生原料</t>
  </si>
  <si>
    <t>g</t>
  </si>
  <si>
    <t>kcal/kg</t>
  </si>
  <si>
    <t>kg</t>
  </si>
  <si>
    <t>廢熱回收</t>
  </si>
  <si>
    <t>kcal/kcal</t>
  </si>
  <si>
    <t>kcal</t>
  </si>
  <si>
    <t>自來水</t>
  </si>
  <si>
    <t>範疇1</t>
  </si>
  <si>
    <t>E能源或固定</t>
  </si>
  <si>
    <t>─</t>
  </si>
  <si>
    <t>t</t>
  </si>
  <si>
    <t>適用</t>
  </si>
  <si>
    <t>02.飲料製造業</t>
  </si>
  <si>
    <t>一般原料</t>
  </si>
  <si>
    <r>
      <t>kcal/m</t>
    </r>
    <r>
      <rPr>
        <vertAlign val="superscript"/>
        <sz val="11"/>
        <color rgb="FF000000"/>
        <rFont val="Times New Roman"/>
        <family val="1"/>
      </rPr>
      <t>3</t>
    </r>
  </si>
  <si>
    <t>m3</t>
  </si>
  <si>
    <t>蒸氣回收</t>
  </si>
  <si>
    <t>地下水</t>
  </si>
  <si>
    <t>範疇2</t>
  </si>
  <si>
    <t>P製程</t>
  </si>
  <si>
    <t>v</t>
  </si>
  <si>
    <t>kL</t>
  </si>
  <si>
    <t>不適用</t>
  </si>
  <si>
    <t>03.煙草製造業</t>
  </si>
  <si>
    <t>kcal/liter</t>
  </si>
  <si>
    <t>liter</t>
  </si>
  <si>
    <t>廢棄物焚化發電</t>
  </si>
  <si>
    <t>kcal/kWh</t>
  </si>
  <si>
    <t>kWh</t>
  </si>
  <si>
    <t>雨水</t>
  </si>
  <si>
    <t>範疇3</t>
  </si>
  <si>
    <t>F逸散</t>
  </si>
  <si>
    <t>04.紡織業</t>
  </si>
  <si>
    <t>燃料回收</t>
  </si>
  <si>
    <t>請填寫</t>
  </si>
  <si>
    <t>T移動</t>
  </si>
  <si>
    <t>05.成衣及服飾品製造業</t>
  </si>
  <si>
    <t>人</t>
  </si>
  <si>
    <t>個數</t>
  </si>
  <si>
    <t>06.皮革、毛皮及其製品製造業</t>
  </si>
  <si>
    <t>07.木竹製品製造業</t>
  </si>
  <si>
    <t>其它(請於右邊欄位補充)</t>
  </si>
  <si>
    <t>08.紙漿、紙及紙製品製造業</t>
  </si>
  <si>
    <t>09.印刷及資料儲存媒體複製業</t>
  </si>
  <si>
    <t>10.石油及煤製品製造業</t>
  </si>
  <si>
    <t>11.化學材料製造業</t>
  </si>
  <si>
    <t>12.化學製品製造業</t>
  </si>
  <si>
    <t>13.藥品製造業</t>
  </si>
  <si>
    <t>14.橡膠製品製造業</t>
  </si>
  <si>
    <t>15.塑膠製品製造業</t>
  </si>
  <si>
    <t>16.非金屬礦物製品製造業</t>
  </si>
  <si>
    <t>17.基本金屬製造業</t>
  </si>
  <si>
    <t>18.金屬製品製造業</t>
  </si>
  <si>
    <t>19.電子零組件製造業</t>
  </si>
  <si>
    <t>20.電腦、電子產品及光學製品製造業</t>
  </si>
  <si>
    <t>21.電力設備製造業</t>
  </si>
  <si>
    <t>22.機械設備製造業</t>
  </si>
  <si>
    <t>23.汽車及其零件製造業</t>
  </si>
  <si>
    <t>24.其他運輸工具製造業</t>
  </si>
  <si>
    <t>25.家具製造業</t>
  </si>
  <si>
    <t>26.其他製造業</t>
  </si>
  <si>
    <t>廠外再利用</t>
    <phoneticPr fontId="6" type="noConversion"/>
  </si>
  <si>
    <t>掩埋處理</t>
    <phoneticPr fontId="6" type="noConversion"/>
  </si>
  <si>
    <t>中間處理</t>
    <phoneticPr fontId="6" type="noConversion"/>
  </si>
  <si>
    <t>化學處理</t>
  </si>
  <si>
    <t>生物處理</t>
    <phoneticPr fontId="6" type="noConversion"/>
  </si>
  <si>
    <t>熱解</t>
    <phoneticPr fontId="6" type="noConversion"/>
  </si>
  <si>
    <t>熔融</t>
    <phoneticPr fontId="6" type="noConversion"/>
  </si>
  <si>
    <t>焚化</t>
    <phoneticPr fontId="6" type="noConversion"/>
  </si>
  <si>
    <t>熔煉</t>
    <phoneticPr fontId="6" type="noConversion"/>
  </si>
  <si>
    <t>物理處理</t>
    <phoneticPr fontId="6" type="noConversion"/>
  </si>
  <si>
    <t>固化</t>
    <phoneticPr fontId="6" type="noConversion"/>
  </si>
  <si>
    <t>穩定</t>
    <phoneticPr fontId="6" type="noConversion"/>
  </si>
  <si>
    <t>其他熱處理</t>
    <phoneticPr fontId="6" type="noConversion"/>
  </si>
  <si>
    <t>氧化分解</t>
    <phoneticPr fontId="6" type="noConversion"/>
  </si>
  <si>
    <t>洗淨</t>
    <phoneticPr fontId="6" type="noConversion"/>
  </si>
  <si>
    <t>滅菌</t>
    <phoneticPr fontId="6" type="noConversion"/>
  </si>
  <si>
    <t>廠內再利用</t>
    <phoneticPr fontId="6" type="noConversion"/>
  </si>
  <si>
    <t>無需處理</t>
    <phoneticPr fontId="6" type="noConversion"/>
  </si>
  <si>
    <r>
      <rPr>
        <sz val="14"/>
        <color rgb="FF000000"/>
        <rFont val="標楷體"/>
        <family val="4"/>
        <charset val="136"/>
      </rPr>
      <t>生產製造指標─能資源節約</t>
    </r>
  </si>
  <si>
    <r>
      <rPr>
        <sz val="10"/>
        <rFont val="標楷體"/>
        <family val="4"/>
        <charset val="136"/>
      </rPr>
      <t>基準年工廠年度總產出數值</t>
    </r>
  </si>
  <si>
    <r>
      <rPr>
        <sz val="10"/>
        <rFont val="標楷體"/>
        <family val="4"/>
        <charset val="136"/>
      </rPr>
      <t>基準年原物料使用總重量</t>
    </r>
    <r>
      <rPr>
        <sz val="10"/>
        <rFont val="Times New Roman"/>
        <family val="1"/>
      </rPr>
      <t>(t)</t>
    </r>
  </si>
  <si>
    <r>
      <rPr>
        <sz val="10"/>
        <rFont val="標楷體"/>
        <family val="4"/>
        <charset val="136"/>
      </rPr>
      <t>申請年工廠年度總產出數值</t>
    </r>
  </si>
  <si>
    <r>
      <rPr>
        <sz val="10"/>
        <rFont val="標楷體"/>
        <family val="4"/>
        <charset val="136"/>
      </rPr>
      <t>申請年原物料使用總重量</t>
    </r>
    <r>
      <rPr>
        <sz val="10"/>
        <rFont val="Times New Roman"/>
        <family val="1"/>
      </rPr>
      <t>(t)</t>
    </r>
  </si>
  <si>
    <r>
      <rPr>
        <sz val="12"/>
        <rFont val="標楷體"/>
        <family val="4"/>
        <charset val="136"/>
      </rPr>
      <t>項次</t>
    </r>
  </si>
  <si>
    <r>
      <rPr>
        <sz val="12"/>
        <rFont val="標楷體"/>
        <family val="4"/>
        <charset val="136"/>
      </rPr>
      <t>原物料名稱</t>
    </r>
  </si>
  <si>
    <r>
      <rPr>
        <sz val="12"/>
        <rFont val="標楷體"/>
        <family val="4"/>
        <charset val="136"/>
      </rPr>
      <t>是否為再生原料</t>
    </r>
  </si>
  <si>
    <r>
      <rPr>
        <sz val="12"/>
        <rFont val="標楷體"/>
        <family val="4"/>
        <charset val="136"/>
      </rPr>
      <t>基準年度</t>
    </r>
  </si>
  <si>
    <r>
      <rPr>
        <sz val="12"/>
        <rFont val="標楷體"/>
        <family val="4"/>
        <charset val="136"/>
      </rPr>
      <t>申請年度</t>
    </r>
  </si>
  <si>
    <r>
      <rPr>
        <sz val="12"/>
        <rFont val="標楷體"/>
        <family val="4"/>
        <charset val="136"/>
      </rPr>
      <t>佐證資料名稱</t>
    </r>
  </si>
  <si>
    <r>
      <rPr>
        <sz val="12"/>
        <color indexed="9"/>
        <rFont val="標楷體"/>
        <family val="4"/>
        <charset val="136"/>
      </rPr>
      <t>基準年度</t>
    </r>
  </si>
  <si>
    <r>
      <rPr>
        <sz val="12"/>
        <color indexed="9"/>
        <rFont val="標楷體"/>
        <family val="4"/>
        <charset val="136"/>
      </rPr>
      <t>申請年度</t>
    </r>
  </si>
  <si>
    <r>
      <rPr>
        <sz val="12"/>
        <rFont val="標楷體"/>
        <family val="4"/>
        <charset val="136"/>
      </rPr>
      <t>年度使用量</t>
    </r>
  </si>
  <si>
    <r>
      <rPr>
        <sz val="12"/>
        <rFont val="標楷體"/>
        <family val="4"/>
        <charset val="136"/>
      </rPr>
      <t>單位</t>
    </r>
  </si>
  <si>
    <r>
      <rPr>
        <sz val="10"/>
        <rFont val="標楷體"/>
        <family val="4"/>
        <charset val="136"/>
      </rPr>
      <t>換算為</t>
    </r>
    <r>
      <rPr>
        <sz val="10"/>
        <rFont val="Times New Roman"/>
        <family val="1"/>
      </rPr>
      <t>t</t>
    </r>
  </si>
  <si>
    <r>
      <rPr>
        <sz val="12"/>
        <rFont val="標楷體"/>
        <family val="4"/>
        <charset val="136"/>
      </rPr>
      <t>外購能源名稱</t>
    </r>
  </si>
  <si>
    <r>
      <rPr>
        <sz val="12"/>
        <rFont val="標楷體"/>
        <family val="4"/>
        <charset val="136"/>
      </rPr>
      <t>能源熱值</t>
    </r>
  </si>
  <si>
    <r>
      <rPr>
        <sz val="12"/>
        <rFont val="標楷體"/>
        <family val="4"/>
        <charset val="136"/>
      </rPr>
      <t>熱值</t>
    </r>
  </si>
  <si>
    <r>
      <rPr>
        <sz val="12"/>
        <rFont val="標楷體"/>
        <family val="4"/>
        <charset val="136"/>
      </rPr>
      <t>年度用量</t>
    </r>
  </si>
  <si>
    <r>
      <rPr>
        <sz val="12"/>
        <rFont val="標楷體"/>
        <family val="4"/>
        <charset val="136"/>
      </rPr>
      <t>總熱值</t>
    </r>
    <r>
      <rPr>
        <sz val="12"/>
        <rFont val="Times New Roman"/>
        <family val="1"/>
      </rPr>
      <t>(kcal)</t>
    </r>
  </si>
  <si>
    <r>
      <rPr>
        <sz val="12"/>
        <rFont val="標楷體"/>
        <family val="4"/>
        <charset val="136"/>
      </rPr>
      <t>事業廢棄物來源</t>
    </r>
  </si>
  <si>
    <r>
      <t xml:space="preserve"> </t>
    </r>
    <r>
      <rPr>
        <sz val="12"/>
        <rFont val="標楷體"/>
        <family val="4"/>
        <charset val="136"/>
      </rPr>
      <t>產生量</t>
    </r>
  </si>
  <si>
    <r>
      <rPr>
        <sz val="12"/>
        <rFont val="標楷體"/>
        <family val="4"/>
        <charset val="136"/>
      </rPr>
      <t>中間處理</t>
    </r>
  </si>
  <si>
    <r>
      <rPr>
        <sz val="12"/>
        <rFont val="標楷體"/>
        <family val="4"/>
        <charset val="136"/>
      </rPr>
      <t>處理方式</t>
    </r>
  </si>
  <si>
    <r>
      <rPr>
        <sz val="12"/>
        <rFont val="標楷體"/>
        <family val="4"/>
        <charset val="136"/>
      </rPr>
      <t>產生量</t>
    </r>
  </si>
  <si>
    <r>
      <rPr>
        <sz val="12"/>
        <color rgb="FF000000"/>
        <rFont val="標楷體"/>
        <family val="4"/>
        <charset val="136"/>
      </rPr>
      <t>總分</t>
    </r>
  </si>
  <si>
    <r>
      <rPr>
        <b/>
        <sz val="18"/>
        <color rgb="FF000000"/>
        <rFont val="標楷體"/>
        <family val="4"/>
        <charset val="136"/>
      </rPr>
      <t>參、不適用指標說明及各項指標查檢表</t>
    </r>
  </si>
  <si>
    <r>
      <rPr>
        <sz val="16"/>
        <color rgb="FF000000"/>
        <rFont val="標楷體"/>
        <family val="4"/>
        <charset val="136"/>
      </rPr>
      <t>不適用指標說明表</t>
    </r>
  </si>
  <si>
    <r>
      <rPr>
        <b/>
        <sz val="13"/>
        <color rgb="FF000000"/>
        <rFont val="標楷體"/>
        <family val="4"/>
        <charset val="136"/>
      </rPr>
      <t>指標編號</t>
    </r>
  </si>
  <si>
    <r>
      <rPr>
        <b/>
        <sz val="13"/>
        <color rgb="FF000000"/>
        <rFont val="標楷體"/>
        <family val="4"/>
        <charset val="136"/>
      </rPr>
      <t>指標名稱</t>
    </r>
  </si>
  <si>
    <r>
      <rPr>
        <b/>
        <sz val="13"/>
        <color rgb="FF000000"/>
        <rFont val="標楷體"/>
        <family val="4"/>
        <charset val="136"/>
      </rPr>
      <t>不適用原因說明</t>
    </r>
  </si>
  <si>
    <r>
      <rPr>
        <b/>
        <sz val="18"/>
        <color rgb="FF000000"/>
        <rFont val="標楷體"/>
        <family val="4"/>
        <charset val="136"/>
      </rPr>
      <t>貳、一般行業清潔生產評估系統得分總表</t>
    </r>
  </si>
  <si>
    <r>
      <rPr>
        <sz val="12"/>
        <color rgb="FF000000"/>
        <rFont val="標楷體"/>
        <family val="4"/>
        <charset val="136"/>
      </rPr>
      <t>指標項目</t>
    </r>
  </si>
  <si>
    <r>
      <rPr>
        <sz val="12"/>
        <color rgb="FF000000"/>
        <rFont val="標楷體"/>
        <family val="4"/>
        <charset val="136"/>
      </rPr>
      <t>不適用指標</t>
    </r>
    <phoneticPr fontId="6" type="noConversion"/>
  </si>
  <si>
    <r>
      <rPr>
        <sz val="12"/>
        <color rgb="FF000000"/>
        <rFont val="標楷體"/>
        <family val="4"/>
        <charset val="136"/>
      </rPr>
      <t>評估系統配分</t>
    </r>
  </si>
  <si>
    <r>
      <rPr>
        <sz val="12"/>
        <color rgb="FF000000"/>
        <rFont val="標楷體"/>
        <family val="4"/>
        <charset val="136"/>
      </rPr>
      <t>自評得分</t>
    </r>
  </si>
  <si>
    <r>
      <rPr>
        <sz val="12"/>
        <color rgb="FF000000"/>
        <rFont val="標楷體"/>
        <family val="4"/>
        <charset val="136"/>
      </rPr>
      <t>審查
得分</t>
    </r>
  </si>
  <si>
    <r>
      <rPr>
        <sz val="12"/>
        <color rgb="FF000000"/>
        <rFont val="標楷體"/>
        <family val="4"/>
        <charset val="136"/>
      </rPr>
      <t>備註</t>
    </r>
  </si>
  <si>
    <r>
      <rPr>
        <sz val="12"/>
        <color rgb="FF000000"/>
        <rFont val="標楷體"/>
        <family val="4"/>
        <charset val="136"/>
      </rPr>
      <t>原始
配分</t>
    </r>
  </si>
  <si>
    <r>
      <rPr>
        <sz val="12"/>
        <color rgb="FF000000"/>
        <rFont val="標楷體"/>
        <family val="4"/>
        <charset val="136"/>
      </rPr>
      <t>調整後
配分</t>
    </r>
  </si>
  <si>
    <r>
      <rPr>
        <sz val="12"/>
        <color rgb="FF000000"/>
        <rFont val="標楷體"/>
        <family val="4"/>
        <charset val="136"/>
      </rPr>
      <t>原始
得分</t>
    </r>
  </si>
  <si>
    <r>
      <rPr>
        <sz val="12"/>
        <color rgb="FF000000"/>
        <rFont val="標楷體"/>
        <family val="4"/>
        <charset val="136"/>
      </rPr>
      <t>調整後
得分</t>
    </r>
  </si>
  <si>
    <r>
      <rPr>
        <sz val="12"/>
        <color rgb="FF000000"/>
        <rFont val="標楷體"/>
        <family val="4"/>
        <charset val="136"/>
      </rPr>
      <t>生產製造</t>
    </r>
  </si>
  <si>
    <r>
      <t>1.</t>
    </r>
    <r>
      <rPr>
        <sz val="12"/>
        <color rgb="FF000000"/>
        <rFont val="標楷體"/>
        <family val="4"/>
        <charset val="136"/>
      </rPr>
      <t>能資源節約</t>
    </r>
  </si>
  <si>
    <r>
      <rPr>
        <sz val="12"/>
        <color rgb="FF000000"/>
        <rFont val="標楷體"/>
        <family val="4"/>
        <charset val="136"/>
      </rPr>
      <t>定量指標</t>
    </r>
  </si>
  <si>
    <r>
      <rPr>
        <sz val="12"/>
        <color rgb="FF000000"/>
        <rFont val="標楷體"/>
        <family val="4"/>
        <charset val="136"/>
      </rPr>
      <t>必要性指標</t>
    </r>
  </si>
  <si>
    <r>
      <t xml:space="preserve">  1-2</t>
    </r>
    <r>
      <rPr>
        <sz val="12"/>
        <color rgb="FF000000"/>
        <rFont val="標楷體"/>
        <family val="4"/>
        <charset val="136"/>
      </rPr>
      <t>再生原料使用率</t>
    </r>
  </si>
  <si>
    <r>
      <t>2.</t>
    </r>
    <r>
      <rPr>
        <sz val="12"/>
        <color rgb="FF000000"/>
        <rFont val="標楷體"/>
        <family val="4"/>
        <charset val="136"/>
      </rPr>
      <t>綠色製程</t>
    </r>
  </si>
  <si>
    <r>
      <rPr>
        <sz val="12"/>
        <color rgb="FF000000"/>
        <rFont val="標楷體"/>
        <family val="4"/>
        <charset val="136"/>
      </rPr>
      <t>定性指標</t>
    </r>
  </si>
  <si>
    <r>
      <t>3.</t>
    </r>
    <r>
      <rPr>
        <sz val="12"/>
        <color rgb="FF000000"/>
        <rFont val="標楷體"/>
        <family val="4"/>
        <charset val="136"/>
      </rPr>
      <t>污染物產生及管末處理功能</t>
    </r>
  </si>
  <si>
    <r>
      <t>4.</t>
    </r>
    <r>
      <rPr>
        <sz val="12"/>
        <color rgb="FF000000"/>
        <rFont val="標楷體"/>
        <family val="4"/>
        <charset val="136"/>
      </rPr>
      <t>環境友善設計</t>
    </r>
  </si>
  <si>
    <r>
      <rPr>
        <sz val="11"/>
        <color rgb="FF000000"/>
        <rFont val="標楷體"/>
        <family val="4"/>
        <charset val="136"/>
      </rPr>
      <t>綠色管理及社會責任</t>
    </r>
  </si>
  <si>
    <r>
      <t>5.</t>
    </r>
    <r>
      <rPr>
        <sz val="12"/>
        <color rgb="FF000000"/>
        <rFont val="標楷體"/>
        <family val="4"/>
        <charset val="136"/>
      </rPr>
      <t>綠色管理</t>
    </r>
  </si>
  <si>
    <r>
      <t>6.</t>
    </r>
    <r>
      <rPr>
        <sz val="12"/>
        <color rgb="FF000000"/>
        <rFont val="標楷體"/>
        <family val="4"/>
        <charset val="136"/>
      </rPr>
      <t>社會責任</t>
    </r>
  </si>
  <si>
    <r>
      <rPr>
        <sz val="12"/>
        <color rgb="FF000000"/>
        <rFont val="標楷體"/>
        <family val="4"/>
        <charset val="136"/>
      </rPr>
      <t>創新及其他</t>
    </r>
  </si>
  <si>
    <r>
      <t>7.</t>
    </r>
    <r>
      <rPr>
        <sz val="12"/>
        <color rgb="FF000000"/>
        <rFont val="標楷體"/>
        <family val="4"/>
        <charset val="136"/>
      </rPr>
      <t>創新思維</t>
    </r>
  </si>
  <si>
    <r>
      <rPr>
        <sz val="12"/>
        <color rgb="FF000000"/>
        <rFont val="標楷體"/>
        <family val="4"/>
        <charset val="136"/>
      </rPr>
      <t>選擇性指標</t>
    </r>
  </si>
  <si>
    <r>
      <t>8.</t>
    </r>
    <r>
      <rPr>
        <sz val="12"/>
        <color rgb="FF000000"/>
        <rFont val="標楷體"/>
        <family val="4"/>
        <charset val="136"/>
      </rPr>
      <t>其他</t>
    </r>
  </si>
  <si>
    <r>
      <t xml:space="preserve">  8-1</t>
    </r>
    <r>
      <rPr>
        <sz val="12"/>
        <color rgb="FF000000"/>
        <rFont val="標楷體"/>
        <family val="4"/>
        <charset val="136"/>
      </rPr>
      <t>其他促進環境永續創新作法</t>
    </r>
  </si>
  <si>
    <r>
      <rPr>
        <sz val="12"/>
        <color rgb="FF000000"/>
        <rFont val="標楷體"/>
        <family val="4"/>
        <charset val="136"/>
      </rPr>
      <t>核心指標總分</t>
    </r>
  </si>
  <si>
    <r>
      <t>*</t>
    </r>
    <r>
      <rPr>
        <sz val="12"/>
        <color rgb="FF000000"/>
        <rFont val="標楷體"/>
        <family val="4"/>
        <charset val="136"/>
      </rPr>
      <t>為核心指標項目</t>
    </r>
  </si>
  <si>
    <r>
      <rPr>
        <sz val="12"/>
        <color rgb="FF000000"/>
        <rFont val="標楷體"/>
        <family val="4"/>
        <charset val="136"/>
      </rPr>
      <t>自評結果</t>
    </r>
  </si>
  <si>
    <r>
      <rPr>
        <sz val="12"/>
        <color rgb="FF000000"/>
        <rFont val="標楷體"/>
        <family val="4"/>
        <charset val="136"/>
      </rPr>
      <t>通過門檻</t>
    </r>
  </si>
  <si>
    <r>
      <rPr>
        <sz val="12"/>
        <color rgb="FF000000"/>
        <rFont val="標楷體"/>
        <family val="4"/>
        <charset val="136"/>
      </rPr>
      <t>符合</t>
    </r>
  </si>
  <si>
    <r>
      <rPr>
        <sz val="12"/>
        <color rgb="FF000000"/>
        <rFont val="標楷體"/>
        <family val="4"/>
        <charset val="136"/>
      </rPr>
      <t>不符合</t>
    </r>
  </si>
  <si>
    <r>
      <rPr>
        <sz val="12"/>
        <color rgb="FF000000"/>
        <rFont val="標楷體"/>
        <family val="4"/>
        <charset val="136"/>
      </rPr>
      <t>核心指標</t>
    </r>
    <r>
      <rPr>
        <sz val="12"/>
        <color rgb="FF000000"/>
        <rFont val="Times New Roman"/>
        <family val="1"/>
      </rPr>
      <t>0</t>
    </r>
    <r>
      <rPr>
        <sz val="12"/>
        <color rgb="FF000000"/>
        <rFont val="標楷體"/>
        <family val="4"/>
        <charset val="136"/>
      </rPr>
      <t>分者不得超過</t>
    </r>
    <r>
      <rPr>
        <sz val="12"/>
        <color rgb="FF000000"/>
        <rFont val="Times New Roman"/>
        <family val="1"/>
      </rPr>
      <t>3</t>
    </r>
    <r>
      <rPr>
        <sz val="12"/>
        <color rgb="FF000000"/>
        <rFont val="標楷體"/>
        <family val="4"/>
        <charset val="136"/>
      </rPr>
      <t>項</t>
    </r>
  </si>
  <si>
    <r>
      <rPr>
        <sz val="12"/>
        <color rgb="FF000000"/>
        <rFont val="標楷體"/>
        <family val="4"/>
        <charset val="136"/>
      </rPr>
      <t>核心指標總分</t>
    </r>
    <r>
      <rPr>
        <sz val="12"/>
        <color rgb="FF000000"/>
        <rFont val="Times New Roman"/>
        <family val="1"/>
      </rPr>
      <t>45</t>
    </r>
    <r>
      <rPr>
        <sz val="12"/>
        <color rgb="FF000000"/>
        <rFont val="標楷體"/>
        <family val="4"/>
        <charset val="136"/>
      </rPr>
      <t>分以上</t>
    </r>
  </si>
  <si>
    <r>
      <rPr>
        <sz val="12"/>
        <color rgb="FF000000"/>
        <rFont val="標楷體"/>
        <family val="4"/>
        <charset val="136"/>
      </rPr>
      <t>總分</t>
    </r>
    <r>
      <rPr>
        <sz val="12"/>
        <color rgb="FF000000"/>
        <rFont val="Times New Roman"/>
        <family val="1"/>
      </rPr>
      <t>75</t>
    </r>
    <r>
      <rPr>
        <sz val="12"/>
        <color rgb="FF000000"/>
        <rFont val="標楷體"/>
        <family val="4"/>
        <charset val="136"/>
      </rPr>
      <t>分以上</t>
    </r>
  </si>
  <si>
    <r>
      <rPr>
        <sz val="16"/>
        <color rgb="FF000000"/>
        <rFont val="標楷體"/>
        <family val="4"/>
        <charset val="136"/>
      </rPr>
      <t>申請工廠：</t>
    </r>
  </si>
  <si>
    <r>
      <rPr>
        <sz val="16"/>
        <color rgb="FF000000"/>
        <rFont val="標楷體"/>
        <family val="4"/>
        <charset val="136"/>
      </rPr>
      <t>申請日期：</t>
    </r>
  </si>
  <si>
    <r>
      <rPr>
        <sz val="16"/>
        <color rgb="FF000000"/>
        <rFont val="標楷體"/>
        <family val="4"/>
        <charset val="136"/>
      </rPr>
      <t>年</t>
    </r>
  </si>
  <si>
    <r>
      <rPr>
        <sz val="16"/>
        <color rgb="FF000000"/>
        <rFont val="標楷體"/>
        <family val="4"/>
        <charset val="136"/>
      </rPr>
      <t>月</t>
    </r>
  </si>
  <si>
    <r>
      <rPr>
        <sz val="16"/>
        <color rgb="FF000000"/>
        <rFont val="標楷體"/>
        <family val="4"/>
        <charset val="136"/>
      </rPr>
      <t>日</t>
    </r>
  </si>
  <si>
    <r>
      <rPr>
        <sz val="16"/>
        <color rgb="FF000000"/>
        <rFont val="標楷體"/>
        <family val="4"/>
        <charset val="136"/>
      </rPr>
      <t>申請編號：</t>
    </r>
  </si>
  <si>
    <r>
      <rPr>
        <b/>
        <sz val="18"/>
        <color rgb="FF000000"/>
        <rFont val="標楷體"/>
        <family val="4"/>
        <charset val="136"/>
      </rPr>
      <t>壹、清潔生產評估背景資訊</t>
    </r>
  </si>
  <si>
    <r>
      <rPr>
        <b/>
        <sz val="16"/>
        <color rgb="FF000000"/>
        <rFont val="標楷體"/>
        <family val="4"/>
        <charset val="136"/>
      </rPr>
      <t>一、清潔生產評估年度</t>
    </r>
  </si>
  <si>
    <r>
      <rPr>
        <b/>
        <sz val="12"/>
        <color rgb="FF000000"/>
        <rFont val="標楷體"/>
        <family val="4"/>
        <charset val="136"/>
      </rPr>
      <t>基準年度</t>
    </r>
  </si>
  <si>
    <r>
      <rPr>
        <sz val="12"/>
        <color rgb="FF000000"/>
        <rFont val="標楷體"/>
        <family val="4"/>
        <charset val="136"/>
      </rPr>
      <t>年</t>
    </r>
  </si>
  <si>
    <r>
      <rPr>
        <sz val="12"/>
        <color rgb="FF000000"/>
        <rFont val="標楷體"/>
        <family val="4"/>
        <charset val="136"/>
      </rPr>
      <t>月</t>
    </r>
  </si>
  <si>
    <r>
      <rPr>
        <sz val="12"/>
        <color rgb="FF000000"/>
        <rFont val="標楷體"/>
        <family val="4"/>
        <charset val="136"/>
      </rPr>
      <t>日</t>
    </r>
  </si>
  <si>
    <r>
      <rPr>
        <sz val="12"/>
        <color rgb="FF000000"/>
        <rFont val="標楷體"/>
        <family val="4"/>
        <charset val="136"/>
      </rPr>
      <t>～</t>
    </r>
  </si>
  <si>
    <r>
      <rPr>
        <b/>
        <sz val="12"/>
        <color rgb="FF000000"/>
        <rFont val="標楷體"/>
        <family val="4"/>
        <charset val="136"/>
      </rPr>
      <t>申請年度</t>
    </r>
  </si>
  <si>
    <r>
      <rPr>
        <b/>
        <sz val="12"/>
        <color rgb="FF000000"/>
        <rFont val="標楷體"/>
        <family val="4"/>
        <charset val="136"/>
      </rPr>
      <t>基準年度訂定原因說明</t>
    </r>
  </si>
  <si>
    <r>
      <rPr>
        <b/>
        <sz val="14"/>
        <color rgb="FF000000"/>
        <rFont val="標楷體"/>
        <family val="4"/>
        <charset val="136"/>
      </rPr>
      <t>選擇此計量方式之說明：</t>
    </r>
  </si>
  <si>
    <r>
      <t xml:space="preserve">  </t>
    </r>
    <r>
      <rPr>
        <b/>
        <sz val="12"/>
        <color rgb="FF000000"/>
        <rFont val="標楷體"/>
        <family val="4"/>
        <charset val="136"/>
      </rPr>
      <t>年度產量</t>
    </r>
    <r>
      <rPr>
        <b/>
        <sz val="12"/>
        <color rgb="FF000000"/>
        <rFont val="Times New Roman"/>
        <family val="1"/>
      </rPr>
      <t>(</t>
    </r>
    <r>
      <rPr>
        <b/>
        <sz val="12"/>
        <color rgb="FF000000"/>
        <rFont val="標楷體"/>
        <family val="4"/>
        <charset val="136"/>
      </rPr>
      <t>物理量</t>
    </r>
    <r>
      <rPr>
        <b/>
        <sz val="12"/>
        <color rgb="FF000000"/>
        <rFont val="Times New Roman"/>
        <family val="1"/>
      </rPr>
      <t>)</t>
    </r>
  </si>
  <si>
    <r>
      <rPr>
        <sz val="12"/>
        <color rgb="FF000000"/>
        <rFont val="標楷體"/>
        <family val="4"/>
        <charset val="136"/>
      </rPr>
      <t>重量</t>
    </r>
  </si>
  <si>
    <r>
      <t>(</t>
    </r>
    <r>
      <rPr>
        <sz val="12"/>
        <color rgb="FF000000"/>
        <rFont val="標楷體"/>
        <family val="4"/>
        <charset val="136"/>
      </rPr>
      <t>單位：</t>
    </r>
  </si>
  <si>
    <r>
      <rPr>
        <sz val="12"/>
        <color rgb="FF000000"/>
        <rFont val="標楷體"/>
        <family val="4"/>
        <charset val="136"/>
      </rPr>
      <t>面積</t>
    </r>
  </si>
  <si>
    <r>
      <rPr>
        <sz val="12"/>
        <color rgb="FF000000"/>
        <rFont val="標楷體"/>
        <family val="4"/>
        <charset val="136"/>
      </rPr>
      <t>體積</t>
    </r>
  </si>
  <si>
    <r>
      <rPr>
        <sz val="12"/>
        <color rgb="FF000000"/>
        <rFont val="標楷體"/>
        <family val="4"/>
        <charset val="136"/>
      </rPr>
      <t>長度</t>
    </r>
  </si>
  <si>
    <r>
      <rPr>
        <sz val="12"/>
        <color rgb="FF000000"/>
        <rFont val="標楷體"/>
        <family val="4"/>
        <charset val="136"/>
      </rPr>
      <t>件數</t>
    </r>
  </si>
  <si>
    <r>
      <t xml:space="preserve"> </t>
    </r>
    <r>
      <rPr>
        <b/>
        <sz val="12"/>
        <color rgb="FF000000"/>
        <rFont val="標楷體"/>
        <family val="4"/>
        <charset val="136"/>
      </rPr>
      <t>年度產值</t>
    </r>
    <r>
      <rPr>
        <b/>
        <sz val="12"/>
        <color rgb="FF000000"/>
        <rFont val="Times New Roman"/>
        <family val="1"/>
      </rPr>
      <t>(</t>
    </r>
    <r>
      <rPr>
        <b/>
        <sz val="12"/>
        <color rgb="FF000000"/>
        <rFont val="標楷體"/>
        <family val="4"/>
        <charset val="136"/>
      </rPr>
      <t>經濟價值</t>
    </r>
    <r>
      <rPr>
        <b/>
        <sz val="12"/>
        <color rgb="FF000000"/>
        <rFont val="Times New Roman"/>
        <family val="1"/>
      </rPr>
      <t>)</t>
    </r>
  </si>
  <si>
    <r>
      <rPr>
        <sz val="12"/>
        <color rgb="FF000000"/>
        <rFont val="標楷體"/>
        <family val="4"/>
        <charset val="136"/>
      </rPr>
      <t>營業額</t>
    </r>
  </si>
  <si>
    <r>
      <rPr>
        <sz val="12"/>
        <color rgb="FF000000"/>
        <rFont val="標楷體"/>
        <family val="4"/>
        <charset val="136"/>
      </rPr>
      <t>毛利</t>
    </r>
  </si>
  <si>
    <r>
      <rPr>
        <sz val="12"/>
        <color rgb="FF000000"/>
        <rFont val="標楷體"/>
        <family val="4"/>
        <charset val="136"/>
      </rPr>
      <t>基準年度產出數值：</t>
    </r>
  </si>
  <si>
    <r>
      <rPr>
        <sz val="12"/>
        <color rgb="FF000000"/>
        <rFont val="標楷體"/>
        <family val="4"/>
        <charset val="136"/>
      </rPr>
      <t>申請年度產出數值：</t>
    </r>
  </si>
  <si>
    <r>
      <t>(</t>
    </r>
    <r>
      <rPr>
        <sz val="12"/>
        <color rgb="FF000000"/>
        <rFont val="標楷體"/>
        <family val="4"/>
        <charset val="136"/>
      </rPr>
      <t>工廠填寫</t>
    </r>
    <r>
      <rPr>
        <sz val="12"/>
        <color rgb="FF000000"/>
        <rFont val="Times New Roman"/>
        <family val="1"/>
      </rPr>
      <t>)</t>
    </r>
    <phoneticPr fontId="6" type="noConversion"/>
  </si>
  <si>
    <r>
      <rPr>
        <sz val="10"/>
        <rFont val="標楷體"/>
        <family val="4"/>
        <charset val="136"/>
      </rPr>
      <t>基準年能源使用總量</t>
    </r>
    <r>
      <rPr>
        <sz val="10"/>
        <rFont val="Times New Roman"/>
        <family val="1"/>
      </rPr>
      <t>(kcal)</t>
    </r>
  </si>
  <si>
    <r>
      <rPr>
        <sz val="10"/>
        <rFont val="標楷體"/>
        <family val="4"/>
        <charset val="136"/>
      </rPr>
      <t>申請年能源使用總量</t>
    </r>
    <r>
      <rPr>
        <sz val="10"/>
        <rFont val="Times New Roman"/>
        <family val="1"/>
      </rPr>
      <t>(kcal)</t>
    </r>
  </si>
  <si>
    <r>
      <rPr>
        <sz val="12"/>
        <rFont val="標楷體"/>
        <family val="4"/>
        <charset val="136"/>
      </rPr>
      <t>水資源來源</t>
    </r>
  </si>
  <si>
    <r>
      <rPr>
        <sz val="12"/>
        <rFont val="標楷體"/>
        <family val="4"/>
        <charset val="136"/>
      </rPr>
      <t>水資源用途</t>
    </r>
  </si>
  <si>
    <r>
      <rPr>
        <sz val="10"/>
        <rFont val="標楷體"/>
        <family val="4"/>
        <charset val="136"/>
      </rPr>
      <t>基準年事業廢棄物回收再利用量</t>
    </r>
    <r>
      <rPr>
        <sz val="10"/>
        <rFont val="Times New Roman"/>
        <family val="1"/>
      </rPr>
      <t>(t)</t>
    </r>
  </si>
  <si>
    <r>
      <rPr>
        <sz val="10"/>
        <rFont val="標楷體"/>
        <family val="4"/>
        <charset val="136"/>
      </rPr>
      <t>基準年總事業廢棄物產生量</t>
    </r>
    <r>
      <rPr>
        <sz val="10"/>
        <rFont val="Times New Roman"/>
        <family val="1"/>
      </rPr>
      <t>(t)</t>
    </r>
  </si>
  <si>
    <r>
      <rPr>
        <sz val="10"/>
        <rFont val="標楷體"/>
        <family val="4"/>
        <charset val="136"/>
      </rPr>
      <t>申請年事業廢棄物回收再利用量</t>
    </r>
    <r>
      <rPr>
        <sz val="10"/>
        <rFont val="Times New Roman"/>
        <family val="1"/>
      </rPr>
      <t>(t)</t>
    </r>
  </si>
  <si>
    <r>
      <rPr>
        <sz val="10"/>
        <rFont val="標楷體"/>
        <family val="4"/>
        <charset val="136"/>
      </rPr>
      <t>申請年總事業廢棄物產生量</t>
    </r>
    <r>
      <rPr>
        <sz val="10"/>
        <rFont val="Times New Roman"/>
        <family val="1"/>
      </rPr>
      <t>(t)</t>
    </r>
  </si>
  <si>
    <r>
      <rPr>
        <sz val="10"/>
        <rFont val="標楷體"/>
        <family val="4"/>
        <charset val="136"/>
      </rPr>
      <t>基準年溫室氣體排放量</t>
    </r>
    <r>
      <rPr>
        <sz val="10"/>
        <rFont val="Times New Roman"/>
        <family val="1"/>
      </rPr>
      <t>(kg CO2eq)</t>
    </r>
  </si>
  <si>
    <r>
      <rPr>
        <sz val="10"/>
        <rFont val="標楷體"/>
        <family val="4"/>
        <charset val="136"/>
      </rPr>
      <t>申請年溫室氣體排放量</t>
    </r>
    <r>
      <rPr>
        <sz val="10"/>
        <rFont val="Times New Roman"/>
        <family val="1"/>
      </rPr>
      <t>(kg CO2eq)</t>
    </r>
  </si>
  <si>
    <r>
      <rPr>
        <sz val="10"/>
        <rFont val="標楷體"/>
        <family val="4"/>
        <charset val="136"/>
      </rPr>
      <t>排放源範疇：依</t>
    </r>
    <r>
      <rPr>
        <sz val="10"/>
        <rFont val="Times New Roman"/>
        <family val="1"/>
      </rPr>
      <t>ISO 14064-1</t>
    </r>
    <r>
      <rPr>
        <sz val="10"/>
        <rFont val="標楷體"/>
        <family val="4"/>
        <charset val="136"/>
      </rPr>
      <t>之內容分為範疇</t>
    </r>
    <r>
      <rPr>
        <sz val="10"/>
        <rFont val="Times New Roman"/>
        <family val="1"/>
      </rPr>
      <t>I</t>
    </r>
    <r>
      <rPr>
        <sz val="10"/>
        <rFont val="標楷體"/>
        <family val="4"/>
        <charset val="136"/>
      </rPr>
      <t>、範疇</t>
    </r>
    <r>
      <rPr>
        <sz val="10"/>
        <rFont val="Times New Roman"/>
        <family val="1"/>
      </rPr>
      <t>II</t>
    </r>
    <r>
      <rPr>
        <sz val="10"/>
        <rFont val="標楷體"/>
        <family val="4"/>
        <charset val="136"/>
      </rPr>
      <t>及範疇</t>
    </r>
    <r>
      <rPr>
        <sz val="10"/>
        <rFont val="Times New Roman"/>
        <family val="1"/>
      </rPr>
      <t xml:space="preserve">III
</t>
    </r>
    <r>
      <rPr>
        <sz val="10"/>
        <rFont val="標楷體"/>
        <family val="4"/>
        <charset val="136"/>
      </rPr>
      <t>排放源型式：若排放源範疇屬於範疇</t>
    </r>
    <r>
      <rPr>
        <sz val="10"/>
        <rFont val="Times New Roman"/>
        <family val="1"/>
      </rPr>
      <t>I</t>
    </r>
    <r>
      <rPr>
        <sz val="10"/>
        <rFont val="標楷體"/>
        <family val="4"/>
        <charset val="136"/>
      </rPr>
      <t>，應加填排放源型式：</t>
    </r>
    <r>
      <rPr>
        <sz val="10"/>
        <rFont val="Times New Roman"/>
        <family val="1"/>
      </rPr>
      <t>E</t>
    </r>
    <r>
      <rPr>
        <sz val="10"/>
        <rFont val="標楷體"/>
        <family val="4"/>
        <charset val="136"/>
      </rPr>
      <t>能源或固定、</t>
    </r>
    <r>
      <rPr>
        <sz val="10"/>
        <rFont val="Times New Roman"/>
        <family val="1"/>
      </rPr>
      <t>P</t>
    </r>
    <r>
      <rPr>
        <sz val="10"/>
        <rFont val="標楷體"/>
        <family val="4"/>
        <charset val="136"/>
      </rPr>
      <t>製程、</t>
    </r>
    <r>
      <rPr>
        <sz val="10"/>
        <rFont val="Times New Roman"/>
        <family val="1"/>
      </rPr>
      <t>F</t>
    </r>
    <r>
      <rPr>
        <sz val="10"/>
        <rFont val="標楷體"/>
        <family val="4"/>
        <charset val="136"/>
      </rPr>
      <t>逸散、</t>
    </r>
    <r>
      <rPr>
        <sz val="10"/>
        <rFont val="Times New Roman"/>
        <family val="1"/>
      </rPr>
      <t>T</t>
    </r>
    <r>
      <rPr>
        <sz val="10"/>
        <rFont val="標楷體"/>
        <family val="4"/>
        <charset val="136"/>
      </rPr>
      <t>移動</t>
    </r>
  </si>
  <si>
    <r>
      <rPr>
        <sz val="12"/>
        <rFont val="標楷體"/>
        <family val="4"/>
        <charset val="136"/>
      </rPr>
      <t>設備資訊</t>
    </r>
  </si>
  <si>
    <r>
      <rPr>
        <sz val="12"/>
        <rFont val="標楷體"/>
        <family val="4"/>
        <charset val="136"/>
      </rPr>
      <t>排放源</t>
    </r>
  </si>
  <si>
    <r>
      <rPr>
        <sz val="12"/>
        <rFont val="標楷體"/>
        <family val="4"/>
        <charset val="136"/>
      </rPr>
      <t>基準年排放係數</t>
    </r>
    <r>
      <rPr>
        <sz val="12"/>
        <rFont val="Times New Roman"/>
        <family val="1"/>
      </rPr>
      <t>×GWP</t>
    </r>
    <phoneticPr fontId="6" type="noConversion"/>
  </si>
  <si>
    <r>
      <rPr>
        <sz val="12"/>
        <rFont val="標楷體"/>
        <family val="4"/>
        <charset val="136"/>
      </rPr>
      <t>申請年排放係數</t>
    </r>
    <r>
      <rPr>
        <sz val="12"/>
        <rFont val="Times New Roman"/>
        <family val="1"/>
      </rPr>
      <t>×GWP</t>
    </r>
    <phoneticPr fontId="6" type="noConversion"/>
  </si>
  <si>
    <r>
      <rPr>
        <sz val="12"/>
        <rFont val="標楷體"/>
        <family val="4"/>
        <charset val="136"/>
      </rPr>
      <t>申請年度</t>
    </r>
    <r>
      <rPr>
        <sz val="12"/>
        <rFont val="Times New Roman"/>
        <family val="1"/>
      </rPr>
      <t xml:space="preserve"> </t>
    </r>
    <r>
      <rPr>
        <sz val="12"/>
        <rFont val="標楷體"/>
        <family val="4"/>
        <charset val="136"/>
      </rPr>
      <t>活動數據</t>
    </r>
  </si>
  <si>
    <r>
      <rPr>
        <sz val="12"/>
        <rFont val="標楷體"/>
        <family val="4"/>
        <charset val="136"/>
      </rPr>
      <t>製程</t>
    </r>
    <r>
      <rPr>
        <sz val="12"/>
        <rFont val="Times New Roman"/>
        <family val="1"/>
      </rPr>
      <t>/</t>
    </r>
    <r>
      <rPr>
        <sz val="12"/>
        <rFont val="標楷體"/>
        <family val="4"/>
        <charset val="136"/>
      </rPr>
      <t>活動名稱</t>
    </r>
  </si>
  <si>
    <r>
      <rPr>
        <sz val="12"/>
        <rFont val="標楷體"/>
        <family val="4"/>
        <charset val="136"/>
      </rPr>
      <t>設備</t>
    </r>
    <r>
      <rPr>
        <sz val="12"/>
        <rFont val="Times New Roman"/>
        <family val="1"/>
      </rPr>
      <t>/</t>
    </r>
    <r>
      <rPr>
        <sz val="12"/>
        <rFont val="標楷體"/>
        <family val="4"/>
        <charset val="136"/>
      </rPr>
      <t>設施名稱</t>
    </r>
  </si>
  <si>
    <r>
      <rPr>
        <sz val="12"/>
        <rFont val="標楷體"/>
        <family val="4"/>
        <charset val="136"/>
      </rPr>
      <t>排放源名稱</t>
    </r>
  </si>
  <si>
    <r>
      <rPr>
        <sz val="12"/>
        <rFont val="標楷體"/>
        <family val="4"/>
        <charset val="136"/>
      </rPr>
      <t>範疇</t>
    </r>
  </si>
  <si>
    <r>
      <rPr>
        <sz val="12"/>
        <rFont val="標楷體"/>
        <family val="4"/>
        <charset val="136"/>
      </rPr>
      <t>型式</t>
    </r>
  </si>
  <si>
    <r>
      <rPr>
        <sz val="12"/>
        <rFont val="標楷體"/>
        <family val="4"/>
        <charset val="136"/>
      </rPr>
      <t>值</t>
    </r>
    <phoneticPr fontId="6" type="noConversion"/>
  </si>
  <si>
    <r>
      <rPr>
        <sz val="12"/>
        <rFont val="標楷體"/>
        <family val="4"/>
        <charset val="136"/>
      </rPr>
      <t>年使用量</t>
    </r>
    <r>
      <rPr>
        <sz val="12"/>
        <rFont val="Times New Roman"/>
        <family val="1"/>
      </rPr>
      <t xml:space="preserve">/
</t>
    </r>
    <r>
      <rPr>
        <sz val="12"/>
        <rFont val="標楷體"/>
        <family val="4"/>
        <charset val="136"/>
      </rPr>
      <t>逸散量</t>
    </r>
    <r>
      <rPr>
        <sz val="12"/>
        <rFont val="Times New Roman"/>
        <family val="1"/>
      </rPr>
      <t>/</t>
    </r>
    <r>
      <rPr>
        <sz val="12"/>
        <rFont val="標楷體"/>
        <family val="4"/>
        <charset val="136"/>
      </rPr>
      <t>其他</t>
    </r>
  </si>
  <si>
    <r>
      <rPr>
        <sz val="12"/>
        <rFont val="標楷體"/>
        <family val="4"/>
        <charset val="136"/>
      </rPr>
      <t xml:space="preserve">溫室氣體排放量
</t>
    </r>
    <r>
      <rPr>
        <sz val="12"/>
        <rFont val="Times New Roman"/>
        <family val="1"/>
      </rPr>
      <t>(kg CO2e)</t>
    </r>
  </si>
  <si>
    <t>設置之貯能設備</t>
    <phoneticPr fontId="6" type="noConversion"/>
  </si>
  <si>
    <t>購買再生能源電力及憑證-太陽光電</t>
    <phoneticPr fontId="6" type="noConversion"/>
  </si>
  <si>
    <t>購買再生能源電力及憑證-離岸風力發電</t>
    <phoneticPr fontId="6" type="noConversion"/>
  </si>
  <si>
    <t>購買再生能源電力及憑證-陸域風力光電(30瓩以上)</t>
    <phoneticPr fontId="6" type="noConversion"/>
  </si>
  <si>
    <t>購買再生能源電力及憑證-小水力發電</t>
    <phoneticPr fontId="6" type="noConversion"/>
  </si>
  <si>
    <t>購買再生能源電力及憑證-生質能發電(無厭氧消化設備)</t>
    <phoneticPr fontId="6" type="noConversion"/>
  </si>
  <si>
    <t>購買再生能源電力及憑證-生質能發電(有厭氧消化設備)</t>
    <phoneticPr fontId="6" type="noConversion"/>
  </si>
  <si>
    <t>購買再生能源電力及憑證-廢棄物發電</t>
    <phoneticPr fontId="6" type="noConversion"/>
  </si>
  <si>
    <t>購買再生能源電力及憑證-地熱發電</t>
    <phoneticPr fontId="6" type="noConversion"/>
  </si>
  <si>
    <t>建置再生能源發電設備</t>
    <phoneticPr fontId="6" type="noConversion"/>
  </si>
  <si>
    <t>再生能源設置</t>
    <phoneticPr fontId="6" type="noConversion"/>
  </si>
  <si>
    <t>二、工廠行業別</t>
    <phoneticPr fontId="6" type="noConversion"/>
  </si>
  <si>
    <t>三、再生能源容量</t>
    <phoneticPr fontId="6" type="noConversion"/>
  </si>
  <si>
    <t>相隔年數</t>
    <phoneticPr fontId="6" type="noConversion"/>
  </si>
  <si>
    <t>是否為再生能源義務用戶</t>
    <phoneticPr fontId="6" type="noConversion"/>
  </si>
  <si>
    <t>0811</t>
    <phoneticPr fontId="6" type="noConversion"/>
  </si>
  <si>
    <t>0812</t>
    <phoneticPr fontId="6" type="noConversion"/>
  </si>
  <si>
    <t>0820</t>
    <phoneticPr fontId="6" type="noConversion"/>
  </si>
  <si>
    <t>0830</t>
    <phoneticPr fontId="6" type="noConversion"/>
  </si>
  <si>
    <t>0840</t>
    <phoneticPr fontId="6" type="noConversion"/>
  </si>
  <si>
    <t>0850</t>
    <phoneticPr fontId="6" type="noConversion"/>
  </si>
  <si>
    <t>0861</t>
    <phoneticPr fontId="6" type="noConversion"/>
  </si>
  <si>
    <t>0862</t>
    <phoneticPr fontId="6" type="noConversion"/>
  </si>
  <si>
    <t>0863</t>
    <phoneticPr fontId="6" type="noConversion"/>
  </si>
  <si>
    <t>0870</t>
    <phoneticPr fontId="6" type="noConversion"/>
  </si>
  <si>
    <t>0891</t>
    <phoneticPr fontId="6" type="noConversion"/>
  </si>
  <si>
    <t>0892</t>
    <phoneticPr fontId="6" type="noConversion"/>
  </si>
  <si>
    <t>0893</t>
    <phoneticPr fontId="6" type="noConversion"/>
  </si>
  <si>
    <t>0894</t>
    <phoneticPr fontId="6" type="noConversion"/>
  </si>
  <si>
    <t>0895</t>
    <phoneticPr fontId="6" type="noConversion"/>
  </si>
  <si>
    <t>0896</t>
    <phoneticPr fontId="6" type="noConversion"/>
  </si>
  <si>
    <t>0897</t>
    <phoneticPr fontId="6" type="noConversion"/>
  </si>
  <si>
    <t>0899</t>
    <phoneticPr fontId="6" type="noConversion"/>
  </si>
  <si>
    <t>0911</t>
    <phoneticPr fontId="6" type="noConversion"/>
  </si>
  <si>
    <t>0919</t>
    <phoneticPr fontId="6" type="noConversion"/>
  </si>
  <si>
    <t>0920</t>
    <phoneticPr fontId="6" type="noConversion"/>
  </si>
  <si>
    <t>行業別名稱</t>
    <phoneticPr fontId="6" type="noConversion"/>
  </si>
  <si>
    <t>1511</t>
  </si>
  <si>
    <t>1512</t>
  </si>
  <si>
    <t>1513</t>
  </si>
  <si>
    <t>1520</t>
  </si>
  <si>
    <t>1591</t>
  </si>
  <si>
    <t>1599</t>
  </si>
  <si>
    <t>1700</t>
  </si>
  <si>
    <t>1810</t>
  </si>
  <si>
    <t>1830</t>
  </si>
  <si>
    <t>1841</t>
  </si>
  <si>
    <t>1842</t>
  </si>
  <si>
    <t>1850</t>
  </si>
  <si>
    <t>1910</t>
  </si>
  <si>
    <t>1920</t>
  </si>
  <si>
    <t>1930</t>
  </si>
  <si>
    <t>1990</t>
  </si>
  <si>
    <t>2001</t>
  </si>
  <si>
    <t>2002</t>
  </si>
  <si>
    <t>2003</t>
  </si>
  <si>
    <t>2004</t>
  </si>
  <si>
    <t>2005</t>
  </si>
  <si>
    <t>2101</t>
  </si>
  <si>
    <t>2102</t>
  </si>
  <si>
    <t>2109</t>
  </si>
  <si>
    <t>2201</t>
  </si>
  <si>
    <t>2202</t>
  </si>
  <si>
    <t>2203</t>
  </si>
  <si>
    <t>2209</t>
  </si>
  <si>
    <t>2311</t>
  </si>
  <si>
    <t>2312</t>
  </si>
  <si>
    <t>2313</t>
  </si>
  <si>
    <t>2319</t>
  </si>
  <si>
    <t>2322</t>
  </si>
  <si>
    <t>2331</t>
  </si>
  <si>
    <t>2332</t>
  </si>
  <si>
    <t>2333</t>
  </si>
  <si>
    <t>2340</t>
  </si>
  <si>
    <t>2399</t>
  </si>
  <si>
    <t>2411</t>
  </si>
  <si>
    <t>2412</t>
  </si>
  <si>
    <t>2413</t>
  </si>
  <si>
    <t>2414</t>
  </si>
  <si>
    <t>2423</t>
  </si>
  <si>
    <t>2432</t>
  </si>
  <si>
    <t>2433</t>
  </si>
  <si>
    <t>2511</t>
  </si>
  <si>
    <t>2512</t>
  </si>
  <si>
    <t>2521</t>
  </si>
  <si>
    <t>2539</t>
  </si>
  <si>
    <t>2541</t>
  </si>
  <si>
    <t>2542</t>
  </si>
  <si>
    <t>2543</t>
  </si>
  <si>
    <t>2544</t>
  </si>
  <si>
    <t>2549</t>
  </si>
  <si>
    <t>2591</t>
  </si>
  <si>
    <t>2592</t>
  </si>
  <si>
    <t>2599</t>
  </si>
  <si>
    <t>2611</t>
  </si>
  <si>
    <t>2612</t>
  </si>
  <si>
    <t>2613</t>
  </si>
  <si>
    <t>2620</t>
  </si>
  <si>
    <t>2630</t>
  </si>
  <si>
    <t>2641</t>
  </si>
  <si>
    <t>2642</t>
  </si>
  <si>
    <t>2643</t>
  </si>
  <si>
    <t>2649</t>
  </si>
  <si>
    <t>2699</t>
  </si>
  <si>
    <t>2711</t>
  </si>
  <si>
    <t>2712</t>
  </si>
  <si>
    <t>2719</t>
  </si>
  <si>
    <t>2721</t>
  </si>
  <si>
    <t>2729</t>
  </si>
  <si>
    <t>2740</t>
  </si>
  <si>
    <t>2771</t>
  </si>
  <si>
    <t>2779</t>
  </si>
  <si>
    <t>2810</t>
  </si>
  <si>
    <t>2820</t>
  </si>
  <si>
    <t>2831</t>
  </si>
  <si>
    <t>2851</t>
  </si>
  <si>
    <t>2859</t>
  </si>
  <si>
    <t>2912</t>
  </si>
  <si>
    <t>2928</t>
  </si>
  <si>
    <t>2932</t>
  </si>
  <si>
    <t>2933</t>
  </si>
  <si>
    <t>2934</t>
  </si>
  <si>
    <t>2939</t>
  </si>
  <si>
    <t>3010</t>
  </si>
  <si>
    <t>3030</t>
  </si>
  <si>
    <t>3110</t>
  </si>
  <si>
    <t>3121</t>
  </si>
  <si>
    <t>3122</t>
  </si>
  <si>
    <t>3131</t>
  </si>
  <si>
    <t>3132</t>
  </si>
  <si>
    <t>3190</t>
  </si>
  <si>
    <t>3220</t>
  </si>
  <si>
    <t>3311</t>
  </si>
  <si>
    <t>3313</t>
  </si>
  <si>
    <t>3314</t>
  </si>
  <si>
    <t>3321</t>
  </si>
  <si>
    <t>3329</t>
  </si>
  <si>
    <t>3392</t>
  </si>
  <si>
    <t>3399</t>
  </si>
  <si>
    <t>3400</t>
  </si>
  <si>
    <t>行業別四位碼</t>
    <phoneticPr fontId="6" type="noConversion"/>
  </si>
  <si>
    <t>行業別二位碼</t>
    <phoneticPr fontId="6" type="noConversion"/>
  </si>
  <si>
    <t>08</t>
    <phoneticPr fontId="6" type="noConversion"/>
  </si>
  <si>
    <t>09</t>
    <phoneticPr fontId="6" type="noConversion"/>
  </si>
  <si>
    <t>10</t>
    <phoneticPr fontId="6" type="noConversion"/>
  </si>
  <si>
    <t>11</t>
    <phoneticPr fontId="6" type="noConversion"/>
  </si>
  <si>
    <t>12</t>
    <phoneticPr fontId="6" type="noConversion"/>
  </si>
  <si>
    <t>13</t>
    <phoneticPr fontId="6" type="noConversion"/>
  </si>
  <si>
    <t>14</t>
    <phoneticPr fontId="6" type="noConversion"/>
  </si>
  <si>
    <t>15</t>
    <phoneticPr fontId="6" type="noConversion"/>
  </si>
  <si>
    <t>17</t>
    <phoneticPr fontId="6" type="noConversion"/>
  </si>
  <si>
    <t>18</t>
    <phoneticPr fontId="6" type="noConversion"/>
  </si>
  <si>
    <t>19</t>
    <phoneticPr fontId="6" type="noConversion"/>
  </si>
  <si>
    <t>20</t>
    <phoneticPr fontId="6" type="noConversion"/>
  </si>
  <si>
    <t>21</t>
    <phoneticPr fontId="6" type="noConversion"/>
  </si>
  <si>
    <t>22</t>
    <phoneticPr fontId="6" type="noConversion"/>
  </si>
  <si>
    <t>23</t>
    <phoneticPr fontId="6" type="noConversion"/>
  </si>
  <si>
    <t>24</t>
    <phoneticPr fontId="6" type="noConversion"/>
  </si>
  <si>
    <t>25</t>
    <phoneticPr fontId="6" type="noConversion"/>
  </si>
  <si>
    <t>26</t>
    <phoneticPr fontId="6" type="noConversion"/>
  </si>
  <si>
    <t>27</t>
    <phoneticPr fontId="6" type="noConversion"/>
  </si>
  <si>
    <t>28</t>
    <phoneticPr fontId="6" type="noConversion"/>
  </si>
  <si>
    <t>29</t>
    <phoneticPr fontId="6" type="noConversion"/>
  </si>
  <si>
    <t>30</t>
    <phoneticPr fontId="6" type="noConversion"/>
  </si>
  <si>
    <t>31</t>
    <phoneticPr fontId="6" type="noConversion"/>
  </si>
  <si>
    <t>32</t>
    <phoneticPr fontId="6" type="noConversion"/>
  </si>
  <si>
    <t>33</t>
    <phoneticPr fontId="6" type="noConversion"/>
  </si>
  <si>
    <t>34</t>
    <phoneticPr fontId="6" type="noConversion"/>
  </si>
  <si>
    <t>行業別
代碼</t>
    <phoneticPr fontId="6" type="noConversion"/>
  </si>
  <si>
    <t>用水回收率</t>
    <phoneticPr fontId="6" type="noConversion"/>
  </si>
  <si>
    <t>回收率下限</t>
    <phoneticPr fontId="6" type="noConversion"/>
  </si>
  <si>
    <t>回收率上限</t>
    <phoneticPr fontId="6" type="noConversion"/>
  </si>
  <si>
    <t>0811屠宰業</t>
    <phoneticPr fontId="6" type="noConversion"/>
  </si>
  <si>
    <t>0812肉類其他加工及保藏業</t>
    <phoneticPr fontId="6" type="noConversion"/>
  </si>
  <si>
    <t>0820水產加工及保藏業</t>
    <phoneticPr fontId="6" type="noConversion"/>
  </si>
  <si>
    <t>0830蔬果加工及保藏業</t>
    <phoneticPr fontId="6" type="noConversion"/>
  </si>
  <si>
    <t>0840動植物油脂製造業</t>
    <phoneticPr fontId="6" type="noConversion"/>
  </si>
  <si>
    <t>0850乳品製造業</t>
    <phoneticPr fontId="6" type="noConversion"/>
  </si>
  <si>
    <t>0861碾穀業</t>
    <phoneticPr fontId="6" type="noConversion"/>
  </si>
  <si>
    <t>0862磨粉製品製造業</t>
    <phoneticPr fontId="6" type="noConversion"/>
  </si>
  <si>
    <t>0863澱粉及其製品製造業</t>
    <phoneticPr fontId="6" type="noConversion"/>
  </si>
  <si>
    <t>0870動物飼品製造業</t>
    <phoneticPr fontId="6" type="noConversion"/>
  </si>
  <si>
    <t>0891烘焙炊蒸食品製造業</t>
    <phoneticPr fontId="6" type="noConversion"/>
  </si>
  <si>
    <t>0892麵條及粉條類食品製造業</t>
    <phoneticPr fontId="6" type="noConversion"/>
  </si>
  <si>
    <t>0893製糖業</t>
    <phoneticPr fontId="6" type="noConversion"/>
  </si>
  <si>
    <t>0894巧克力及糖果製造業</t>
    <phoneticPr fontId="6" type="noConversion"/>
  </si>
  <si>
    <t>0895製茶業</t>
    <phoneticPr fontId="6" type="noConversion"/>
  </si>
  <si>
    <t>0896調味品製造業</t>
    <phoneticPr fontId="6" type="noConversion"/>
  </si>
  <si>
    <t>0897膳食及菜餚製造業</t>
    <phoneticPr fontId="6" type="noConversion"/>
  </si>
  <si>
    <t>0899未分類其他食品製造業</t>
    <phoneticPr fontId="6" type="noConversion"/>
  </si>
  <si>
    <t>0911啤酒製造業</t>
    <phoneticPr fontId="6" type="noConversion"/>
  </si>
  <si>
    <t>0919其他酒精飲料製造業</t>
    <phoneticPr fontId="6" type="noConversion"/>
  </si>
  <si>
    <t>0920非酒精飲料製造業</t>
    <phoneticPr fontId="6" type="noConversion"/>
  </si>
  <si>
    <t>1000菸草製造業</t>
    <phoneticPr fontId="6" type="noConversion"/>
  </si>
  <si>
    <t>1111棉毛紡紗業</t>
    <phoneticPr fontId="6" type="noConversion"/>
  </si>
  <si>
    <t>1112人造纖維紡紗業</t>
    <phoneticPr fontId="6" type="noConversion"/>
  </si>
  <si>
    <t>1113人造纖維加工絲業</t>
    <phoneticPr fontId="6" type="noConversion"/>
  </si>
  <si>
    <t>1121棉毛梭織布業</t>
    <phoneticPr fontId="6" type="noConversion"/>
  </si>
  <si>
    <t>1122人造纖維梭織布業</t>
    <phoneticPr fontId="6" type="noConversion"/>
  </si>
  <si>
    <t>1123玻璃纖維梭織布業</t>
    <phoneticPr fontId="6" type="noConversion"/>
  </si>
  <si>
    <t>1124針織布業</t>
    <phoneticPr fontId="6" type="noConversion"/>
  </si>
  <si>
    <t>1129其他織布業</t>
    <phoneticPr fontId="6" type="noConversion"/>
  </si>
  <si>
    <t>1130不織布業</t>
    <phoneticPr fontId="6" type="noConversion"/>
  </si>
  <si>
    <t>1140染整業</t>
    <phoneticPr fontId="6" type="noConversion"/>
  </si>
  <si>
    <t>1151紡織製成品製造業</t>
    <phoneticPr fontId="6" type="noConversion"/>
  </si>
  <si>
    <t>1152繩、纜及網製造業</t>
    <phoneticPr fontId="6" type="noConversion"/>
  </si>
  <si>
    <t>1159其他紡織品製造業</t>
    <phoneticPr fontId="6" type="noConversion"/>
  </si>
  <si>
    <t>1210成衣製造業</t>
    <phoneticPr fontId="6" type="noConversion"/>
  </si>
  <si>
    <t>1230服飾品製造業</t>
    <phoneticPr fontId="6" type="noConversion"/>
  </si>
  <si>
    <t>1301皮革及毛皮整製業</t>
    <phoneticPr fontId="6" type="noConversion"/>
  </si>
  <si>
    <t>1302鞋類製造業</t>
    <phoneticPr fontId="6" type="noConversion"/>
  </si>
  <si>
    <t>1303行李箱及手提袋製造業</t>
    <phoneticPr fontId="6" type="noConversion"/>
  </si>
  <si>
    <t>1402合板及組合木材製造業</t>
    <phoneticPr fontId="6" type="noConversion"/>
  </si>
  <si>
    <t>1511紙漿製造業</t>
    <phoneticPr fontId="6" type="noConversion"/>
  </si>
  <si>
    <t>1512紙張製造業</t>
    <phoneticPr fontId="6" type="noConversion"/>
  </si>
  <si>
    <t>1513紙板製造業</t>
    <phoneticPr fontId="6" type="noConversion"/>
  </si>
  <si>
    <t>1520瓦楞紙板及紙容器製造業</t>
    <phoneticPr fontId="6" type="noConversion"/>
  </si>
  <si>
    <t>1591家庭及衛生用紙製造業</t>
    <phoneticPr fontId="6" type="noConversion"/>
  </si>
  <si>
    <t>1599未分類其他紙製品製造業</t>
    <phoneticPr fontId="6" type="noConversion"/>
  </si>
  <si>
    <t>1700石油及煤製品製造業</t>
    <phoneticPr fontId="6" type="noConversion"/>
  </si>
  <si>
    <t>1810化學原材料製造業</t>
    <phoneticPr fontId="6" type="noConversion"/>
  </si>
  <si>
    <t>1830肥料及氮化合物製造業</t>
    <phoneticPr fontId="6" type="noConversion"/>
  </si>
  <si>
    <t>1841塑膠原料製造業</t>
    <phoneticPr fontId="6" type="noConversion"/>
  </si>
  <si>
    <t>1842合成橡膠原料製造業</t>
    <phoneticPr fontId="6" type="noConversion"/>
  </si>
  <si>
    <t>1850人造纖維製造業</t>
    <phoneticPr fontId="6" type="noConversion"/>
  </si>
  <si>
    <t>1910農藥及環境用藥製造業</t>
    <phoneticPr fontId="6" type="noConversion"/>
  </si>
  <si>
    <t>1920塗料、染料及顏料製造業</t>
    <phoneticPr fontId="6" type="noConversion"/>
  </si>
  <si>
    <t>1930清潔用品及化粧品製造業</t>
    <phoneticPr fontId="6" type="noConversion"/>
  </si>
  <si>
    <t>1990未分類其他化學製品製造業</t>
    <phoneticPr fontId="6" type="noConversion"/>
  </si>
  <si>
    <t>2001原料藥製造業</t>
    <phoneticPr fontId="6" type="noConversion"/>
  </si>
  <si>
    <t>2002西藥製造業</t>
    <phoneticPr fontId="6" type="noConversion"/>
  </si>
  <si>
    <t>2003醫用生物製品製造業</t>
    <phoneticPr fontId="6" type="noConversion"/>
  </si>
  <si>
    <t>2004中藥製造業</t>
    <phoneticPr fontId="6" type="noConversion"/>
  </si>
  <si>
    <t>2005醫用化學製品製造業</t>
    <phoneticPr fontId="6" type="noConversion"/>
  </si>
  <si>
    <t>2101輪胎製造業</t>
    <phoneticPr fontId="6" type="noConversion"/>
  </si>
  <si>
    <t>2102工業用橡膠製品製造業</t>
    <phoneticPr fontId="6" type="noConversion"/>
  </si>
  <si>
    <t>2109其他橡膠製品製造業</t>
    <phoneticPr fontId="6" type="noConversion"/>
  </si>
  <si>
    <t>2201塑膠皮、板及管材製造業</t>
    <phoneticPr fontId="6" type="noConversion"/>
  </si>
  <si>
    <t>2202塑膠膜袋製造業</t>
    <phoneticPr fontId="6" type="noConversion"/>
  </si>
  <si>
    <t>2203塑膠外殼及配件製造業</t>
    <phoneticPr fontId="6" type="noConversion"/>
  </si>
  <si>
    <t>2209其他塑膠製品製造業</t>
    <phoneticPr fontId="6" type="noConversion"/>
  </si>
  <si>
    <t>2311平板玻璃及其製品製造業</t>
    <phoneticPr fontId="6" type="noConversion"/>
  </si>
  <si>
    <t>2312玻璃容器製造業</t>
    <phoneticPr fontId="6" type="noConversion"/>
  </si>
  <si>
    <t>2313玻璃纖維製造業</t>
    <phoneticPr fontId="6" type="noConversion"/>
  </si>
  <si>
    <t>2319其他玻璃及其製品製造業</t>
    <phoneticPr fontId="6" type="noConversion"/>
  </si>
  <si>
    <t>2322黏土建築材料製造業</t>
    <phoneticPr fontId="6" type="noConversion"/>
  </si>
  <si>
    <t>2331水泥製造業</t>
    <phoneticPr fontId="6" type="noConversion"/>
  </si>
  <si>
    <t>2332預拌混凝土製造業</t>
    <phoneticPr fontId="6" type="noConversion"/>
  </si>
  <si>
    <t>2333水泥及混凝土製品製造業</t>
    <phoneticPr fontId="6" type="noConversion"/>
  </si>
  <si>
    <t>2340石材製品製造業</t>
    <phoneticPr fontId="6" type="noConversion"/>
  </si>
  <si>
    <t>2399未分類其他非金屬礦物製品製造業</t>
    <phoneticPr fontId="6" type="noConversion"/>
  </si>
  <si>
    <t>2411鋼鐵冶鍊業</t>
    <phoneticPr fontId="6" type="noConversion"/>
  </si>
  <si>
    <t>2412鋼鐵鑄造業</t>
    <phoneticPr fontId="6" type="noConversion"/>
  </si>
  <si>
    <t>2413鋼鐵軋延及擠型業</t>
    <phoneticPr fontId="6" type="noConversion"/>
  </si>
  <si>
    <t>2414鋼鐵伸線業</t>
    <phoneticPr fontId="6" type="noConversion"/>
  </si>
  <si>
    <t>2423鋁材軋延、擠型及伸線業</t>
    <phoneticPr fontId="6" type="noConversion"/>
  </si>
  <si>
    <t>2432銅鑄造業</t>
    <phoneticPr fontId="6" type="noConversion"/>
  </si>
  <si>
    <t>2433銅材軋延、擠型及伸線業</t>
    <phoneticPr fontId="6" type="noConversion"/>
  </si>
  <si>
    <t>2511金屬刀具及手工具製造業</t>
    <phoneticPr fontId="6" type="noConversion"/>
  </si>
  <si>
    <t>2512金屬模具製造業</t>
    <phoneticPr fontId="6" type="noConversion"/>
  </si>
  <si>
    <t>2521金屬結構製造業</t>
    <phoneticPr fontId="6" type="noConversion"/>
  </si>
  <si>
    <t>2539其他金屬容器製造業</t>
    <phoneticPr fontId="6" type="noConversion"/>
  </si>
  <si>
    <t>2541金屬鍛造業</t>
    <phoneticPr fontId="6" type="noConversion"/>
  </si>
  <si>
    <t>2542粉末冶金業</t>
    <phoneticPr fontId="6" type="noConversion"/>
  </si>
  <si>
    <t>2543金屬熱處理業</t>
    <phoneticPr fontId="6" type="noConversion"/>
  </si>
  <si>
    <t>2544金屬表面處理業</t>
    <phoneticPr fontId="6" type="noConversion"/>
  </si>
  <si>
    <t>2549其他金屬加工處理業</t>
    <phoneticPr fontId="6" type="noConversion"/>
  </si>
  <si>
    <t>2591螺絲、螺帽及鉚釘製造業</t>
    <phoneticPr fontId="6" type="noConversion"/>
  </si>
  <si>
    <t>2592金屬彈簧及線製品製造業</t>
    <phoneticPr fontId="6" type="noConversion"/>
  </si>
  <si>
    <t>2599未分類其他金屬製品製造業</t>
    <phoneticPr fontId="6" type="noConversion"/>
  </si>
  <si>
    <t>2611積體電路製造業</t>
    <phoneticPr fontId="6" type="noConversion"/>
  </si>
  <si>
    <t>2612分離式元件製造業</t>
    <phoneticPr fontId="6" type="noConversion"/>
  </si>
  <si>
    <t>2613半導體封裝及測試業</t>
    <phoneticPr fontId="6" type="noConversion"/>
  </si>
  <si>
    <t>2620被動電子元件製造業</t>
    <phoneticPr fontId="6" type="noConversion"/>
  </si>
  <si>
    <t>2630印刷電路板製造業</t>
    <phoneticPr fontId="6" type="noConversion"/>
  </si>
  <si>
    <t>2641面板及其組件製造業</t>
    <phoneticPr fontId="6" type="noConversion"/>
  </si>
  <si>
    <t>2642發光二極體製造業</t>
    <phoneticPr fontId="6" type="noConversion"/>
  </si>
  <si>
    <t>2643太陽能電池製造業</t>
    <phoneticPr fontId="6" type="noConversion"/>
  </si>
  <si>
    <t>2649其他光電材料及元件製造業</t>
    <phoneticPr fontId="6" type="noConversion"/>
  </si>
  <si>
    <t>2699未分類其他電子零組件製造業</t>
    <phoneticPr fontId="6" type="noConversion"/>
  </si>
  <si>
    <t>2711電腦製造業</t>
    <phoneticPr fontId="6" type="noConversion"/>
  </si>
  <si>
    <t>2712顯示器及終端機製造業</t>
    <phoneticPr fontId="6" type="noConversion"/>
  </si>
  <si>
    <t>2719其他電腦週邊設備製造業</t>
    <phoneticPr fontId="6" type="noConversion"/>
  </si>
  <si>
    <t>2721電話及手機製造業</t>
    <phoneticPr fontId="6" type="noConversion"/>
  </si>
  <si>
    <t>2729其他通訊傳播設備製造業</t>
    <phoneticPr fontId="6" type="noConversion"/>
  </si>
  <si>
    <t>2740資料儲存媒體製造業</t>
    <phoneticPr fontId="6" type="noConversion"/>
  </si>
  <si>
    <t>2771照相機製造業</t>
    <phoneticPr fontId="6" type="noConversion"/>
  </si>
  <si>
    <t>2779其他光學儀器及設備製造業</t>
    <phoneticPr fontId="6" type="noConversion"/>
  </si>
  <si>
    <t>2810發電、輸電及配電機械製造業</t>
    <phoneticPr fontId="6" type="noConversion"/>
  </si>
  <si>
    <t>2820電池製造業</t>
    <phoneticPr fontId="6" type="noConversion"/>
  </si>
  <si>
    <t>2831電線及電纜製造業</t>
    <phoneticPr fontId="6" type="noConversion"/>
  </si>
  <si>
    <t>2851家用空調器具製造業</t>
    <phoneticPr fontId="6" type="noConversion"/>
  </si>
  <si>
    <t>2859其他家用電器製造業</t>
    <phoneticPr fontId="6" type="noConversion"/>
  </si>
  <si>
    <t>2912金屬切削工具機製造業</t>
    <phoneticPr fontId="6" type="noConversion"/>
  </si>
  <si>
    <t>2928電子及半導體生產用機械設備製造業</t>
    <phoneticPr fontId="6" type="noConversion"/>
  </si>
  <si>
    <t>2932流體傳動設備製造業</t>
    <phoneticPr fontId="6" type="noConversion"/>
  </si>
  <si>
    <t>2933泵、壓縮機、活栓及活閥製造業</t>
    <phoneticPr fontId="6" type="noConversion"/>
  </si>
  <si>
    <t>2934機械傳動設備製造業</t>
    <phoneticPr fontId="6" type="noConversion"/>
  </si>
  <si>
    <t>2939其他通用機械設備製造業</t>
    <phoneticPr fontId="6" type="noConversion"/>
  </si>
  <si>
    <t>3010汽車製造業</t>
    <phoneticPr fontId="6" type="noConversion"/>
  </si>
  <si>
    <t>3030汽車零件製造業</t>
    <phoneticPr fontId="6" type="noConversion"/>
  </si>
  <si>
    <t>3110船舶及浮動設施製造業</t>
    <phoneticPr fontId="6" type="noConversion"/>
  </si>
  <si>
    <t>3121機車製造業</t>
    <phoneticPr fontId="6" type="noConversion"/>
  </si>
  <si>
    <t>3122機車零件製造業</t>
    <phoneticPr fontId="6" type="noConversion"/>
  </si>
  <si>
    <t>3131自行車製造業</t>
    <phoneticPr fontId="6" type="noConversion"/>
  </si>
  <si>
    <t>3132自行車零件製造業</t>
    <phoneticPr fontId="6" type="noConversion"/>
  </si>
  <si>
    <t>3190未分類其他運輸工具及其零件製造業</t>
    <phoneticPr fontId="6" type="noConversion"/>
  </si>
  <si>
    <t>3220金屬家具製造業</t>
    <phoneticPr fontId="6" type="noConversion"/>
  </si>
  <si>
    <t>3311體育用品製造業</t>
    <phoneticPr fontId="6" type="noConversion"/>
  </si>
  <si>
    <t>3313樂器製造業</t>
    <phoneticPr fontId="6" type="noConversion"/>
  </si>
  <si>
    <t>3314文具製造業</t>
    <phoneticPr fontId="6" type="noConversion"/>
  </si>
  <si>
    <t>3321眼鏡製造業</t>
    <phoneticPr fontId="6" type="noConversion"/>
  </si>
  <si>
    <t>3329其他醫療器材及用品製造業</t>
    <phoneticPr fontId="6" type="noConversion"/>
  </si>
  <si>
    <t>3392拉鍊及鈕扣製造業</t>
    <phoneticPr fontId="6" type="noConversion"/>
  </si>
  <si>
    <t>3399其他未分類製造業</t>
    <phoneticPr fontId="6" type="noConversion"/>
  </si>
  <si>
    <t>3400產業用機械設備維修及安裝業</t>
    <phoneticPr fontId="6" type="noConversion"/>
  </si>
  <si>
    <t>~</t>
    <phoneticPr fontId="6" type="noConversion"/>
  </si>
  <si>
    <t>四、清潔生產評估基礎</t>
    <phoneticPr fontId="6" type="noConversion"/>
  </si>
  <si>
    <t>是否2</t>
    <phoneticPr fontId="6" type="noConversion"/>
  </si>
  <si>
    <t>是</t>
    <phoneticPr fontId="6" type="noConversion"/>
  </si>
  <si>
    <t>否</t>
    <phoneticPr fontId="6" type="noConversion"/>
  </si>
  <si>
    <t>瓩</t>
    <phoneticPr fontId="6" type="noConversion"/>
  </si>
  <si>
    <r>
      <rPr>
        <sz val="10"/>
        <color rgb="FF000000"/>
        <rFont val="微軟正黑體"/>
        <family val="2"/>
        <charset val="136"/>
      </rPr>
      <t>購買再生能源電力及憑證</t>
    </r>
    <r>
      <rPr>
        <sz val="10"/>
        <color rgb="FF000000"/>
        <rFont val="Arial"/>
        <family val="2"/>
      </rPr>
      <t>-</t>
    </r>
    <r>
      <rPr>
        <sz val="10"/>
        <color rgb="FF000000"/>
        <rFont val="微軟正黑體"/>
        <family val="2"/>
        <charset val="136"/>
      </rPr>
      <t>陸域風力光電</t>
    </r>
    <r>
      <rPr>
        <sz val="10"/>
        <color rgb="FF000000"/>
        <rFont val="Arial"/>
        <family val="2"/>
      </rPr>
      <t>(</t>
    </r>
    <r>
      <rPr>
        <sz val="10"/>
        <color rgb="FF000000"/>
        <rFont val="微軟正黑體"/>
        <family val="2"/>
        <charset val="136"/>
      </rPr>
      <t>不及</t>
    </r>
    <r>
      <rPr>
        <sz val="10"/>
        <color rgb="FF000000"/>
        <rFont val="Arial"/>
        <family val="2"/>
      </rPr>
      <t>30</t>
    </r>
    <r>
      <rPr>
        <sz val="10"/>
        <color rgb="FF000000"/>
        <rFont val="微軟正黑體"/>
        <family val="2"/>
        <charset val="136"/>
      </rPr>
      <t>瓩</t>
    </r>
    <r>
      <rPr>
        <sz val="10"/>
        <color rgb="FF000000"/>
        <rFont val="Arial"/>
        <family val="2"/>
      </rPr>
      <t>)</t>
    </r>
    <phoneticPr fontId="6" type="noConversion"/>
  </si>
  <si>
    <t>每瓩售電量參數(度/瓩)</t>
    <phoneticPr fontId="6" type="noConversion"/>
  </si>
  <si>
    <t>__________(%)</t>
    <phoneticPr fontId="6" type="noConversion"/>
  </si>
  <si>
    <t>__________(tCO2e)</t>
    <phoneticPr fontId="6" type="noConversion"/>
  </si>
  <si>
    <t>__________(FSI)</t>
    <phoneticPr fontId="6" type="noConversion"/>
  </si>
  <si>
    <t>__________(FR)</t>
    <phoneticPr fontId="6" type="noConversion"/>
  </si>
  <si>
    <t>__________(SR)</t>
    <phoneticPr fontId="6" type="noConversion"/>
  </si>
  <si>
    <r>
      <rPr>
        <sz val="12"/>
        <color rgb="FF000000"/>
        <rFont val="標楷體"/>
        <family val="4"/>
        <charset val="136"/>
      </rPr>
      <t>「事業廢棄物妥善管理」、「污染防治與管理」、「危害物質管制措施」、「員工作業環境」等</t>
    </r>
    <r>
      <rPr>
        <sz val="12"/>
        <color rgb="FF000000"/>
        <rFont val="Times New Roman"/>
        <family val="1"/>
      </rPr>
      <t>4</t>
    </r>
    <r>
      <rPr>
        <sz val="12"/>
        <color rgb="FF000000"/>
        <rFont val="標楷體"/>
        <family val="4"/>
        <charset val="136"/>
      </rPr>
      <t>項核心指標分數均不得低於其配分</t>
    </r>
    <r>
      <rPr>
        <sz val="12"/>
        <color rgb="FF000000"/>
        <rFont val="Times New Roman"/>
        <family val="1"/>
      </rPr>
      <t>(</t>
    </r>
    <r>
      <rPr>
        <sz val="12"/>
        <color rgb="FF000000"/>
        <rFont val="標楷體"/>
        <family val="4"/>
        <charset val="136"/>
      </rPr>
      <t>調整後</t>
    </r>
    <r>
      <rPr>
        <sz val="12"/>
        <color rgb="FF000000"/>
        <rFont val="Times New Roman"/>
        <family val="1"/>
      </rPr>
      <t>)</t>
    </r>
    <r>
      <rPr>
        <sz val="12"/>
        <color rgb="FF000000"/>
        <rFont val="標楷體"/>
        <family val="4"/>
        <charset val="136"/>
      </rPr>
      <t>之</t>
    </r>
    <r>
      <rPr>
        <sz val="12"/>
        <color rgb="FF000000"/>
        <rFont val="Times New Roman"/>
        <family val="1"/>
      </rPr>
      <t>50%</t>
    </r>
    <phoneticPr fontId="6" type="noConversion"/>
  </si>
  <si>
    <t>經濟部產業發展署
一般行業清潔生產評估系統
自評表</t>
    <phoneticPr fontId="6" type="noConversion"/>
  </si>
  <si>
    <t>v.2024</t>
    <phoneticPr fontId="6" type="noConversion"/>
  </si>
  <si>
    <r>
      <rPr>
        <b/>
        <sz val="18"/>
        <color rgb="FF000000"/>
        <rFont val="標楷體"/>
        <family val="4"/>
        <charset val="136"/>
      </rPr>
      <t>填寫說明</t>
    </r>
    <phoneticPr fontId="6" type="noConversion"/>
  </si>
  <si>
    <r>
      <rPr>
        <sz val="14"/>
        <color rgb="FF0000FF"/>
        <rFont val="標楷體"/>
        <family val="4"/>
        <charset val="136"/>
      </rPr>
      <t>敬請申請單位針對各指標評估結果彙整於此表中，相關問答之內容出處，可參考資料來源提示之題組進行確認，該表格將於現場評核階段，審查委員內部決議與判定使用，敬請確認數據與各分頁指標填寫內容一致性，謝謝。</t>
    </r>
    <phoneticPr fontId="6" type="noConversion"/>
  </si>
  <si>
    <r>
      <rPr>
        <sz val="12"/>
        <color theme="1"/>
        <rFont val="標楷體"/>
        <family val="4"/>
        <charset val="136"/>
      </rPr>
      <t>一階指標</t>
    </r>
    <phoneticPr fontId="6" type="noConversion"/>
  </si>
  <si>
    <r>
      <rPr>
        <sz val="12"/>
        <color theme="1"/>
        <rFont val="標楷體"/>
        <family val="4"/>
        <charset val="136"/>
      </rPr>
      <t>二階指標</t>
    </r>
    <phoneticPr fontId="6" type="noConversion"/>
  </si>
  <si>
    <r>
      <rPr>
        <sz val="12"/>
        <color theme="1"/>
        <rFont val="標楷體"/>
        <family val="4"/>
        <charset val="136"/>
      </rPr>
      <t>題項</t>
    </r>
    <phoneticPr fontId="6" type="noConversion"/>
  </si>
  <si>
    <r>
      <rPr>
        <sz val="12"/>
        <color theme="1"/>
        <rFont val="標楷體"/>
        <family val="4"/>
        <charset val="136"/>
      </rPr>
      <t>績效說明</t>
    </r>
    <phoneticPr fontId="6" type="noConversion"/>
  </si>
  <si>
    <r>
      <rPr>
        <sz val="12"/>
        <color theme="1"/>
        <rFont val="標楷體"/>
        <family val="4"/>
        <charset val="136"/>
      </rPr>
      <t>參考資料來源</t>
    </r>
    <phoneticPr fontId="6" type="noConversion"/>
  </si>
  <si>
    <r>
      <t>1.</t>
    </r>
    <r>
      <rPr>
        <sz val="12"/>
        <color theme="1"/>
        <rFont val="標楷體"/>
        <family val="4"/>
        <charset val="136"/>
      </rPr>
      <t>能資源節約</t>
    </r>
  </si>
  <si>
    <r>
      <t>1-1</t>
    </r>
    <r>
      <rPr>
        <sz val="12"/>
        <color theme="1"/>
        <rFont val="標楷體"/>
        <family val="4"/>
        <charset val="136"/>
      </rPr>
      <t>題組</t>
    </r>
    <phoneticPr fontId="6" type="noConversion"/>
  </si>
  <si>
    <r>
      <t xml:space="preserve">  1-2</t>
    </r>
    <r>
      <rPr>
        <sz val="12"/>
        <color theme="1"/>
        <rFont val="標楷體"/>
        <family val="4"/>
        <charset val="136"/>
      </rPr>
      <t>再生原料使用率</t>
    </r>
    <phoneticPr fontId="6" type="noConversion"/>
  </si>
  <si>
    <r>
      <rPr>
        <sz val="12"/>
        <color theme="1"/>
        <rFont val="標楷體"/>
        <family val="4"/>
        <charset val="136"/>
      </rPr>
      <t>申請年度再生物料使用率成長比例</t>
    </r>
    <phoneticPr fontId="6" type="noConversion"/>
  </si>
  <si>
    <r>
      <t>1-2</t>
    </r>
    <r>
      <rPr>
        <sz val="12"/>
        <color theme="1"/>
        <rFont val="標楷體"/>
        <family val="4"/>
        <charset val="136"/>
      </rPr>
      <t>題組</t>
    </r>
    <phoneticPr fontId="6" type="noConversion"/>
  </si>
  <si>
    <r>
      <t>1-3</t>
    </r>
    <r>
      <rPr>
        <sz val="12"/>
        <color theme="1"/>
        <rFont val="標楷體"/>
        <family val="4"/>
        <charset val="136"/>
      </rPr>
      <t>題組</t>
    </r>
    <phoneticPr fontId="6" type="noConversion"/>
  </si>
  <si>
    <r>
      <t>1-4</t>
    </r>
    <r>
      <rPr>
        <sz val="12"/>
        <color theme="1"/>
        <rFont val="標楷體"/>
        <family val="4"/>
        <charset val="136"/>
      </rPr>
      <t>題組</t>
    </r>
    <phoneticPr fontId="6" type="noConversion"/>
  </si>
  <si>
    <r>
      <t>1-5</t>
    </r>
    <r>
      <rPr>
        <sz val="12"/>
        <color theme="1"/>
        <rFont val="標楷體"/>
        <family val="4"/>
        <charset val="136"/>
      </rPr>
      <t>題組</t>
    </r>
    <phoneticPr fontId="6" type="noConversion"/>
  </si>
  <si>
    <r>
      <t>1-6</t>
    </r>
    <r>
      <rPr>
        <sz val="12"/>
        <color theme="1"/>
        <rFont val="標楷體"/>
        <family val="4"/>
        <charset val="136"/>
      </rPr>
      <t>題組</t>
    </r>
    <phoneticPr fontId="6" type="noConversion"/>
  </si>
  <si>
    <r>
      <t>*1-7</t>
    </r>
    <r>
      <rPr>
        <sz val="12"/>
        <color theme="1"/>
        <rFont val="標楷體"/>
        <family val="4"/>
        <charset val="136"/>
      </rPr>
      <t>事業廢棄物產生量</t>
    </r>
  </si>
  <si>
    <r>
      <rPr>
        <sz val="12"/>
        <color theme="1"/>
        <rFont val="標楷體"/>
        <family val="4"/>
        <charset val="136"/>
      </rPr>
      <t>申請年度事業廢棄物產生量生產力成長比例</t>
    </r>
    <phoneticPr fontId="6" type="noConversion"/>
  </si>
  <si>
    <r>
      <t>1-7</t>
    </r>
    <r>
      <rPr>
        <sz val="12"/>
        <color theme="1"/>
        <rFont val="標楷體"/>
        <family val="4"/>
        <charset val="136"/>
      </rPr>
      <t>題組</t>
    </r>
    <phoneticPr fontId="6" type="noConversion"/>
  </si>
  <si>
    <r>
      <t>1-8</t>
    </r>
    <r>
      <rPr>
        <sz val="12"/>
        <color theme="1"/>
        <rFont val="標楷體"/>
        <family val="4"/>
        <charset val="136"/>
      </rPr>
      <t>題組</t>
    </r>
    <phoneticPr fontId="6" type="noConversion"/>
  </si>
  <si>
    <r>
      <t>*1-9</t>
    </r>
    <r>
      <rPr>
        <sz val="12"/>
        <color theme="1"/>
        <rFont val="標楷體"/>
        <family val="4"/>
        <charset val="136"/>
      </rPr>
      <t>溫室氣體排放量</t>
    </r>
  </si>
  <si>
    <r>
      <rPr>
        <sz val="12"/>
        <color theme="1"/>
        <rFont val="標楷體"/>
        <family val="4"/>
        <charset val="136"/>
      </rPr>
      <t>申請年度溫室氣體排放量生產力成長比例</t>
    </r>
    <phoneticPr fontId="6" type="noConversion"/>
  </si>
  <si>
    <r>
      <t>1-9</t>
    </r>
    <r>
      <rPr>
        <sz val="12"/>
        <color theme="1"/>
        <rFont val="標楷體"/>
        <family val="4"/>
        <charset val="136"/>
      </rPr>
      <t>題組</t>
    </r>
    <phoneticPr fontId="6" type="noConversion"/>
  </si>
  <si>
    <r>
      <t>2.</t>
    </r>
    <r>
      <rPr>
        <sz val="12"/>
        <color theme="1"/>
        <rFont val="標楷體"/>
        <family val="4"/>
        <charset val="136"/>
      </rPr>
      <t>綠色製程</t>
    </r>
  </si>
  <si>
    <r>
      <rPr>
        <sz val="12"/>
        <color theme="1"/>
        <rFont val="標楷體"/>
        <family val="4"/>
        <charset val="136"/>
      </rPr>
      <t>申請年度生產效率提升之量化成果</t>
    </r>
    <phoneticPr fontId="6" type="noConversion"/>
  </si>
  <si>
    <r>
      <t>2-1-6</t>
    </r>
    <r>
      <rPr>
        <sz val="12"/>
        <color theme="1"/>
        <rFont val="標楷體"/>
        <family val="4"/>
        <charset val="136"/>
      </rPr>
      <t>題組</t>
    </r>
    <phoneticPr fontId="6" type="noConversion"/>
  </si>
  <si>
    <r>
      <rPr>
        <sz val="12"/>
        <color theme="1"/>
        <rFont val="標楷體"/>
        <family val="4"/>
        <charset val="136"/>
      </rPr>
      <t>申請年度節能、節電方案總節電量</t>
    </r>
    <phoneticPr fontId="6" type="noConversion"/>
  </si>
  <si>
    <r>
      <t>__________(</t>
    </r>
    <r>
      <rPr>
        <sz val="12"/>
        <color theme="1"/>
        <rFont val="標楷體"/>
        <family val="4"/>
        <charset val="136"/>
      </rPr>
      <t>度</t>
    </r>
    <r>
      <rPr>
        <sz val="12"/>
        <color theme="1"/>
        <rFont val="Times New Roman"/>
        <family val="1"/>
      </rPr>
      <t>)</t>
    </r>
    <phoneticPr fontId="6" type="noConversion"/>
  </si>
  <si>
    <r>
      <t>2-2-5</t>
    </r>
    <r>
      <rPr>
        <sz val="12"/>
        <color theme="1"/>
        <rFont val="標楷體"/>
        <family val="4"/>
        <charset val="136"/>
      </rPr>
      <t>題組</t>
    </r>
    <phoneticPr fontId="6" type="noConversion"/>
  </si>
  <si>
    <r>
      <rPr>
        <sz val="12"/>
        <color theme="1"/>
        <rFont val="標楷體"/>
        <family val="4"/>
        <charset val="136"/>
      </rPr>
      <t>申請年度節水方案總節水量</t>
    </r>
    <phoneticPr fontId="6" type="noConversion"/>
  </si>
  <si>
    <r>
      <rPr>
        <sz val="12"/>
        <color theme="1"/>
        <rFont val="標楷體"/>
        <family val="4"/>
        <charset val="136"/>
      </rPr>
      <t>申請年度廢水處理後排放濃度優於法規之比例</t>
    </r>
    <phoneticPr fontId="6" type="noConversion"/>
  </si>
  <si>
    <r>
      <t>2-2-6</t>
    </r>
    <r>
      <rPr>
        <sz val="12"/>
        <color theme="1"/>
        <rFont val="標楷體"/>
        <family val="4"/>
        <charset val="136"/>
      </rPr>
      <t>題組</t>
    </r>
    <phoneticPr fontId="6" type="noConversion"/>
  </si>
  <si>
    <r>
      <rPr>
        <sz val="12"/>
        <color theme="1"/>
        <rFont val="標楷體"/>
        <family val="4"/>
        <charset val="136"/>
      </rPr>
      <t>申請年度空污處理後排放濃度優於法規之比例</t>
    </r>
    <phoneticPr fontId="6" type="noConversion"/>
  </si>
  <si>
    <r>
      <rPr>
        <sz val="12"/>
        <color theme="1"/>
        <rFont val="標楷體"/>
        <family val="4"/>
        <charset val="136"/>
      </rPr>
      <t>申請年度各項措施換算減碳量</t>
    </r>
    <r>
      <rPr>
        <sz val="12"/>
        <color theme="1"/>
        <rFont val="Times New Roman"/>
        <family val="1"/>
      </rPr>
      <t>(</t>
    </r>
    <r>
      <rPr>
        <sz val="12"/>
        <color theme="1"/>
        <rFont val="標楷體"/>
        <family val="4"/>
        <charset val="136"/>
      </rPr>
      <t>公噸</t>
    </r>
    <r>
      <rPr>
        <sz val="12"/>
        <color theme="1"/>
        <rFont val="Times New Roman"/>
        <family val="1"/>
      </rPr>
      <t>CO2e)</t>
    </r>
    <phoneticPr fontId="6" type="noConversion"/>
  </si>
  <si>
    <r>
      <t>3.</t>
    </r>
    <r>
      <rPr>
        <sz val="12"/>
        <color theme="1"/>
        <rFont val="標楷體"/>
        <family val="4"/>
        <charset val="136"/>
      </rPr>
      <t>污染物產生及管末處理功能</t>
    </r>
  </si>
  <si>
    <r>
      <t>*3-1</t>
    </r>
    <r>
      <rPr>
        <sz val="12"/>
        <color theme="1"/>
        <rFont val="標楷體"/>
        <family val="4"/>
        <charset val="136"/>
      </rPr>
      <t>事業廢棄物妥善管理</t>
    </r>
  </si>
  <si>
    <r>
      <rPr>
        <sz val="12"/>
        <color theme="1"/>
        <rFont val="標楷體"/>
        <family val="4"/>
        <charset val="136"/>
      </rPr>
      <t>申請年度降低廢棄物產量</t>
    </r>
    <phoneticPr fontId="6" type="noConversion"/>
  </si>
  <si>
    <r>
      <t>__________(</t>
    </r>
    <r>
      <rPr>
        <sz val="12"/>
        <color theme="1"/>
        <rFont val="標楷體"/>
        <family val="4"/>
        <charset val="136"/>
      </rPr>
      <t>噸</t>
    </r>
    <r>
      <rPr>
        <sz val="12"/>
        <color theme="1"/>
        <rFont val="Times New Roman"/>
        <family val="1"/>
      </rPr>
      <t>)</t>
    </r>
    <phoneticPr fontId="6" type="noConversion"/>
  </si>
  <si>
    <r>
      <t>3-1-6</t>
    </r>
    <r>
      <rPr>
        <sz val="12"/>
        <color theme="1"/>
        <rFont val="標楷體"/>
        <family val="4"/>
        <charset val="136"/>
      </rPr>
      <t>題組</t>
    </r>
    <phoneticPr fontId="6" type="noConversion"/>
  </si>
  <si>
    <r>
      <rPr>
        <sz val="12"/>
        <color theme="1"/>
        <rFont val="標楷體"/>
        <family val="4"/>
        <charset val="136"/>
      </rPr>
      <t>申請年度提升資源化比例</t>
    </r>
    <phoneticPr fontId="6" type="noConversion"/>
  </si>
  <si>
    <r>
      <rPr>
        <sz val="12"/>
        <color theme="1"/>
        <rFont val="標楷體"/>
        <family val="4"/>
        <charset val="136"/>
      </rPr>
      <t>工廠近</t>
    </r>
    <r>
      <rPr>
        <sz val="12"/>
        <color theme="1"/>
        <rFont val="Times New Roman"/>
        <family val="1"/>
      </rPr>
      <t>3</t>
    </r>
    <r>
      <rPr>
        <sz val="12"/>
        <color theme="1"/>
        <rFont val="標楷體"/>
        <family val="4"/>
        <charset val="136"/>
      </rPr>
      <t>年度未有廢棄物相關裁罰</t>
    </r>
    <phoneticPr fontId="6" type="noConversion"/>
  </si>
  <si>
    <r>
      <t>3-1-7</t>
    </r>
    <r>
      <rPr>
        <sz val="12"/>
        <color theme="1"/>
        <rFont val="標楷體"/>
        <family val="4"/>
        <charset val="136"/>
      </rPr>
      <t>題組</t>
    </r>
    <phoneticPr fontId="6" type="noConversion"/>
  </si>
  <si>
    <r>
      <rPr>
        <sz val="12"/>
        <color theme="1"/>
        <rFont val="標楷體"/>
        <family val="4"/>
        <charset val="136"/>
      </rPr>
      <t>工廠近</t>
    </r>
    <r>
      <rPr>
        <sz val="12"/>
        <color theme="1"/>
        <rFont val="Times New Roman"/>
        <family val="1"/>
      </rPr>
      <t>3</t>
    </r>
    <r>
      <rPr>
        <sz val="12"/>
        <color theme="1"/>
        <rFont val="標楷體"/>
        <family val="4"/>
        <charset val="136"/>
      </rPr>
      <t>年度未有廢水廢氣相關裁罰</t>
    </r>
    <phoneticPr fontId="6" type="noConversion"/>
  </si>
  <si>
    <r>
      <t>3-2-7</t>
    </r>
    <r>
      <rPr>
        <sz val="12"/>
        <color theme="1"/>
        <rFont val="標楷體"/>
        <family val="4"/>
        <charset val="136"/>
      </rPr>
      <t>題組</t>
    </r>
    <phoneticPr fontId="6" type="noConversion"/>
  </si>
  <si>
    <r>
      <t>4.</t>
    </r>
    <r>
      <rPr>
        <sz val="12"/>
        <color theme="1"/>
        <rFont val="標楷體"/>
        <family val="4"/>
        <charset val="136"/>
      </rPr>
      <t>環境友善設計</t>
    </r>
  </si>
  <si>
    <r>
      <t>*4-1</t>
    </r>
    <r>
      <rPr>
        <sz val="12"/>
        <color theme="1"/>
        <rFont val="標楷體"/>
        <family val="4"/>
        <charset val="136"/>
      </rPr>
      <t>採用物質節約設計</t>
    </r>
  </si>
  <si>
    <r>
      <rPr>
        <sz val="12"/>
        <color theme="1"/>
        <rFont val="標楷體"/>
        <family val="4"/>
        <charset val="136"/>
      </rPr>
      <t>申請年度工廠產品或服務採用物質節約設計方案數量</t>
    </r>
    <phoneticPr fontId="6" type="noConversion"/>
  </si>
  <si>
    <r>
      <t>__________(</t>
    </r>
    <r>
      <rPr>
        <sz val="12"/>
        <color theme="1"/>
        <rFont val="標楷體"/>
        <family val="4"/>
        <charset val="136"/>
      </rPr>
      <t>個</t>
    </r>
    <r>
      <rPr>
        <sz val="12"/>
        <color theme="1"/>
        <rFont val="Times New Roman"/>
        <family val="1"/>
      </rPr>
      <t>)</t>
    </r>
    <phoneticPr fontId="6" type="noConversion"/>
  </si>
  <si>
    <r>
      <t>4-1-5</t>
    </r>
    <r>
      <rPr>
        <sz val="12"/>
        <color theme="1"/>
        <rFont val="標楷體"/>
        <family val="4"/>
        <charset val="136"/>
      </rPr>
      <t>題組</t>
    </r>
    <phoneticPr fontId="6" type="noConversion"/>
  </si>
  <si>
    <r>
      <t>*4-2</t>
    </r>
    <r>
      <rPr>
        <sz val="12"/>
        <color theme="1"/>
        <rFont val="標楷體"/>
        <family val="4"/>
        <charset val="136"/>
      </rPr>
      <t>採用節能設計</t>
    </r>
  </si>
  <si>
    <r>
      <rPr>
        <sz val="12"/>
        <color theme="1"/>
        <rFont val="標楷體"/>
        <family val="4"/>
        <charset val="136"/>
      </rPr>
      <t>申請年度工廠產品或服務採用節能設計方案數量</t>
    </r>
    <phoneticPr fontId="6" type="noConversion"/>
  </si>
  <si>
    <r>
      <t>4-2-5</t>
    </r>
    <r>
      <rPr>
        <sz val="12"/>
        <color theme="1"/>
        <rFont val="標楷體"/>
        <family val="4"/>
        <charset val="136"/>
      </rPr>
      <t>題組</t>
    </r>
    <phoneticPr fontId="6" type="noConversion"/>
  </si>
  <si>
    <r>
      <t xml:space="preserve">  4-3</t>
    </r>
    <r>
      <rPr>
        <sz val="12"/>
        <color theme="1"/>
        <rFont val="標楷體"/>
        <family val="4"/>
        <charset val="136"/>
      </rPr>
      <t>採用可回收再利用設計</t>
    </r>
    <phoneticPr fontId="6" type="noConversion"/>
  </si>
  <si>
    <r>
      <rPr>
        <sz val="12"/>
        <color theme="1"/>
        <rFont val="標楷體"/>
        <family val="4"/>
        <charset val="136"/>
      </rPr>
      <t>申請年度工廠產品或服務採用可回收再利用設計方案數量</t>
    </r>
    <phoneticPr fontId="6" type="noConversion"/>
  </si>
  <si>
    <r>
      <t>4-3-7</t>
    </r>
    <r>
      <rPr>
        <sz val="12"/>
        <color theme="1"/>
        <rFont val="標楷體"/>
        <family val="4"/>
        <charset val="136"/>
      </rPr>
      <t>題組</t>
    </r>
    <phoneticPr fontId="6" type="noConversion"/>
  </si>
  <si>
    <r>
      <t>5.</t>
    </r>
    <r>
      <rPr>
        <sz val="12"/>
        <color theme="1"/>
        <rFont val="標楷體"/>
        <family val="4"/>
        <charset val="136"/>
      </rPr>
      <t>綠色管理</t>
    </r>
  </si>
  <si>
    <r>
      <t>*5-1</t>
    </r>
    <r>
      <rPr>
        <sz val="12"/>
        <color theme="1"/>
        <rFont val="標楷體"/>
        <family val="4"/>
        <charset val="136"/>
      </rPr>
      <t>危害物質管制措施</t>
    </r>
  </si>
  <si>
    <r>
      <rPr>
        <sz val="12"/>
        <color theme="1"/>
        <rFont val="標楷體"/>
        <family val="4"/>
        <charset val="136"/>
      </rPr>
      <t>申請年度降低危害物質使用量</t>
    </r>
    <r>
      <rPr>
        <sz val="12"/>
        <color theme="1"/>
        <rFont val="Times New Roman"/>
        <family val="1"/>
      </rPr>
      <t>(</t>
    </r>
    <r>
      <rPr>
        <sz val="12"/>
        <color theme="1"/>
        <rFont val="標楷體"/>
        <family val="4"/>
        <charset val="136"/>
      </rPr>
      <t>優於法規表現者可填寫</t>
    </r>
    <r>
      <rPr>
        <sz val="12"/>
        <color theme="1"/>
        <rFont val="Times New Roman"/>
        <family val="1"/>
      </rPr>
      <t>)</t>
    </r>
    <phoneticPr fontId="6" type="noConversion"/>
  </si>
  <si>
    <r>
      <t>5-1-5</t>
    </r>
    <r>
      <rPr>
        <sz val="12"/>
        <color theme="1"/>
        <rFont val="標楷體"/>
        <family val="4"/>
        <charset val="136"/>
      </rPr>
      <t>題組</t>
    </r>
    <phoneticPr fontId="6" type="noConversion"/>
  </si>
  <si>
    <r>
      <rPr>
        <sz val="12"/>
        <color theme="1"/>
        <rFont val="標楷體"/>
        <family val="4"/>
        <charset val="136"/>
      </rPr>
      <t>公司或工廠完成建置環境管理系統</t>
    </r>
    <r>
      <rPr>
        <sz val="12"/>
        <color theme="1"/>
        <rFont val="Times New Roman"/>
        <family val="1"/>
      </rPr>
      <t>(ISO 14001)</t>
    </r>
    <phoneticPr fontId="6" type="noConversion"/>
  </si>
  <si>
    <r>
      <t>5-2-6</t>
    </r>
    <r>
      <rPr>
        <sz val="12"/>
        <color theme="1"/>
        <rFont val="標楷體"/>
        <family val="4"/>
        <charset val="136"/>
      </rPr>
      <t>題組</t>
    </r>
    <phoneticPr fontId="6" type="noConversion"/>
  </si>
  <si>
    <r>
      <rPr>
        <sz val="12"/>
        <color theme="1"/>
        <rFont val="標楷體"/>
        <family val="4"/>
        <charset val="136"/>
      </rPr>
      <t>工廠完成組織型溫室氣體盤查及查證</t>
    </r>
    <r>
      <rPr>
        <sz val="12"/>
        <color theme="1"/>
        <rFont val="Times New Roman"/>
        <family val="1"/>
      </rPr>
      <t>(ISO 14064-1)</t>
    </r>
    <phoneticPr fontId="6" type="noConversion"/>
  </si>
  <si>
    <r>
      <t>5-3-3</t>
    </r>
    <r>
      <rPr>
        <sz val="12"/>
        <color theme="1"/>
        <rFont val="標楷體"/>
        <family val="4"/>
        <charset val="136"/>
      </rPr>
      <t>題組</t>
    </r>
    <phoneticPr fontId="6" type="noConversion"/>
  </si>
  <si>
    <r>
      <rPr>
        <sz val="12"/>
        <color theme="1"/>
        <rFont val="標楷體"/>
        <family val="4"/>
        <charset val="136"/>
      </rPr>
      <t>公司或工廠完成產品碳足跡盤查</t>
    </r>
    <r>
      <rPr>
        <sz val="12"/>
        <color theme="1"/>
        <rFont val="Times New Roman"/>
        <family val="1"/>
      </rPr>
      <t>(ISO 14067)</t>
    </r>
    <phoneticPr fontId="6" type="noConversion"/>
  </si>
  <si>
    <r>
      <t>5-3-4</t>
    </r>
    <r>
      <rPr>
        <sz val="12"/>
        <color theme="1"/>
        <rFont val="標楷體"/>
        <family val="4"/>
        <charset val="136"/>
      </rPr>
      <t>題組</t>
    </r>
    <phoneticPr fontId="6" type="noConversion"/>
  </si>
  <si>
    <r>
      <rPr>
        <sz val="12"/>
        <color theme="1"/>
        <rFont val="標楷體"/>
        <family val="4"/>
        <charset val="136"/>
      </rPr>
      <t>公司或工廠完成建置能源管理系統</t>
    </r>
    <r>
      <rPr>
        <sz val="12"/>
        <color theme="1"/>
        <rFont val="Times New Roman"/>
        <family val="1"/>
      </rPr>
      <t>(ISO 50001)</t>
    </r>
    <phoneticPr fontId="6" type="noConversion"/>
  </si>
  <si>
    <r>
      <t>5-3-5</t>
    </r>
    <r>
      <rPr>
        <sz val="12"/>
        <color theme="1"/>
        <rFont val="標楷體"/>
        <family val="4"/>
        <charset val="136"/>
      </rPr>
      <t>題組</t>
    </r>
    <phoneticPr fontId="6" type="noConversion"/>
  </si>
  <si>
    <r>
      <rPr>
        <sz val="12"/>
        <color theme="1"/>
        <rFont val="標楷體"/>
        <family val="4"/>
        <charset val="136"/>
      </rPr>
      <t>公司或工廠推動內部碳定價</t>
    </r>
    <phoneticPr fontId="6" type="noConversion"/>
  </si>
  <si>
    <r>
      <rPr>
        <sz val="12"/>
        <color theme="1"/>
        <rFont val="標楷體"/>
        <family val="4"/>
        <charset val="136"/>
      </rPr>
      <t>公司或工廠提出淨零承諾或淨零排放目標</t>
    </r>
    <phoneticPr fontId="6" type="noConversion"/>
  </si>
  <si>
    <r>
      <t>5-3-8</t>
    </r>
    <r>
      <rPr>
        <sz val="12"/>
        <color theme="1"/>
        <rFont val="標楷體"/>
        <family val="4"/>
        <charset val="136"/>
      </rPr>
      <t>題組</t>
    </r>
    <phoneticPr fontId="6" type="noConversion"/>
  </si>
  <si>
    <r>
      <rPr>
        <sz val="12"/>
        <color theme="1"/>
        <rFont val="標楷體"/>
        <family val="4"/>
        <charset val="136"/>
      </rPr>
      <t>公司或工廠提出淨零排放對應之減碳路徑圖</t>
    </r>
    <phoneticPr fontId="6" type="noConversion"/>
  </si>
  <si>
    <r>
      <rPr>
        <sz val="12"/>
        <color theme="1"/>
        <rFont val="標楷體"/>
        <family val="4"/>
        <charset val="136"/>
      </rPr>
      <t>公司或工廠加入國際氣候相關倡議或國內聯盟組織</t>
    </r>
    <phoneticPr fontId="6" type="noConversion"/>
  </si>
  <si>
    <r>
      <t>5-3-9</t>
    </r>
    <r>
      <rPr>
        <sz val="12"/>
        <color theme="1"/>
        <rFont val="標楷體"/>
        <family val="4"/>
        <charset val="136"/>
      </rPr>
      <t>題組</t>
    </r>
    <phoneticPr fontId="6" type="noConversion"/>
  </si>
  <si>
    <r>
      <t>*5-4</t>
    </r>
    <r>
      <rPr>
        <sz val="12"/>
        <color theme="1"/>
        <rFont val="標楷體"/>
        <family val="4"/>
        <charset val="136"/>
      </rPr>
      <t>職場友善及平等</t>
    </r>
    <phoneticPr fontId="6" type="noConversion"/>
  </si>
  <si>
    <r>
      <rPr>
        <sz val="12"/>
        <color theme="1"/>
        <rFont val="標楷體"/>
        <family val="4"/>
        <charset val="136"/>
      </rPr>
      <t>公司或工廠提出人權政策</t>
    </r>
    <phoneticPr fontId="6" type="noConversion"/>
  </si>
  <si>
    <r>
      <t>5-4-1</t>
    </r>
    <r>
      <rPr>
        <sz val="12"/>
        <color theme="1"/>
        <rFont val="標楷體"/>
        <family val="4"/>
        <charset val="136"/>
      </rPr>
      <t>題組</t>
    </r>
    <phoneticPr fontId="6" type="noConversion"/>
  </si>
  <si>
    <r>
      <rPr>
        <sz val="12"/>
        <color rgb="FF0000FF"/>
        <rFont val="標楷體"/>
        <family val="4"/>
        <charset val="136"/>
      </rPr>
      <t>工廠雇用身障人士比例優於法規</t>
    </r>
    <phoneticPr fontId="6" type="noConversion"/>
  </si>
  <si>
    <r>
      <t>5-4-4</t>
    </r>
    <r>
      <rPr>
        <sz val="12"/>
        <color theme="1"/>
        <rFont val="標楷體"/>
        <family val="4"/>
        <charset val="136"/>
      </rPr>
      <t>題組</t>
    </r>
    <phoneticPr fontId="6" type="noConversion"/>
  </si>
  <si>
    <r>
      <rPr>
        <sz val="12"/>
        <color theme="1"/>
        <rFont val="標楷體"/>
        <family val="4"/>
        <charset val="136"/>
      </rPr>
      <t>申請年度工廠女性員工人數比例成長</t>
    </r>
    <phoneticPr fontId="6" type="noConversion"/>
  </si>
  <si>
    <r>
      <t>5-4-5</t>
    </r>
    <r>
      <rPr>
        <sz val="12"/>
        <color theme="1"/>
        <rFont val="標楷體"/>
        <family val="4"/>
        <charset val="136"/>
      </rPr>
      <t>題組</t>
    </r>
    <phoneticPr fontId="6" type="noConversion"/>
  </si>
  <si>
    <r>
      <rPr>
        <sz val="12"/>
        <color theme="1"/>
        <rFont val="標楷體"/>
        <family val="4"/>
        <charset val="136"/>
      </rPr>
      <t>申請年度工廠女性主管人數比例成長</t>
    </r>
    <phoneticPr fontId="6" type="noConversion"/>
  </si>
  <si>
    <r>
      <rPr>
        <sz val="12"/>
        <color rgb="FF0000FF"/>
        <rFont val="標楷體"/>
        <family val="4"/>
        <charset val="136"/>
      </rPr>
      <t>申請年度公司女性獨立董事數量比例成長</t>
    </r>
    <phoneticPr fontId="6" type="noConversion"/>
  </si>
  <si>
    <r>
      <rPr>
        <sz val="12"/>
        <color rgb="FF0000FF"/>
        <rFont val="標楷體"/>
        <family val="4"/>
        <charset val="136"/>
      </rPr>
      <t>工廠設有優於法規要求的性平友善措施</t>
    </r>
    <phoneticPr fontId="6" type="noConversion"/>
  </si>
  <si>
    <r>
      <rPr>
        <sz val="12"/>
        <color rgb="FF0000FF"/>
        <rFont val="標楷體"/>
        <family val="4"/>
        <charset val="136"/>
      </rPr>
      <t>工廠提供友善孕育環境及福利措施</t>
    </r>
    <phoneticPr fontId="6" type="noConversion"/>
  </si>
  <si>
    <r>
      <t>5-4-6</t>
    </r>
    <r>
      <rPr>
        <sz val="12"/>
        <color theme="1"/>
        <rFont val="標楷體"/>
        <family val="4"/>
        <charset val="136"/>
      </rPr>
      <t>題組</t>
    </r>
    <phoneticPr fontId="6" type="noConversion"/>
  </si>
  <si>
    <r>
      <rPr>
        <sz val="12"/>
        <color theme="1"/>
        <rFont val="標楷體"/>
        <family val="4"/>
        <charset val="136"/>
      </rPr>
      <t>公司或工廠取得人權議題之表揚或獎項</t>
    </r>
    <phoneticPr fontId="6" type="noConversion"/>
  </si>
  <si>
    <r>
      <t>5-4-9</t>
    </r>
    <r>
      <rPr>
        <sz val="12"/>
        <color theme="1"/>
        <rFont val="標楷體"/>
        <family val="4"/>
        <charset val="136"/>
      </rPr>
      <t>題組</t>
    </r>
    <phoneticPr fontId="6" type="noConversion"/>
  </si>
  <si>
    <r>
      <t>*5-5</t>
    </r>
    <r>
      <rPr>
        <sz val="12"/>
        <color theme="1"/>
        <rFont val="標楷體"/>
        <family val="4"/>
        <charset val="136"/>
      </rPr>
      <t>綠色供應鏈管理</t>
    </r>
  </si>
  <si>
    <r>
      <rPr>
        <sz val="12"/>
        <color theme="1"/>
        <rFont val="標楷體"/>
        <family val="4"/>
        <charset val="136"/>
      </rPr>
      <t>工廠訂定相關環境標準篩選供應商</t>
    </r>
    <phoneticPr fontId="6" type="noConversion"/>
  </si>
  <si>
    <r>
      <t>5-5-3</t>
    </r>
    <r>
      <rPr>
        <sz val="12"/>
        <color theme="1"/>
        <rFont val="標楷體"/>
        <family val="4"/>
        <charset val="136"/>
      </rPr>
      <t>題組</t>
    </r>
    <phoneticPr fontId="6" type="noConversion"/>
  </si>
  <si>
    <r>
      <rPr>
        <sz val="12"/>
        <color theme="1"/>
        <rFont val="標楷體"/>
        <family val="4"/>
        <charset val="136"/>
      </rPr>
      <t>工廠訂定相關社會標準篩選供應商</t>
    </r>
    <phoneticPr fontId="6" type="noConversion"/>
  </si>
  <si>
    <r>
      <rPr>
        <sz val="12"/>
        <color rgb="FF0000FF"/>
        <rFont val="標楷體"/>
        <family val="4"/>
        <charset val="136"/>
      </rPr>
      <t>工廠執行供應商綠色評鑑並落實分級管理與輔導</t>
    </r>
    <phoneticPr fontId="6" type="noConversion"/>
  </si>
  <si>
    <r>
      <rPr>
        <sz val="12"/>
        <color rgb="FF0000FF"/>
        <rFont val="標楷體"/>
        <family val="4"/>
        <charset val="136"/>
      </rPr>
      <t>供應商在地採購比例</t>
    </r>
    <phoneticPr fontId="6" type="noConversion"/>
  </si>
  <si>
    <r>
      <t>5-5-7</t>
    </r>
    <r>
      <rPr>
        <sz val="12"/>
        <color theme="1"/>
        <rFont val="標楷體"/>
        <family val="4"/>
        <charset val="136"/>
      </rPr>
      <t>題組</t>
    </r>
    <phoneticPr fontId="6" type="noConversion"/>
  </si>
  <si>
    <r>
      <rPr>
        <sz val="12"/>
        <color theme="1"/>
        <rFont val="標楷體"/>
        <family val="4"/>
        <charset val="136"/>
      </rPr>
      <t>申請年度供應商通過環境管理系統認證比例成長</t>
    </r>
    <phoneticPr fontId="6" type="noConversion"/>
  </si>
  <si>
    <r>
      <t>5-5-8</t>
    </r>
    <r>
      <rPr>
        <sz val="12"/>
        <color theme="1"/>
        <rFont val="標楷體"/>
        <family val="4"/>
        <charset val="136"/>
      </rPr>
      <t>題組</t>
    </r>
    <phoneticPr fontId="6" type="noConversion"/>
  </si>
  <si>
    <r>
      <t xml:space="preserve">  5-6</t>
    </r>
    <r>
      <rPr>
        <sz val="12"/>
        <color theme="1"/>
        <rFont val="標楷體"/>
        <family val="4"/>
        <charset val="136"/>
      </rPr>
      <t>綠色採購管理</t>
    </r>
  </si>
  <si>
    <r>
      <rPr>
        <sz val="12"/>
        <color theme="1"/>
        <rFont val="標楷體"/>
        <family val="4"/>
        <charset val="136"/>
      </rPr>
      <t>公司或工廠獲得主管機關認可之綠色採購績優單位</t>
    </r>
    <phoneticPr fontId="6" type="noConversion"/>
  </si>
  <si>
    <r>
      <t>5-6-6</t>
    </r>
    <r>
      <rPr>
        <sz val="12"/>
        <color theme="1"/>
        <rFont val="標楷體"/>
        <family val="4"/>
        <charset val="136"/>
      </rPr>
      <t>題組</t>
    </r>
    <phoneticPr fontId="6" type="noConversion"/>
  </si>
  <si>
    <r>
      <t>6.</t>
    </r>
    <r>
      <rPr>
        <sz val="12"/>
        <color theme="1"/>
        <rFont val="標楷體"/>
        <family val="4"/>
        <charset val="136"/>
      </rPr>
      <t>社會責任</t>
    </r>
  </si>
  <si>
    <r>
      <t>*6-1</t>
    </r>
    <r>
      <rPr>
        <sz val="12"/>
        <color theme="1"/>
        <rFont val="標楷體"/>
        <family val="4"/>
        <charset val="136"/>
      </rPr>
      <t>員工作業環境</t>
    </r>
  </si>
  <si>
    <r>
      <rPr>
        <sz val="12"/>
        <color rgb="FF0000FF"/>
        <rFont val="標楷體"/>
        <family val="4"/>
        <charset val="136"/>
      </rPr>
      <t>工廠失能傷害頻率</t>
    </r>
    <r>
      <rPr>
        <sz val="12"/>
        <color rgb="FF0000FF"/>
        <rFont val="Times New Roman"/>
        <family val="1"/>
      </rPr>
      <t>(FR)</t>
    </r>
    <phoneticPr fontId="6" type="noConversion"/>
  </si>
  <si>
    <r>
      <t>6-1-6</t>
    </r>
    <r>
      <rPr>
        <sz val="12"/>
        <color theme="1"/>
        <rFont val="標楷體"/>
        <family val="4"/>
        <charset val="136"/>
      </rPr>
      <t>題組</t>
    </r>
    <phoneticPr fontId="6" type="noConversion"/>
  </si>
  <si>
    <r>
      <rPr>
        <sz val="12"/>
        <color rgb="FF0000FF"/>
        <rFont val="標楷體"/>
        <family val="4"/>
        <charset val="136"/>
      </rPr>
      <t>工廠失能傷害嚴重率</t>
    </r>
    <r>
      <rPr>
        <sz val="12"/>
        <color rgb="FF0000FF"/>
        <rFont val="Times New Roman"/>
        <family val="1"/>
      </rPr>
      <t>(SR)</t>
    </r>
    <phoneticPr fontId="6" type="noConversion"/>
  </si>
  <si>
    <r>
      <rPr>
        <sz val="12"/>
        <color theme="1"/>
        <rFont val="標楷體"/>
        <family val="4"/>
        <charset val="136"/>
      </rPr>
      <t>工廠總和傷害指數</t>
    </r>
    <r>
      <rPr>
        <sz val="12"/>
        <color theme="1"/>
        <rFont val="Times New Roman"/>
        <family val="1"/>
      </rPr>
      <t>(FSI)</t>
    </r>
    <phoneticPr fontId="6" type="noConversion"/>
  </si>
  <si>
    <r>
      <rPr>
        <sz val="12"/>
        <color theme="1"/>
        <rFont val="標楷體"/>
        <family val="4"/>
        <charset val="136"/>
      </rPr>
      <t>工廠失能傷害綜合指標</t>
    </r>
    <r>
      <rPr>
        <sz val="12"/>
        <color theme="1"/>
        <rFont val="Times New Roman"/>
        <family val="1"/>
      </rPr>
      <t>(FSI)</t>
    </r>
    <r>
      <rPr>
        <sz val="12"/>
        <color theme="1"/>
        <rFont val="標楷體"/>
        <family val="4"/>
        <charset val="136"/>
      </rPr>
      <t>優於同屬產業平均值</t>
    </r>
    <phoneticPr fontId="6" type="noConversion"/>
  </si>
  <si>
    <r>
      <rPr>
        <sz val="12"/>
        <color theme="1"/>
        <rFont val="標楷體"/>
        <family val="4"/>
        <charset val="136"/>
      </rPr>
      <t>工廠無災害工時累計時數超過</t>
    </r>
    <r>
      <rPr>
        <sz val="12"/>
        <color theme="1"/>
        <rFont val="Times New Roman"/>
        <family val="1"/>
      </rPr>
      <t>3</t>
    </r>
    <r>
      <rPr>
        <sz val="12"/>
        <color theme="1"/>
        <rFont val="標楷體"/>
        <family val="4"/>
        <charset val="136"/>
      </rPr>
      <t>年</t>
    </r>
    <phoneticPr fontId="6" type="noConversion"/>
  </si>
  <si>
    <r>
      <t>*6-2</t>
    </r>
    <r>
      <rPr>
        <sz val="12"/>
        <color theme="1"/>
        <rFont val="標楷體"/>
        <family val="4"/>
        <charset val="136"/>
      </rPr>
      <t>永續資訊之建置與揭露</t>
    </r>
  </si>
  <si>
    <r>
      <rPr>
        <sz val="12"/>
        <color theme="1"/>
        <rFont val="標楷體"/>
        <family val="4"/>
        <charset val="136"/>
      </rPr>
      <t>公司或工廠針對氣候變遷對其營運</t>
    </r>
    <r>
      <rPr>
        <sz val="12"/>
        <color theme="1"/>
        <rFont val="Times New Roman"/>
        <family val="1"/>
      </rPr>
      <t>(</t>
    </r>
    <r>
      <rPr>
        <sz val="12"/>
        <color theme="1"/>
        <rFont val="標楷體"/>
        <family val="4"/>
        <charset val="136"/>
      </rPr>
      <t>財務</t>
    </r>
    <r>
      <rPr>
        <sz val="12"/>
        <color theme="1"/>
        <rFont val="Times New Roman"/>
        <family val="1"/>
      </rPr>
      <t>)</t>
    </r>
    <r>
      <rPr>
        <sz val="12"/>
        <color theme="1"/>
        <rFont val="標楷體"/>
        <family val="4"/>
        <charset val="136"/>
      </rPr>
      <t>影響進</t>
    </r>
    <r>
      <rPr>
        <sz val="12"/>
        <color theme="1"/>
        <rFont val="Times New Roman"/>
        <family val="1"/>
      </rPr>
      <t>⾏</t>
    </r>
    <r>
      <rPr>
        <sz val="12"/>
        <color theme="1"/>
        <rFont val="標楷體"/>
        <family val="4"/>
        <charset val="136"/>
      </rPr>
      <t>風險評估</t>
    </r>
    <phoneticPr fontId="6" type="noConversion"/>
  </si>
  <si>
    <r>
      <t>6-2-5</t>
    </r>
    <r>
      <rPr>
        <sz val="12"/>
        <color theme="1"/>
        <rFont val="標楷體"/>
        <family val="4"/>
        <charset val="136"/>
      </rPr>
      <t>題組</t>
    </r>
    <phoneticPr fontId="6" type="noConversion"/>
  </si>
  <si>
    <r>
      <rPr>
        <sz val="12"/>
        <color theme="1"/>
        <rFont val="標楷體"/>
        <family val="4"/>
        <charset val="136"/>
      </rPr>
      <t>公司或工廠針對自然因素對其營運</t>
    </r>
    <r>
      <rPr>
        <sz val="12"/>
        <color theme="1"/>
        <rFont val="Times New Roman"/>
        <family val="1"/>
      </rPr>
      <t>(</t>
    </r>
    <r>
      <rPr>
        <sz val="12"/>
        <color theme="1"/>
        <rFont val="標楷體"/>
        <family val="4"/>
        <charset val="136"/>
      </rPr>
      <t>財務</t>
    </r>
    <r>
      <rPr>
        <sz val="12"/>
        <color theme="1"/>
        <rFont val="Times New Roman"/>
        <family val="1"/>
      </rPr>
      <t>)</t>
    </r>
    <r>
      <rPr>
        <sz val="12"/>
        <color theme="1"/>
        <rFont val="標楷體"/>
        <family val="4"/>
        <charset val="136"/>
      </rPr>
      <t>影響進</t>
    </r>
    <r>
      <rPr>
        <sz val="12"/>
        <color theme="1"/>
        <rFont val="Times New Roman"/>
        <family val="1"/>
      </rPr>
      <t>⾏</t>
    </r>
    <r>
      <rPr>
        <sz val="12"/>
        <color theme="1"/>
        <rFont val="標楷體"/>
        <family val="4"/>
        <charset val="136"/>
      </rPr>
      <t>風險評估</t>
    </r>
    <phoneticPr fontId="6" type="noConversion"/>
  </si>
  <si>
    <r>
      <rPr>
        <sz val="12"/>
        <color theme="1"/>
        <rFont val="標楷體"/>
        <family val="4"/>
        <charset val="136"/>
      </rPr>
      <t>獲得國內外永續性相關評比認可</t>
    </r>
    <phoneticPr fontId="6" type="noConversion"/>
  </si>
  <si>
    <r>
      <t>6-2-8</t>
    </r>
    <r>
      <rPr>
        <sz val="12"/>
        <color theme="1"/>
        <rFont val="標楷體"/>
        <family val="4"/>
        <charset val="136"/>
      </rPr>
      <t>題組</t>
    </r>
    <phoneticPr fontId="6" type="noConversion"/>
  </si>
  <si>
    <r>
      <t xml:space="preserve">  6-3</t>
    </r>
    <r>
      <rPr>
        <sz val="12"/>
        <color theme="1"/>
        <rFont val="標楷體"/>
        <family val="4"/>
        <charset val="136"/>
      </rPr>
      <t>綠色經驗成果分享與促進</t>
    </r>
  </si>
  <si>
    <r>
      <rPr>
        <sz val="12"/>
        <color theme="1"/>
        <rFont val="標楷體"/>
        <family val="4"/>
        <charset val="136"/>
      </rPr>
      <t>對外環保宣導場次</t>
    </r>
    <phoneticPr fontId="6" type="noConversion"/>
  </si>
  <si>
    <r>
      <t>______(</t>
    </r>
    <r>
      <rPr>
        <sz val="12"/>
        <color theme="1"/>
        <rFont val="標楷體"/>
        <family val="4"/>
        <charset val="136"/>
      </rPr>
      <t>場次</t>
    </r>
    <r>
      <rPr>
        <sz val="12"/>
        <color theme="1"/>
        <rFont val="Times New Roman"/>
        <family val="1"/>
      </rPr>
      <t>/</t>
    </r>
    <r>
      <rPr>
        <sz val="12"/>
        <color theme="1"/>
        <rFont val="標楷體"/>
        <family val="4"/>
        <charset val="136"/>
      </rPr>
      <t>人數</t>
    </r>
    <r>
      <rPr>
        <sz val="12"/>
        <color theme="1"/>
        <rFont val="Times New Roman"/>
        <family val="1"/>
      </rPr>
      <t>)</t>
    </r>
    <phoneticPr fontId="6" type="noConversion"/>
  </si>
  <si>
    <r>
      <t>6-3-5</t>
    </r>
    <r>
      <rPr>
        <sz val="12"/>
        <color theme="1"/>
        <rFont val="標楷體"/>
        <family val="4"/>
        <charset val="136"/>
      </rPr>
      <t>題組</t>
    </r>
    <phoneticPr fontId="6" type="noConversion"/>
  </si>
  <si>
    <r>
      <rPr>
        <b/>
        <sz val="16"/>
        <color rgb="FF000000"/>
        <rFont val="標楷體"/>
        <family val="4"/>
        <charset val="136"/>
      </rPr>
      <t>生產製造指標─綠色製程</t>
    </r>
  </si>
  <si>
    <r>
      <t>2-1</t>
    </r>
    <r>
      <rPr>
        <b/>
        <sz val="14"/>
        <color theme="0"/>
        <rFont val="標楷體"/>
        <family val="4"/>
        <charset val="136"/>
      </rPr>
      <t>廠房流程管理有效性</t>
    </r>
  </si>
  <si>
    <r>
      <rPr>
        <sz val="12"/>
        <rFont val="標楷體"/>
        <family val="4"/>
        <charset val="136"/>
      </rPr>
      <t>評分面向</t>
    </r>
  </si>
  <si>
    <r>
      <rPr>
        <sz val="12"/>
        <rFont val="標楷體"/>
        <family val="4"/>
        <charset val="136"/>
      </rPr>
      <t>評分項目</t>
    </r>
  </si>
  <si>
    <r>
      <rPr>
        <sz val="12"/>
        <rFont val="標楷體"/>
        <family val="4"/>
        <charset val="136"/>
      </rPr>
      <t>已執行</t>
    </r>
    <phoneticPr fontId="6" type="noConversion"/>
  </si>
  <si>
    <r>
      <rPr>
        <sz val="12"/>
        <rFont val="標楷體"/>
        <family val="4"/>
        <charset val="136"/>
      </rPr>
      <t>工廠現況描述</t>
    </r>
  </si>
  <si>
    <r>
      <rPr>
        <sz val="12"/>
        <rFont val="標楷體"/>
        <family val="4"/>
        <charset val="136"/>
      </rPr>
      <t>佐證文件名稱</t>
    </r>
    <phoneticPr fontId="6" type="noConversion"/>
  </si>
  <si>
    <r>
      <rPr>
        <sz val="12"/>
        <rFont val="標楷體"/>
        <family val="4"/>
        <charset val="136"/>
      </rPr>
      <t>配分</t>
    </r>
  </si>
  <si>
    <r>
      <rPr>
        <sz val="12"/>
        <rFont val="標楷體"/>
        <family val="4"/>
        <charset val="136"/>
      </rPr>
      <t>自評
得分</t>
    </r>
  </si>
  <si>
    <r>
      <rPr>
        <sz val="12"/>
        <rFont val="標楷體"/>
        <family val="4"/>
        <charset val="136"/>
      </rPr>
      <t>審查
得分</t>
    </r>
  </si>
  <si>
    <r>
      <rPr>
        <sz val="12"/>
        <color rgb="FF000000"/>
        <rFont val="標楷體"/>
        <family val="4"/>
        <charset val="136"/>
      </rPr>
      <t>策略</t>
    </r>
  </si>
  <si>
    <r>
      <t xml:space="preserve">2-1-1 </t>
    </r>
    <r>
      <rPr>
        <sz val="12"/>
        <color rgb="FF000000"/>
        <rFont val="標楷體"/>
        <family val="4"/>
        <charset val="136"/>
      </rPr>
      <t>訂定生產效率提升之具體目標、管理程序及指標</t>
    </r>
    <phoneticPr fontId="6" type="noConversion"/>
  </si>
  <si>
    <r>
      <rPr>
        <sz val="12"/>
        <color rgb="FF000000"/>
        <rFont val="標楷體"/>
        <family val="4"/>
        <charset val="136"/>
      </rPr>
      <t>作法</t>
    </r>
  </si>
  <si>
    <r>
      <t xml:space="preserve">2-1-2 </t>
    </r>
    <r>
      <rPr>
        <sz val="12"/>
        <color rgb="FF000000"/>
        <rFont val="標楷體"/>
        <family val="4"/>
        <charset val="136"/>
      </rPr>
      <t>提出廠房中核心流程與輔助流程</t>
    </r>
    <phoneticPr fontId="6" type="noConversion"/>
  </si>
  <si>
    <r>
      <t xml:space="preserve">2-1-3 </t>
    </r>
    <r>
      <rPr>
        <sz val="12"/>
        <color rgb="FF000000"/>
        <rFont val="標楷體"/>
        <family val="4"/>
        <charset val="136"/>
      </rPr>
      <t>擬定各製造流程中管制項目</t>
    </r>
    <phoneticPr fontId="6" type="noConversion"/>
  </si>
  <si>
    <r>
      <t xml:space="preserve">2-1-4 </t>
    </r>
    <r>
      <rPr>
        <sz val="12"/>
        <color rgb="FF000000"/>
        <rFont val="標楷體"/>
        <family val="4"/>
        <charset val="136"/>
      </rPr>
      <t>舉辦跨部門會議檢討各流程之執行方式及成效</t>
    </r>
    <phoneticPr fontId="6" type="noConversion"/>
  </si>
  <si>
    <r>
      <t xml:space="preserve">2-1-5 </t>
    </r>
    <r>
      <rPr>
        <sz val="12"/>
        <color rgb="FF000000"/>
        <rFont val="標楷體"/>
        <family val="4"/>
        <charset val="136"/>
      </rPr>
      <t>推動產線作業標準化、自動化、數據化、智慧化或機動化</t>
    </r>
    <phoneticPr fontId="6" type="noConversion"/>
  </si>
  <si>
    <r>
      <rPr>
        <sz val="12"/>
        <color rgb="FF000000"/>
        <rFont val="標楷體"/>
        <family val="4"/>
        <charset val="136"/>
      </rPr>
      <t>績效</t>
    </r>
  </si>
  <si>
    <r>
      <t xml:space="preserve">2-1-6 </t>
    </r>
    <r>
      <rPr>
        <sz val="12"/>
        <color rgb="FF000000"/>
        <rFont val="標楷體"/>
        <family val="4"/>
        <charset val="136"/>
      </rPr>
      <t>生產效率提升之量化成果</t>
    </r>
    <r>
      <rPr>
        <sz val="12"/>
        <color rgb="FF000000"/>
        <rFont val="Times New Roman"/>
        <family val="1"/>
      </rPr>
      <t>(</t>
    </r>
    <r>
      <rPr>
        <sz val="12"/>
        <color rgb="FF000000"/>
        <rFont val="標楷體"/>
        <family val="4"/>
        <charset val="136"/>
      </rPr>
      <t>如單位產品原料節約量、單位產品廢棄物減少量</t>
    </r>
    <r>
      <rPr>
        <sz val="12"/>
        <color rgb="FF000000"/>
        <rFont val="Times New Roman"/>
        <family val="1"/>
      </rPr>
      <t>)</t>
    </r>
    <phoneticPr fontId="6" type="noConversion"/>
  </si>
  <si>
    <r>
      <t xml:space="preserve">2-1-7 </t>
    </r>
    <r>
      <rPr>
        <sz val="12"/>
        <color rgb="FF000000"/>
        <rFont val="標楷體"/>
        <family val="4"/>
        <charset val="136"/>
      </rPr>
      <t>透過品質管理系統以提升生產效率並通過品質管理系統第三方認證</t>
    </r>
    <phoneticPr fontId="6" type="noConversion"/>
  </si>
  <si>
    <r>
      <t>2-2</t>
    </r>
    <r>
      <rPr>
        <b/>
        <sz val="14"/>
        <color theme="0"/>
        <rFont val="標楷體"/>
        <family val="4"/>
        <charset val="136"/>
      </rPr>
      <t>採用清潔生產製程技術</t>
    </r>
  </si>
  <si>
    <r>
      <rPr>
        <sz val="12"/>
        <rFont val="標楷體"/>
        <family val="4"/>
        <charset val="136"/>
      </rPr>
      <t>已執行</t>
    </r>
  </si>
  <si>
    <r>
      <rPr>
        <sz val="12"/>
        <rFont val="標楷體"/>
        <family val="4"/>
        <charset val="136"/>
      </rPr>
      <t>佐證文件名稱</t>
    </r>
  </si>
  <si>
    <r>
      <t xml:space="preserve">2-2-3 </t>
    </r>
    <r>
      <rPr>
        <sz val="12"/>
        <color rgb="FF000000"/>
        <rFont val="標楷體"/>
        <family val="4"/>
        <charset val="136"/>
      </rPr>
      <t>各部門分工共同執行清潔生產製程</t>
    </r>
    <phoneticPr fontId="6" type="noConversion"/>
  </si>
  <si>
    <r>
      <t xml:space="preserve">2-2-4 </t>
    </r>
    <r>
      <rPr>
        <sz val="12"/>
        <color rgb="FF000000"/>
        <rFont val="標楷體"/>
        <family val="4"/>
        <charset val="136"/>
      </rPr>
      <t>各部門定期開會檢討清潔生產方案及相關修正建議</t>
    </r>
    <phoneticPr fontId="6" type="noConversion"/>
  </si>
  <si>
    <r>
      <t xml:space="preserve">2-2-6 </t>
    </r>
    <r>
      <rPr>
        <sz val="12"/>
        <color rgb="FF000000"/>
        <rFont val="標楷體"/>
        <family val="4"/>
        <charset val="136"/>
      </rPr>
      <t>提出近</t>
    </r>
    <r>
      <rPr>
        <sz val="12"/>
        <color rgb="FF000000"/>
        <rFont val="Times New Roman"/>
        <family val="1"/>
      </rPr>
      <t>3</t>
    </r>
    <r>
      <rPr>
        <sz val="12"/>
        <color rgb="FF000000"/>
        <rFont val="標楷體"/>
        <family val="4"/>
        <charset val="136"/>
      </rPr>
      <t>年之減少污染物</t>
    </r>
    <r>
      <rPr>
        <sz val="12"/>
        <color rgb="FF000000"/>
        <rFont val="Times New Roman"/>
        <family val="1"/>
      </rPr>
      <t>/</t>
    </r>
    <r>
      <rPr>
        <sz val="12"/>
        <color rgb="FF000000"/>
        <rFont val="標楷體"/>
        <family val="4"/>
        <charset val="136"/>
      </rPr>
      <t>毒化物</t>
    </r>
    <r>
      <rPr>
        <sz val="12"/>
        <color rgb="FF000000"/>
        <rFont val="Times New Roman"/>
        <family val="1"/>
      </rPr>
      <t>/</t>
    </r>
    <r>
      <rPr>
        <sz val="12"/>
        <color rgb="FF000000"/>
        <rFont val="標楷體"/>
        <family val="4"/>
        <charset val="136"/>
      </rPr>
      <t>二氧化碳排放之減量成效</t>
    </r>
    <r>
      <rPr>
        <sz val="12"/>
        <color rgb="FF000000"/>
        <rFont val="Times New Roman"/>
        <family val="1"/>
      </rPr>
      <t>(</t>
    </r>
    <r>
      <rPr>
        <sz val="12"/>
        <color rgb="FF000000"/>
        <rFont val="標楷體"/>
        <family val="4"/>
        <charset val="136"/>
      </rPr>
      <t>減污、減廢、減碳</t>
    </r>
    <r>
      <rPr>
        <sz val="12"/>
        <color rgb="FF000000"/>
        <rFont val="Times New Roman"/>
        <family val="1"/>
      </rPr>
      <t>)</t>
    </r>
    <phoneticPr fontId="6" type="noConversion"/>
  </si>
  <si>
    <r>
      <rPr>
        <b/>
        <sz val="16"/>
        <color rgb="FF000000"/>
        <rFont val="標楷體"/>
        <family val="4"/>
        <charset val="136"/>
      </rPr>
      <t>生產製造指標</t>
    </r>
    <r>
      <rPr>
        <b/>
        <sz val="16"/>
        <color rgb="FF000000"/>
        <rFont val="Times New Roman"/>
        <family val="1"/>
      </rPr>
      <t xml:space="preserve"> </t>
    </r>
    <r>
      <rPr>
        <b/>
        <sz val="16"/>
        <color rgb="FF000000"/>
        <rFont val="標楷體"/>
        <family val="4"/>
        <charset val="136"/>
      </rPr>
      <t>─</t>
    </r>
    <r>
      <rPr>
        <b/>
        <sz val="16"/>
        <color rgb="FF000000"/>
        <rFont val="Times New Roman"/>
        <family val="1"/>
      </rPr>
      <t xml:space="preserve"> </t>
    </r>
    <r>
      <rPr>
        <b/>
        <sz val="16"/>
        <color rgb="FF000000"/>
        <rFont val="標楷體"/>
        <family val="4"/>
        <charset val="136"/>
      </rPr>
      <t>污染物產生及管末處理功能</t>
    </r>
    <phoneticPr fontId="6" type="noConversion"/>
  </si>
  <si>
    <r>
      <t>3-1</t>
    </r>
    <r>
      <rPr>
        <b/>
        <sz val="14"/>
        <color theme="0"/>
        <rFont val="標楷體"/>
        <family val="4"/>
        <charset val="136"/>
      </rPr>
      <t>事業廢棄物妥善管理</t>
    </r>
  </si>
  <si>
    <r>
      <t xml:space="preserve">3-1-1 </t>
    </r>
    <r>
      <rPr>
        <sz val="12"/>
        <color rgb="FF000000"/>
        <rFont val="標楷體"/>
        <family val="4"/>
        <charset val="136"/>
      </rPr>
      <t>制定源頭減量及再利用等管理策略</t>
    </r>
    <phoneticPr fontId="6" type="noConversion"/>
  </si>
  <si>
    <r>
      <t xml:space="preserve">3-1-2 </t>
    </r>
    <r>
      <rPr>
        <sz val="12"/>
        <color rgb="FF000000"/>
        <rFont val="標楷體"/>
        <family val="4"/>
        <charset val="136"/>
      </rPr>
      <t>持續推動源頭分類減廢及再利用方案</t>
    </r>
    <phoneticPr fontId="6" type="noConversion"/>
  </si>
  <si>
    <r>
      <t xml:space="preserve">3-1-3 </t>
    </r>
    <r>
      <rPr>
        <sz val="12"/>
        <color rgb="FF000000"/>
        <rFont val="標楷體"/>
        <family val="4"/>
        <charset val="136"/>
      </rPr>
      <t>推動相關廢棄物管理教育訓練</t>
    </r>
    <phoneticPr fontId="6" type="noConversion"/>
  </si>
  <si>
    <r>
      <t xml:space="preserve">3-1-4 </t>
    </r>
    <r>
      <rPr>
        <sz val="12"/>
        <color rgb="FF000000"/>
        <rFont val="標楷體"/>
        <family val="4"/>
        <charset val="136"/>
      </rPr>
      <t>廠內廢棄物貯存定期自我稽核</t>
    </r>
    <phoneticPr fontId="6" type="noConversion"/>
  </si>
  <si>
    <r>
      <t xml:space="preserve">3-1-5 </t>
    </r>
    <r>
      <rPr>
        <sz val="12"/>
        <color rgb="FF000000"/>
        <rFont val="標楷體"/>
        <family val="4"/>
        <charset val="136"/>
      </rPr>
      <t>定期追蹤稽核廢棄物清除處理情形</t>
    </r>
    <phoneticPr fontId="6" type="noConversion"/>
  </si>
  <si>
    <r>
      <t xml:space="preserve">3-1-6 </t>
    </r>
    <r>
      <rPr>
        <sz val="12"/>
        <color rgb="FF000000"/>
        <rFont val="標楷體"/>
        <family val="4"/>
        <charset val="136"/>
      </rPr>
      <t>降低廢棄物產量或提升資源化比例</t>
    </r>
    <phoneticPr fontId="6" type="noConversion"/>
  </si>
  <si>
    <r>
      <t xml:space="preserve">3-1-7 </t>
    </r>
    <r>
      <rPr>
        <sz val="12"/>
        <color rgb="FF000000"/>
        <rFont val="標楷體"/>
        <family val="4"/>
        <charset val="136"/>
      </rPr>
      <t>工廠近</t>
    </r>
    <r>
      <rPr>
        <sz val="12"/>
        <color rgb="FF000000"/>
        <rFont val="Times New Roman"/>
        <family val="1"/>
      </rPr>
      <t>3</t>
    </r>
    <r>
      <rPr>
        <sz val="12"/>
        <color rgb="FF000000"/>
        <rFont val="標楷體"/>
        <family val="4"/>
        <charset val="136"/>
      </rPr>
      <t>年度未有廢棄物相關裁罰</t>
    </r>
    <phoneticPr fontId="6" type="noConversion"/>
  </si>
  <si>
    <r>
      <rPr>
        <b/>
        <sz val="16"/>
        <color rgb="FF000000"/>
        <rFont val="標楷體"/>
        <family val="4"/>
        <charset val="136"/>
      </rPr>
      <t>生產製造指標─污染物產生及管末處理功能</t>
    </r>
  </si>
  <si>
    <r>
      <t>3-2</t>
    </r>
    <r>
      <rPr>
        <b/>
        <sz val="14"/>
        <color theme="0"/>
        <rFont val="標楷體"/>
        <family val="4"/>
        <charset val="136"/>
      </rPr>
      <t>污染防治與管理</t>
    </r>
    <phoneticPr fontId="6" type="noConversion"/>
  </si>
  <si>
    <r>
      <t xml:space="preserve">3-2-1 </t>
    </r>
    <r>
      <rPr>
        <sz val="12"/>
        <color rgb="FF000000"/>
        <rFont val="標楷體"/>
        <family val="4"/>
        <charset val="136"/>
      </rPr>
      <t>工廠訂定年度污染物質減量目標</t>
    </r>
    <phoneticPr fontId="6" type="noConversion"/>
  </si>
  <si>
    <r>
      <t xml:space="preserve">3-2-2 </t>
    </r>
    <r>
      <rPr>
        <sz val="12"/>
        <color rgb="FF000000"/>
        <rFont val="標楷體"/>
        <family val="4"/>
        <charset val="136"/>
      </rPr>
      <t>建立管末處理設備之操作維護程序書</t>
    </r>
    <phoneticPr fontId="6" type="noConversion"/>
  </si>
  <si>
    <r>
      <t xml:space="preserve">3-2-3 </t>
    </r>
    <r>
      <rPr>
        <sz val="12"/>
        <color rgb="FF000000"/>
        <rFont val="標楷體"/>
        <family val="4"/>
        <charset val="136"/>
      </rPr>
      <t>定期檢驗或監測廢水及廢氣污染物排放數據</t>
    </r>
    <phoneticPr fontId="6" type="noConversion"/>
  </si>
  <si>
    <r>
      <t xml:space="preserve">3-2-4 </t>
    </r>
    <r>
      <rPr>
        <sz val="12"/>
        <color rgb="FF000000"/>
        <rFont val="標楷體"/>
        <family val="4"/>
        <charset val="136"/>
      </rPr>
      <t>訂定緊急應變措施以因應管末處理設備異常</t>
    </r>
    <phoneticPr fontId="6" type="noConversion"/>
  </si>
  <si>
    <r>
      <t xml:space="preserve">3-2-5 </t>
    </r>
    <r>
      <rPr>
        <sz val="12"/>
        <color rgb="FF000000"/>
        <rFont val="標楷體"/>
        <family val="4"/>
        <charset val="136"/>
      </rPr>
      <t>定期對廢水處理專責人員及空氣污染防制專責人員進行教育訓練</t>
    </r>
    <phoneticPr fontId="6" type="noConversion"/>
  </si>
  <si>
    <r>
      <rPr>
        <b/>
        <sz val="16"/>
        <color rgb="FF000000"/>
        <rFont val="標楷體"/>
        <family val="4"/>
        <charset val="136"/>
      </rPr>
      <t>產品環境化設計指標</t>
    </r>
    <r>
      <rPr>
        <b/>
        <sz val="16"/>
        <color rgb="FF000000"/>
        <rFont val="Times New Roman"/>
        <family val="1"/>
      </rPr>
      <t xml:space="preserve"> </t>
    </r>
    <r>
      <rPr>
        <b/>
        <sz val="16"/>
        <color rgb="FF000000"/>
        <rFont val="標楷體"/>
        <family val="4"/>
        <charset val="136"/>
      </rPr>
      <t>─</t>
    </r>
    <r>
      <rPr>
        <b/>
        <sz val="16"/>
        <color rgb="FF000000"/>
        <rFont val="Times New Roman"/>
        <family val="1"/>
      </rPr>
      <t xml:space="preserve"> </t>
    </r>
    <r>
      <rPr>
        <b/>
        <sz val="16"/>
        <color rgb="FF000000"/>
        <rFont val="標楷體"/>
        <family val="4"/>
        <charset val="136"/>
      </rPr>
      <t>環境友善設計</t>
    </r>
    <phoneticPr fontId="6" type="noConversion"/>
  </si>
  <si>
    <r>
      <t>4-1</t>
    </r>
    <r>
      <rPr>
        <b/>
        <sz val="14"/>
        <color theme="0"/>
        <rFont val="標楷體"/>
        <family val="4"/>
        <charset val="136"/>
      </rPr>
      <t>採用物質節約設計</t>
    </r>
  </si>
  <si>
    <r>
      <rPr>
        <sz val="12"/>
        <color theme="1"/>
        <rFont val="標楷體"/>
        <family val="4"/>
        <charset val="136"/>
      </rPr>
      <t>評分面向</t>
    </r>
  </si>
  <si>
    <r>
      <rPr>
        <sz val="12"/>
        <color theme="1"/>
        <rFont val="標楷體"/>
        <family val="4"/>
        <charset val="136"/>
      </rPr>
      <t>評分項目</t>
    </r>
  </si>
  <si>
    <r>
      <rPr>
        <sz val="12"/>
        <color theme="1"/>
        <rFont val="標楷體"/>
        <family val="4"/>
        <charset val="136"/>
      </rPr>
      <t>已執行</t>
    </r>
  </si>
  <si>
    <r>
      <rPr>
        <sz val="12"/>
        <color theme="1"/>
        <rFont val="標楷體"/>
        <family val="4"/>
        <charset val="136"/>
      </rPr>
      <t>工廠現況描述</t>
    </r>
    <phoneticPr fontId="6" type="noConversion"/>
  </si>
  <si>
    <r>
      <rPr>
        <sz val="12"/>
        <color theme="1"/>
        <rFont val="標楷體"/>
        <family val="4"/>
        <charset val="136"/>
      </rPr>
      <t>佐證文件名稱</t>
    </r>
  </si>
  <si>
    <r>
      <rPr>
        <sz val="12"/>
        <color theme="1"/>
        <rFont val="標楷體"/>
        <family val="4"/>
        <charset val="136"/>
      </rPr>
      <t>配分</t>
    </r>
  </si>
  <si>
    <r>
      <rPr>
        <sz val="12"/>
        <color theme="1"/>
        <rFont val="標楷體"/>
        <family val="4"/>
        <charset val="136"/>
      </rPr>
      <t>自評
得分</t>
    </r>
  </si>
  <si>
    <r>
      <rPr>
        <sz val="12"/>
        <color theme="1"/>
        <rFont val="標楷體"/>
        <family val="4"/>
        <charset val="136"/>
      </rPr>
      <t>審查
得分</t>
    </r>
  </si>
  <si>
    <r>
      <t xml:space="preserve">4-1-1 </t>
    </r>
    <r>
      <rPr>
        <sz val="12"/>
        <color rgb="FF000000"/>
        <rFont val="標楷體"/>
        <family val="4"/>
        <charset val="136"/>
      </rPr>
      <t>訂定產品或服務之物質節約設計執行計畫或目標</t>
    </r>
    <phoneticPr fontId="6" type="noConversion"/>
  </si>
  <si>
    <r>
      <t xml:space="preserve">4-1-2 </t>
    </r>
    <r>
      <rPr>
        <sz val="12"/>
        <color rgb="FF000000"/>
        <rFont val="標楷體"/>
        <family val="4"/>
        <charset val="136"/>
      </rPr>
      <t>產品或服務具備「減少不必要之材料</t>
    </r>
    <r>
      <rPr>
        <sz val="12"/>
        <color rgb="FF000000"/>
        <rFont val="Times New Roman"/>
        <family val="1"/>
      </rPr>
      <t>/</t>
    </r>
    <r>
      <rPr>
        <sz val="12"/>
        <color rgb="FF000000"/>
        <rFont val="標楷體"/>
        <family val="4"/>
        <charset val="136"/>
      </rPr>
      <t>元件使用」、「優先使用具多重功能之材料</t>
    </r>
    <r>
      <rPr>
        <sz val="12"/>
        <color rgb="FF000000"/>
        <rFont val="Times New Roman"/>
        <family val="1"/>
      </rPr>
      <t>/</t>
    </r>
    <r>
      <rPr>
        <sz val="12"/>
        <color rgb="FF000000"/>
        <rFont val="標楷體"/>
        <family val="4"/>
        <charset val="136"/>
      </rPr>
      <t>低碳設備</t>
    </r>
    <r>
      <rPr>
        <sz val="12"/>
        <color rgb="FF000000"/>
        <rFont val="Times New Roman"/>
        <family val="1"/>
      </rPr>
      <t>/</t>
    </r>
    <r>
      <rPr>
        <sz val="12"/>
        <color rgb="FF000000"/>
        <rFont val="標楷體"/>
        <family val="4"/>
        <charset val="136"/>
      </rPr>
      <t>低碳運輸」、「生質材料</t>
    </r>
    <r>
      <rPr>
        <sz val="12"/>
        <color rgb="FF000000"/>
        <rFont val="Times New Roman"/>
        <family val="1"/>
      </rPr>
      <t>/</t>
    </r>
    <r>
      <rPr>
        <sz val="12"/>
        <color rgb="FF000000"/>
        <rFont val="標楷體"/>
        <family val="4"/>
        <charset val="136"/>
      </rPr>
      <t>使用再生</t>
    </r>
    <r>
      <rPr>
        <sz val="12"/>
        <color rgb="FF000000"/>
        <rFont val="Times New Roman"/>
        <family val="1"/>
      </rPr>
      <t>/</t>
    </r>
    <r>
      <rPr>
        <sz val="12"/>
        <color rgb="FF000000"/>
        <rFont val="標楷體"/>
        <family val="4"/>
        <charset val="136"/>
      </rPr>
      <t>低碳材料」等設計原則</t>
    </r>
    <phoneticPr fontId="6" type="noConversion"/>
  </si>
  <si>
    <r>
      <t xml:space="preserve">4-1-3 </t>
    </r>
    <r>
      <rPr>
        <sz val="12"/>
        <color rgb="FF000000"/>
        <rFont val="標楷體"/>
        <family val="4"/>
        <charset val="136"/>
      </rPr>
      <t>與供應商共同開發及執行具備「物質節約</t>
    </r>
    <r>
      <rPr>
        <sz val="12"/>
        <color rgb="FF000000"/>
        <rFont val="Times New Roman"/>
        <family val="1"/>
      </rPr>
      <t>/</t>
    </r>
    <r>
      <rPr>
        <sz val="12"/>
        <color rgb="FF000000"/>
        <rFont val="標楷體"/>
        <family val="4"/>
        <charset val="136"/>
      </rPr>
      <t>低碳循環」之產品或服務方案</t>
    </r>
    <phoneticPr fontId="6" type="noConversion"/>
  </si>
  <si>
    <r>
      <t xml:space="preserve">4-1-4 </t>
    </r>
    <r>
      <rPr>
        <sz val="12"/>
        <color rgb="FF000000"/>
        <rFont val="標楷體"/>
        <family val="4"/>
        <charset val="136"/>
      </rPr>
      <t>導入提案獎勵相關制度或管理工具，鼓勵員工提出物質節約設計方案</t>
    </r>
    <phoneticPr fontId="6" type="noConversion"/>
  </si>
  <si>
    <r>
      <t xml:space="preserve">4-1-5 </t>
    </r>
    <r>
      <rPr>
        <sz val="12"/>
        <color rgb="FF000000"/>
        <rFont val="標楷體"/>
        <family val="4"/>
        <charset val="136"/>
      </rPr>
      <t>執行之物質節約設計方案及其具體效益</t>
    </r>
    <phoneticPr fontId="6" type="noConversion"/>
  </si>
  <si>
    <r>
      <t xml:space="preserve">4-1-6 </t>
    </r>
    <r>
      <rPr>
        <sz val="12"/>
        <color rgb="FF000000"/>
        <rFont val="標楷體"/>
        <family val="4"/>
        <charset val="136"/>
      </rPr>
      <t>產品或服務獲得國內外相關標章認證或獎項肯定</t>
    </r>
    <phoneticPr fontId="6" type="noConversion"/>
  </si>
  <si>
    <r>
      <rPr>
        <b/>
        <sz val="16"/>
        <color rgb="FF000000"/>
        <rFont val="標楷體"/>
        <family val="4"/>
        <charset val="136"/>
      </rPr>
      <t>產品環境化設計指標─環境友善設計</t>
    </r>
  </si>
  <si>
    <r>
      <t>4-2</t>
    </r>
    <r>
      <rPr>
        <b/>
        <sz val="14"/>
        <color theme="0"/>
        <rFont val="標楷體"/>
        <family val="4"/>
        <charset val="136"/>
      </rPr>
      <t>採用節能設計</t>
    </r>
  </si>
  <si>
    <r>
      <rPr>
        <sz val="12"/>
        <color theme="1"/>
        <rFont val="標楷體"/>
        <family val="4"/>
        <charset val="136"/>
      </rPr>
      <t>工廠現況描述</t>
    </r>
  </si>
  <si>
    <r>
      <t xml:space="preserve">4-2-1 </t>
    </r>
    <r>
      <rPr>
        <sz val="12"/>
        <color rgb="FF000000"/>
        <rFont val="標楷體"/>
        <family val="4"/>
        <charset val="136"/>
      </rPr>
      <t>擬定使用可降低產品或服務能源耗用之零組件及相關設計方案策略</t>
    </r>
    <phoneticPr fontId="6" type="noConversion"/>
  </si>
  <si>
    <r>
      <t xml:space="preserve">4-2-6 </t>
    </r>
    <r>
      <rPr>
        <sz val="12"/>
        <color rgb="FF000000"/>
        <rFont val="標楷體"/>
        <family val="4"/>
        <charset val="136"/>
      </rPr>
      <t>產品或服務獲得國內外相關標章認證或獎項肯定</t>
    </r>
    <phoneticPr fontId="6" type="noConversion"/>
  </si>
  <si>
    <r>
      <t>4-3</t>
    </r>
    <r>
      <rPr>
        <b/>
        <sz val="14"/>
        <color theme="0"/>
        <rFont val="標楷體"/>
        <family val="4"/>
        <charset val="136"/>
      </rPr>
      <t>採用可回收再利用設計</t>
    </r>
    <phoneticPr fontId="6" type="noConversion"/>
  </si>
  <si>
    <r>
      <t xml:space="preserve">4-3-1 </t>
    </r>
    <r>
      <rPr>
        <sz val="12"/>
        <color rgb="FF000000"/>
        <rFont val="標楷體"/>
        <family val="4"/>
        <charset val="136"/>
      </rPr>
      <t>訂定提高產品回收再利用率設計之執行計畫或目標</t>
    </r>
    <phoneticPr fontId="6" type="noConversion"/>
  </si>
  <si>
    <r>
      <t xml:space="preserve">4-3-2 </t>
    </r>
    <r>
      <rPr>
        <sz val="12"/>
        <color rgb="FF000000"/>
        <rFont val="標楷體"/>
        <family val="4"/>
        <charset val="136"/>
      </rPr>
      <t>產品或服務具備「耐用性」、「可修復性」、「標準化和可拆卸性」、「模組化」或「</t>
    </r>
    <r>
      <rPr>
        <sz val="12"/>
        <color rgb="FF000000"/>
        <rFont val="Times New Roman"/>
        <family val="1"/>
      </rPr>
      <t>3R</t>
    </r>
    <r>
      <rPr>
        <sz val="12"/>
        <color rgb="FF000000"/>
        <rFont val="標楷體"/>
        <family val="4"/>
        <charset val="136"/>
      </rPr>
      <t>」之概念與原則方案，利於後端回收</t>
    </r>
    <phoneticPr fontId="6" type="noConversion"/>
  </si>
  <si>
    <r>
      <t xml:space="preserve">4-3-3 </t>
    </r>
    <r>
      <rPr>
        <sz val="12"/>
        <color rgb="FF000000"/>
        <rFont val="標楷體"/>
        <family val="4"/>
        <charset val="136"/>
      </rPr>
      <t>定期檢討產品之組合方式、零組件種類多寡、拆解方式、拆解時間等易拆解設計要素</t>
    </r>
    <phoneticPr fontId="6" type="noConversion"/>
  </si>
  <si>
    <r>
      <t xml:space="preserve">4-3-4 </t>
    </r>
    <r>
      <rPr>
        <sz val="12"/>
        <color rgb="FF000000"/>
        <rFont val="標楷體"/>
        <family val="4"/>
        <charset val="136"/>
      </rPr>
      <t>擬訂產品回收再利用率指標，定期檢討達成率及檢討方案</t>
    </r>
    <phoneticPr fontId="6" type="noConversion"/>
  </si>
  <si>
    <r>
      <t xml:space="preserve">4-3-5 </t>
    </r>
    <r>
      <rPr>
        <sz val="12"/>
        <color rgb="FF000000"/>
        <rFont val="標楷體"/>
        <family val="4"/>
        <charset val="136"/>
      </rPr>
      <t>導入提案獎勵相關制度或管理工具，鼓勵員工提出回收再利用設計方案</t>
    </r>
    <phoneticPr fontId="6" type="noConversion"/>
  </si>
  <si>
    <r>
      <t xml:space="preserve">4-3-6 </t>
    </r>
    <r>
      <rPr>
        <sz val="12"/>
        <color rgb="FF000000"/>
        <rFont val="標楷體"/>
        <family val="4"/>
        <charset val="136"/>
      </rPr>
      <t>延長產品保固服務的時間，或提供產品終生維修服務</t>
    </r>
    <phoneticPr fontId="6" type="noConversion"/>
  </si>
  <si>
    <r>
      <t xml:space="preserve">4-3-7 </t>
    </r>
    <r>
      <rPr>
        <sz val="12"/>
        <color rgb="FF000000"/>
        <rFont val="標楷體"/>
        <family val="4"/>
        <charset val="136"/>
      </rPr>
      <t>執行之回收再利用設計方案及其具體效益</t>
    </r>
    <phoneticPr fontId="6" type="noConversion"/>
  </si>
  <si>
    <r>
      <t xml:space="preserve">4-3-8 </t>
    </r>
    <r>
      <rPr>
        <sz val="12"/>
        <color rgb="FF000000"/>
        <rFont val="標楷體"/>
        <family val="4"/>
        <charset val="136"/>
      </rPr>
      <t>產品或服務獲得國內外相關標章認證或獎項肯定</t>
    </r>
    <phoneticPr fontId="6" type="noConversion"/>
  </si>
  <si>
    <r>
      <rPr>
        <b/>
        <sz val="16"/>
        <color rgb="FF000000"/>
        <rFont val="標楷體"/>
        <family val="4"/>
        <charset val="136"/>
      </rPr>
      <t>綠色管理及社會責任指標群</t>
    </r>
    <r>
      <rPr>
        <b/>
        <sz val="16"/>
        <color rgb="FF000000"/>
        <rFont val="Times New Roman"/>
        <family val="1"/>
      </rPr>
      <t xml:space="preserve"> — </t>
    </r>
    <r>
      <rPr>
        <b/>
        <sz val="16"/>
        <color rgb="FF000000"/>
        <rFont val="標楷體"/>
        <family val="4"/>
        <charset val="136"/>
      </rPr>
      <t>綠色管理</t>
    </r>
    <phoneticPr fontId="6" type="noConversion"/>
  </si>
  <si>
    <r>
      <t>5-1</t>
    </r>
    <r>
      <rPr>
        <b/>
        <sz val="14"/>
        <color theme="0"/>
        <rFont val="標楷體"/>
        <family val="4"/>
        <charset val="136"/>
      </rPr>
      <t>危害物質管制措施</t>
    </r>
    <phoneticPr fontId="6" type="noConversion"/>
  </si>
  <si>
    <r>
      <t xml:space="preserve">5-1-1 </t>
    </r>
    <r>
      <rPr>
        <sz val="12"/>
        <color rgb="FF000000"/>
        <rFont val="標楷體"/>
        <family val="4"/>
        <charset val="136"/>
      </rPr>
      <t>將低毒性設計納入公司環境與管理政策</t>
    </r>
    <phoneticPr fontId="6" type="noConversion"/>
  </si>
  <si>
    <r>
      <t xml:space="preserve">5-1-2 </t>
    </r>
    <r>
      <rPr>
        <sz val="12"/>
        <color rgb="FF000000"/>
        <rFont val="標楷體"/>
        <family val="4"/>
        <charset val="136"/>
      </rPr>
      <t>訂定危害物質管制執行計畫及目標</t>
    </r>
    <phoneticPr fontId="6" type="noConversion"/>
  </si>
  <si>
    <r>
      <t xml:space="preserve">5-1-3 </t>
    </r>
    <r>
      <rPr>
        <sz val="12"/>
        <color rgb="FF000000"/>
        <rFont val="標楷體"/>
        <family val="4"/>
        <charset val="136"/>
      </rPr>
      <t>建立並即更新產品使用原料之化學特性資料庫</t>
    </r>
    <phoneticPr fontId="6" type="noConversion"/>
  </si>
  <si>
    <r>
      <t xml:space="preserve">5-1-4 </t>
    </r>
    <r>
      <rPr>
        <sz val="12"/>
        <color rgb="FF000000"/>
        <rFont val="標楷體"/>
        <family val="4"/>
        <charset val="136"/>
      </rPr>
      <t>定期針對廠內同仁、供應商或化學品運輸業辦理危害物質管理教育訓練及人員考核</t>
    </r>
    <phoneticPr fontId="6" type="noConversion"/>
  </si>
  <si>
    <r>
      <t xml:space="preserve">5-1-5 </t>
    </r>
    <r>
      <rPr>
        <sz val="12"/>
        <color rgb="FF000000"/>
        <rFont val="標楷體"/>
        <family val="4"/>
        <charset val="136"/>
      </rPr>
      <t>定期檢討產品危害物質使用量，並尋找替代材料</t>
    </r>
    <phoneticPr fontId="6" type="noConversion"/>
  </si>
  <si>
    <r>
      <t xml:space="preserve">5-1-6 </t>
    </r>
    <r>
      <rPr>
        <sz val="12"/>
        <color rgb="FF000000"/>
        <rFont val="標楷體"/>
        <family val="4"/>
        <charset val="136"/>
      </rPr>
      <t>依照「危險物質（品）異常處置及貯存、應變管理參考指引」貯存危害化學物質</t>
    </r>
    <phoneticPr fontId="6" type="noConversion"/>
  </si>
  <si>
    <r>
      <t xml:space="preserve">5-1-7 </t>
    </r>
    <r>
      <rPr>
        <sz val="12"/>
        <color rgb="FF000000"/>
        <rFont val="標楷體"/>
        <family val="4"/>
        <charset val="136"/>
      </rPr>
      <t>建立優於法規之化學品貯存場所自動監測系統</t>
    </r>
    <phoneticPr fontId="6" type="noConversion"/>
  </si>
  <si>
    <r>
      <t xml:space="preserve">5-1-8 </t>
    </r>
    <r>
      <rPr>
        <sz val="12"/>
        <color rgb="FF000000"/>
        <rFont val="標楷體"/>
        <family val="4"/>
        <charset val="136"/>
      </rPr>
      <t>產品或服務獲得國內外相關標章認證或獎項肯定</t>
    </r>
    <phoneticPr fontId="6" type="noConversion"/>
  </si>
  <si>
    <r>
      <t xml:space="preserve">5-2-1 </t>
    </r>
    <r>
      <rPr>
        <sz val="12"/>
        <color rgb="FF000000"/>
        <rFont val="標楷體"/>
        <family val="4"/>
        <charset val="136"/>
      </rPr>
      <t>工廠內制定環境及職業安全衛生相關策略</t>
    </r>
    <phoneticPr fontId="6" type="noConversion"/>
  </si>
  <si>
    <r>
      <t xml:space="preserve">5-5-2 </t>
    </r>
    <r>
      <rPr>
        <sz val="12"/>
        <color rgb="FF000000"/>
        <rFont val="標楷體"/>
        <family val="4"/>
        <charset val="136"/>
      </rPr>
      <t>高層支持與承諾導入各項管理系統</t>
    </r>
    <phoneticPr fontId="6" type="noConversion"/>
  </si>
  <si>
    <r>
      <t xml:space="preserve">5-2-3 </t>
    </r>
    <r>
      <rPr>
        <sz val="12"/>
        <color rgb="FF000000"/>
        <rFont val="標楷體"/>
        <family val="4"/>
        <charset val="136"/>
      </rPr>
      <t>推動國際管理系統相關活動</t>
    </r>
    <phoneticPr fontId="6" type="noConversion"/>
  </si>
  <si>
    <r>
      <t xml:space="preserve">5-2-4 </t>
    </r>
    <r>
      <rPr>
        <sz val="12"/>
        <color rgb="FF000000"/>
        <rFont val="標楷體"/>
        <family val="4"/>
        <charset val="136"/>
      </rPr>
      <t>實施相關教育訓練</t>
    </r>
    <phoneticPr fontId="6" type="noConversion"/>
  </si>
  <si>
    <r>
      <t xml:space="preserve">5-2-5 </t>
    </r>
    <r>
      <rPr>
        <sz val="12"/>
        <color rgb="FF000000"/>
        <rFont val="標楷體"/>
        <family val="4"/>
        <charset val="136"/>
      </rPr>
      <t>定期執行內</t>
    </r>
    <r>
      <rPr>
        <sz val="12"/>
        <color rgb="FF000000"/>
        <rFont val="Times New Roman"/>
        <family val="1"/>
      </rPr>
      <t>/</t>
    </r>
    <r>
      <rPr>
        <sz val="12"/>
        <color rgb="FF000000"/>
        <rFont val="標楷體"/>
        <family val="4"/>
        <charset val="136"/>
      </rPr>
      <t>外部稽核</t>
    </r>
    <phoneticPr fontId="6" type="noConversion"/>
  </si>
  <si>
    <r>
      <rPr>
        <sz val="12"/>
        <color rgb="FF000000"/>
        <rFont val="標楷體"/>
        <family val="4"/>
        <charset val="136"/>
      </rPr>
      <t>績效</t>
    </r>
    <phoneticPr fontId="6" type="noConversion"/>
  </si>
  <si>
    <r>
      <t>5-2-6</t>
    </r>
    <r>
      <rPr>
        <sz val="12"/>
        <color rgb="FF000000"/>
        <rFont val="標楷體"/>
        <family val="4"/>
        <charset val="136"/>
      </rPr>
      <t>取得第三方認證</t>
    </r>
    <phoneticPr fontId="6" type="noConversion"/>
  </si>
  <si>
    <r>
      <t xml:space="preserve">5-3-1 </t>
    </r>
    <r>
      <rPr>
        <sz val="12"/>
        <color rgb="FF000000"/>
        <rFont val="標楷體"/>
        <family val="4"/>
        <charset val="136"/>
      </rPr>
      <t>提出工廠溫室氣體減量目標與期程</t>
    </r>
    <phoneticPr fontId="6" type="noConversion"/>
  </si>
  <si>
    <r>
      <t xml:space="preserve">5-3-2 </t>
    </r>
    <r>
      <rPr>
        <sz val="12"/>
        <color rgb="FF000000"/>
        <rFont val="標楷體"/>
        <family val="4"/>
        <charset val="136"/>
      </rPr>
      <t>提出產品碳足跡減量目標與期程</t>
    </r>
    <phoneticPr fontId="6" type="noConversion"/>
  </si>
  <si>
    <r>
      <t xml:space="preserve">5-3-3 </t>
    </r>
    <r>
      <rPr>
        <sz val="12"/>
        <color rgb="FF000000"/>
        <rFont val="標楷體"/>
        <family val="4"/>
        <charset val="136"/>
      </rPr>
      <t>執行組織型溫室氣體盤查及內部查證</t>
    </r>
    <r>
      <rPr>
        <sz val="12"/>
        <color rgb="FF000000"/>
        <rFont val="Times New Roman"/>
        <family val="1"/>
      </rPr>
      <t>(ISO 14064-1)</t>
    </r>
    <phoneticPr fontId="6" type="noConversion"/>
  </si>
  <si>
    <r>
      <t xml:space="preserve">5-3-4 </t>
    </r>
    <r>
      <rPr>
        <sz val="12"/>
        <color rgb="FF000000"/>
        <rFont val="標楷體"/>
        <family val="4"/>
        <charset val="136"/>
      </rPr>
      <t>執行產品碳足跡盤查</t>
    </r>
    <r>
      <rPr>
        <sz val="12"/>
        <color rgb="FF000000"/>
        <rFont val="Times New Roman"/>
        <family val="1"/>
      </rPr>
      <t>(ISO 14067)</t>
    </r>
    <phoneticPr fontId="6" type="noConversion"/>
  </si>
  <si>
    <r>
      <t xml:space="preserve">5-3-5 </t>
    </r>
    <r>
      <rPr>
        <sz val="12"/>
        <color rgb="FF000000"/>
        <rFont val="標楷體"/>
        <family val="4"/>
        <charset val="136"/>
      </rPr>
      <t>導入工廠能源管理系統</t>
    </r>
    <r>
      <rPr>
        <sz val="12"/>
        <color rgb="FF000000"/>
        <rFont val="Times New Roman"/>
        <family val="1"/>
      </rPr>
      <t>(ISO 50001)</t>
    </r>
    <phoneticPr fontId="6" type="noConversion"/>
  </si>
  <si>
    <r>
      <t xml:space="preserve">5-3-6 </t>
    </r>
    <r>
      <rPr>
        <sz val="12"/>
        <color rgb="FF000000"/>
        <rFont val="標楷體"/>
        <family val="4"/>
        <charset val="136"/>
      </rPr>
      <t>取得環境部碳足跡</t>
    </r>
    <r>
      <rPr>
        <sz val="12"/>
        <color rgb="FF000000"/>
        <rFont val="Times New Roman"/>
        <family val="1"/>
      </rPr>
      <t>/</t>
    </r>
    <r>
      <rPr>
        <sz val="12"/>
        <color rgb="FF000000"/>
        <rFont val="標楷體"/>
        <family val="4"/>
        <charset val="136"/>
      </rPr>
      <t>減碳足跡認證</t>
    </r>
    <phoneticPr fontId="6" type="noConversion"/>
  </si>
  <si>
    <r>
      <t xml:space="preserve">5-3-7 </t>
    </r>
    <r>
      <rPr>
        <sz val="12"/>
        <color rgb="FF000000"/>
        <rFont val="標楷體"/>
        <family val="4"/>
        <charset val="136"/>
      </rPr>
      <t>推行工廠內溫室氣體減量措施</t>
    </r>
    <phoneticPr fontId="6" type="noConversion"/>
  </si>
  <si>
    <r>
      <t xml:space="preserve">5-3-8 </t>
    </r>
    <r>
      <rPr>
        <sz val="12"/>
        <color rgb="FF000000"/>
        <rFont val="標楷體"/>
        <family val="4"/>
        <charset val="136"/>
      </rPr>
      <t>提出淨零承諾或淨零排放目標及對應減碳路徑圖</t>
    </r>
    <phoneticPr fontId="6" type="noConversion"/>
  </si>
  <si>
    <r>
      <t xml:space="preserve">5-3-9 </t>
    </r>
    <r>
      <rPr>
        <sz val="12"/>
        <color rgb="FF000000"/>
        <rFont val="標楷體"/>
        <family val="4"/>
        <charset val="136"/>
      </rPr>
      <t>加入國際氣候相關倡議或國內聯盟組織，如</t>
    </r>
    <r>
      <rPr>
        <sz val="12"/>
        <color rgb="FF000000"/>
        <rFont val="Times New Roman"/>
        <family val="1"/>
      </rPr>
      <t xml:space="preserve"> SBTi</t>
    </r>
    <r>
      <rPr>
        <sz val="12"/>
        <color rgb="FF000000"/>
        <rFont val="標楷體"/>
        <family val="4"/>
        <charset val="136"/>
      </rPr>
      <t>、</t>
    </r>
    <r>
      <rPr>
        <sz val="12"/>
        <color rgb="FF000000"/>
        <rFont val="Times New Roman"/>
        <family val="1"/>
      </rPr>
      <t>RE100</t>
    </r>
    <r>
      <rPr>
        <sz val="12"/>
        <color rgb="FF000000"/>
        <rFont val="標楷體"/>
        <family val="4"/>
        <charset val="136"/>
      </rPr>
      <t>、</t>
    </r>
    <r>
      <rPr>
        <sz val="12"/>
        <color rgb="FF000000"/>
        <rFont val="Times New Roman"/>
        <family val="1"/>
      </rPr>
      <t>EV100</t>
    </r>
    <r>
      <rPr>
        <sz val="12"/>
        <color rgb="FF000000"/>
        <rFont val="標楷體"/>
        <family val="4"/>
        <charset val="136"/>
      </rPr>
      <t>等</t>
    </r>
    <phoneticPr fontId="6" type="noConversion"/>
  </si>
  <si>
    <r>
      <t xml:space="preserve">5-3-10 </t>
    </r>
    <r>
      <rPr>
        <sz val="12"/>
        <color rgb="FF000000"/>
        <rFont val="標楷體"/>
        <family val="4"/>
        <charset val="136"/>
      </rPr>
      <t>對外揭露年度減碳績效</t>
    </r>
    <phoneticPr fontId="6" type="noConversion"/>
  </si>
  <si>
    <r>
      <t>5-4</t>
    </r>
    <r>
      <rPr>
        <b/>
        <sz val="14"/>
        <color theme="0"/>
        <rFont val="標楷體"/>
        <family val="4"/>
        <charset val="136"/>
      </rPr>
      <t>職場友善及平等</t>
    </r>
    <phoneticPr fontId="6" type="noConversion"/>
  </si>
  <si>
    <r>
      <t xml:space="preserve">5-4-1 </t>
    </r>
    <r>
      <rPr>
        <sz val="12"/>
        <color rgb="FF000000"/>
        <rFont val="標楷體"/>
        <family val="4"/>
        <charset val="136"/>
      </rPr>
      <t>高層支持人權並納入公司政策中</t>
    </r>
    <phoneticPr fontId="6" type="noConversion"/>
  </si>
  <si>
    <r>
      <t xml:space="preserve">5-4-2 </t>
    </r>
    <r>
      <rPr>
        <sz val="12"/>
        <color rgb="FF000000"/>
        <rFont val="標楷體"/>
        <family val="4"/>
        <charset val="136"/>
      </rPr>
      <t>提出性別平等、反歧視及強迫勞動相關促進策略</t>
    </r>
    <phoneticPr fontId="6" type="noConversion"/>
  </si>
  <si>
    <r>
      <t xml:space="preserve">5-4-3 </t>
    </r>
    <r>
      <rPr>
        <sz val="12"/>
        <color rgb="FF000000"/>
        <rFont val="標楷體"/>
        <family val="4"/>
        <charset val="136"/>
      </rPr>
      <t>提供與促進工作</t>
    </r>
    <r>
      <rPr>
        <sz val="12"/>
        <color rgb="FF000000"/>
        <rFont val="Times New Roman"/>
        <family val="1"/>
      </rPr>
      <t>/</t>
    </r>
    <r>
      <rPr>
        <sz val="12"/>
        <color rgb="FF000000"/>
        <rFont val="標楷體"/>
        <family val="4"/>
        <charset val="136"/>
      </rPr>
      <t>生活平衡相關措施</t>
    </r>
    <phoneticPr fontId="6" type="noConversion"/>
  </si>
  <si>
    <r>
      <t xml:space="preserve">5-4-4 </t>
    </r>
    <r>
      <rPr>
        <sz val="12"/>
        <color rgb="FF000000"/>
        <rFont val="標楷體"/>
        <family val="4"/>
        <charset val="136"/>
      </rPr>
      <t>建立身障人士平等友善的工作環境</t>
    </r>
    <phoneticPr fontId="6" type="noConversion"/>
  </si>
  <si>
    <r>
      <t xml:space="preserve">5-4-5 </t>
    </r>
    <r>
      <rPr>
        <sz val="12"/>
        <color rgb="FF000000"/>
        <rFont val="標楷體"/>
        <family val="4"/>
        <charset val="136"/>
      </rPr>
      <t>訂有職場安全之性平友善措施</t>
    </r>
    <phoneticPr fontId="6" type="noConversion"/>
  </si>
  <si>
    <r>
      <t xml:space="preserve">5-4-6 </t>
    </r>
    <r>
      <rPr>
        <sz val="12"/>
        <color rgb="FF000000"/>
        <rFont val="標楷體"/>
        <family val="4"/>
        <charset val="136"/>
      </rPr>
      <t>提供友善孕育環境及福利措施</t>
    </r>
    <phoneticPr fontId="6" type="noConversion"/>
  </si>
  <si>
    <r>
      <t xml:space="preserve">5-4-7 </t>
    </r>
    <r>
      <rPr>
        <sz val="12"/>
        <color rgb="FF000000"/>
        <rFont val="標楷體"/>
        <family val="4"/>
        <charset val="136"/>
      </rPr>
      <t>提供各項溝通管道，能即時回應勞工建議與需求，以降低勞資糾紛案件發生率</t>
    </r>
    <phoneticPr fontId="6" type="noConversion"/>
  </si>
  <si>
    <r>
      <t xml:space="preserve">5-4-8 </t>
    </r>
    <r>
      <rPr>
        <sz val="12"/>
        <color rgb="FF000000"/>
        <rFont val="標楷體"/>
        <family val="4"/>
        <charset val="136"/>
      </rPr>
      <t>工廠定期提出相關職場友善作為</t>
    </r>
    <phoneticPr fontId="6" type="noConversion"/>
  </si>
  <si>
    <r>
      <t xml:space="preserve">5-4-9 </t>
    </r>
    <r>
      <rPr>
        <sz val="12"/>
        <color rgb="FF000000"/>
        <rFont val="標楷體"/>
        <family val="4"/>
        <charset val="136"/>
      </rPr>
      <t>獲得有關單位人權相關表揚或獎項</t>
    </r>
    <phoneticPr fontId="6" type="noConversion"/>
  </si>
  <si>
    <r>
      <rPr>
        <b/>
        <sz val="14"/>
        <color rgb="FF000000"/>
        <rFont val="標楷體"/>
        <family val="4"/>
        <charset val="136"/>
      </rPr>
      <t>綠色管理及社會責任指標群</t>
    </r>
    <r>
      <rPr>
        <b/>
        <sz val="14"/>
        <color rgb="FF000000"/>
        <rFont val="Times New Roman"/>
        <family val="1"/>
      </rPr>
      <t xml:space="preserve"> — </t>
    </r>
    <r>
      <rPr>
        <b/>
        <sz val="14"/>
        <color rgb="FF000000"/>
        <rFont val="標楷體"/>
        <family val="4"/>
        <charset val="136"/>
      </rPr>
      <t>綠色管理</t>
    </r>
    <phoneticPr fontId="6" type="noConversion"/>
  </si>
  <si>
    <r>
      <t>5-5</t>
    </r>
    <r>
      <rPr>
        <b/>
        <sz val="14"/>
        <color theme="0"/>
        <rFont val="標楷體"/>
        <family val="4"/>
        <charset val="136"/>
      </rPr>
      <t>綠色供應鏈管理</t>
    </r>
    <phoneticPr fontId="6" type="noConversion"/>
  </si>
  <si>
    <r>
      <t xml:space="preserve">5-5-1 </t>
    </r>
    <r>
      <rPr>
        <sz val="12"/>
        <color rgb="FF000000"/>
        <rFont val="標楷體"/>
        <family val="4"/>
        <charset val="136"/>
      </rPr>
      <t>訂定綠色供應鏈管理策略及長期目標</t>
    </r>
    <phoneticPr fontId="6" type="noConversion"/>
  </si>
  <si>
    <r>
      <t xml:space="preserve">5-5-2 </t>
    </r>
    <r>
      <rPr>
        <sz val="12"/>
        <color rgb="FF000000"/>
        <rFont val="標楷體"/>
        <family val="4"/>
        <charset val="136"/>
      </rPr>
      <t>制訂供應商行為準則及採購標準</t>
    </r>
    <phoneticPr fontId="6" type="noConversion"/>
  </si>
  <si>
    <r>
      <t xml:space="preserve">5-5-3 </t>
    </r>
    <r>
      <rPr>
        <sz val="12"/>
        <color rgb="FF000000"/>
        <rFont val="標楷體"/>
        <family val="4"/>
        <charset val="136"/>
      </rPr>
      <t>辦理供應商綠色評鑑、環境評估或輔導</t>
    </r>
    <phoneticPr fontId="6" type="noConversion"/>
  </si>
  <si>
    <r>
      <t xml:space="preserve">5-5-4 </t>
    </r>
    <r>
      <rPr>
        <sz val="12"/>
        <color rgb="FF000000"/>
        <rFont val="標楷體"/>
        <family val="4"/>
        <charset val="136"/>
      </rPr>
      <t>定期提供供應商永續議題資訊</t>
    </r>
    <phoneticPr fontId="6" type="noConversion"/>
  </si>
  <si>
    <r>
      <t xml:space="preserve">5-5-5 </t>
    </r>
    <r>
      <rPr>
        <sz val="12"/>
        <color rgb="FF000000"/>
        <rFont val="標楷體"/>
        <family val="4"/>
        <charset val="136"/>
      </rPr>
      <t>辦理供應商環保規範教育訓練或觀摩活動</t>
    </r>
    <phoneticPr fontId="6" type="noConversion"/>
  </si>
  <si>
    <r>
      <t xml:space="preserve">5-5-6 </t>
    </r>
    <r>
      <rPr>
        <sz val="12"/>
        <color rgb="FF000000"/>
        <rFont val="標楷體"/>
        <family val="4"/>
        <charset val="136"/>
      </rPr>
      <t>主動提供客戶或供應商所需之永續議題及碳管理資訊</t>
    </r>
    <phoneticPr fontId="6" type="noConversion"/>
  </si>
  <si>
    <r>
      <t xml:space="preserve">5-5-7 </t>
    </r>
    <r>
      <rPr>
        <sz val="12"/>
        <color rgb="FF000000"/>
        <rFont val="標楷體"/>
        <family val="4"/>
        <charset val="136"/>
      </rPr>
      <t>執行之綠色供應鏈方案及其具體效益</t>
    </r>
    <phoneticPr fontId="6" type="noConversion"/>
  </si>
  <si>
    <r>
      <t xml:space="preserve">5-5-8 </t>
    </r>
    <r>
      <rPr>
        <sz val="12"/>
        <color rgb="FF000000"/>
        <rFont val="標楷體"/>
        <family val="4"/>
        <charset val="136"/>
      </rPr>
      <t>經由此管理方案，供應商通過相關環境管理系統認證或取得相關綠色標章之家數</t>
    </r>
    <phoneticPr fontId="6" type="noConversion"/>
  </si>
  <si>
    <r>
      <t>5-6</t>
    </r>
    <r>
      <rPr>
        <b/>
        <sz val="14"/>
        <color theme="0"/>
        <rFont val="標楷體"/>
        <family val="4"/>
        <charset val="136"/>
      </rPr>
      <t>綠色採購管理</t>
    </r>
    <phoneticPr fontId="6" type="noConversion"/>
  </si>
  <si>
    <r>
      <t xml:space="preserve">5-6-1 </t>
    </r>
    <r>
      <rPr>
        <sz val="12"/>
        <color rgb="FF000000"/>
        <rFont val="標楷體"/>
        <family val="4"/>
        <charset val="136"/>
      </rPr>
      <t>制訂工廠綠色採購準則與綠色產品認定作法</t>
    </r>
    <phoneticPr fontId="6" type="noConversion"/>
  </si>
  <si>
    <r>
      <t xml:space="preserve">5-6-2 </t>
    </r>
    <r>
      <rPr>
        <sz val="12"/>
        <color rgb="FF000000"/>
        <rFont val="標楷體"/>
        <family val="4"/>
        <charset val="136"/>
      </rPr>
      <t>建立綠色採購及確認程序</t>
    </r>
    <phoneticPr fontId="6" type="noConversion"/>
  </si>
  <si>
    <r>
      <t xml:space="preserve">5-6-3 </t>
    </r>
    <r>
      <rPr>
        <sz val="12"/>
        <color rgb="FF000000"/>
        <rFont val="標楷體"/>
        <family val="4"/>
        <charset val="136"/>
      </rPr>
      <t>採購環保標章、節能標章、省水標章等政府認可之環保產品清單</t>
    </r>
    <phoneticPr fontId="6" type="noConversion"/>
  </si>
  <si>
    <r>
      <t xml:space="preserve">5-6-4 </t>
    </r>
    <r>
      <rPr>
        <sz val="12"/>
        <color rgb="FF000000"/>
        <rFont val="標楷體"/>
        <family val="4"/>
        <charset val="136"/>
      </rPr>
      <t>綠色採購管理符合標準要求</t>
    </r>
    <phoneticPr fontId="6" type="noConversion"/>
  </si>
  <si>
    <r>
      <t xml:space="preserve">5-6-5 </t>
    </r>
    <r>
      <rPr>
        <sz val="12"/>
        <color rgb="FF000000"/>
        <rFont val="標楷體"/>
        <family val="4"/>
        <charset val="136"/>
      </rPr>
      <t>工廠提出綠色採購金額及比例</t>
    </r>
    <phoneticPr fontId="6" type="noConversion"/>
  </si>
  <si>
    <r>
      <t xml:space="preserve">5-6-6 </t>
    </r>
    <r>
      <rPr>
        <sz val="12"/>
        <color rgb="FF000000"/>
        <rFont val="標楷體"/>
        <family val="4"/>
        <charset val="136"/>
      </rPr>
      <t>獲得主管機關認可之綠色採購績優單位</t>
    </r>
    <phoneticPr fontId="6" type="noConversion"/>
  </si>
  <si>
    <r>
      <rPr>
        <sz val="12"/>
        <color rgb="FF000000"/>
        <rFont val="標楷體"/>
        <family val="4"/>
        <charset val="136"/>
      </rPr>
      <t>總分</t>
    </r>
    <phoneticPr fontId="6" type="noConversion"/>
  </si>
  <si>
    <r>
      <t>6-1</t>
    </r>
    <r>
      <rPr>
        <sz val="14"/>
        <color theme="0"/>
        <rFont val="標楷體"/>
        <family val="4"/>
        <charset val="136"/>
      </rPr>
      <t>員工作業環境</t>
    </r>
    <phoneticPr fontId="6" type="noConversion"/>
  </si>
  <si>
    <r>
      <rPr>
        <b/>
        <sz val="16"/>
        <color rgb="FF000000"/>
        <rFont val="標楷體"/>
        <family val="4"/>
        <charset val="136"/>
      </rPr>
      <t>綠色管理及社會責任指標群</t>
    </r>
    <r>
      <rPr>
        <b/>
        <sz val="16"/>
        <color rgb="FF000000"/>
        <rFont val="Times New Roman"/>
        <family val="1"/>
      </rPr>
      <t xml:space="preserve"> — </t>
    </r>
    <r>
      <rPr>
        <b/>
        <sz val="16"/>
        <color rgb="FF000000"/>
        <rFont val="標楷體"/>
        <family val="4"/>
        <charset val="136"/>
      </rPr>
      <t>社會責任</t>
    </r>
    <phoneticPr fontId="6" type="noConversion"/>
  </si>
  <si>
    <r>
      <t xml:space="preserve">6-1-1 </t>
    </r>
    <r>
      <rPr>
        <sz val="12"/>
        <color rgb="FF000000"/>
        <rFont val="標楷體"/>
        <family val="4"/>
        <charset val="136"/>
      </rPr>
      <t>提出改善員工作業環境之具體管理措施</t>
    </r>
    <phoneticPr fontId="6" type="noConversion"/>
  </si>
  <si>
    <r>
      <t xml:space="preserve">6-1-2 </t>
    </r>
    <r>
      <rPr>
        <sz val="12"/>
        <color rgb="FF000000"/>
        <rFont val="標楷體"/>
        <family val="4"/>
        <charset val="136"/>
      </rPr>
      <t>實施員工健康檢查及分級管理，依健康檢查結果進行工作類型區分及健康趨勢分析</t>
    </r>
    <phoneticPr fontId="6" type="noConversion"/>
  </si>
  <si>
    <r>
      <t xml:space="preserve">6-1-3 </t>
    </r>
    <r>
      <rPr>
        <sz val="12"/>
        <color rgb="FF000000"/>
        <rFont val="標楷體"/>
        <family val="4"/>
        <charset val="136"/>
      </rPr>
      <t>調查各項職業災害及處分記錄，並分析研議預防改善措施</t>
    </r>
    <phoneticPr fontId="6" type="noConversion"/>
  </si>
  <si>
    <r>
      <t xml:space="preserve">6-1-4 </t>
    </r>
    <r>
      <rPr>
        <sz val="12"/>
        <color rgb="FF000000"/>
        <rFont val="標楷體"/>
        <family val="4"/>
        <charset val="136"/>
      </rPr>
      <t>依據工作場所製程特性實施作業環境監測及管理措施</t>
    </r>
    <phoneticPr fontId="6" type="noConversion"/>
  </si>
  <si>
    <r>
      <t xml:space="preserve">6-1-5 </t>
    </r>
    <r>
      <rPr>
        <sz val="12"/>
        <color rgb="FF000000"/>
        <rFont val="標楷體"/>
        <family val="4"/>
        <charset val="136"/>
      </rPr>
      <t>提出新興工作疾病及職業傷害預防措施</t>
    </r>
    <phoneticPr fontId="6" type="noConversion"/>
  </si>
  <si>
    <r>
      <t xml:space="preserve">6-1-6 </t>
    </r>
    <r>
      <rPr>
        <sz val="12"/>
        <color rgb="FF000000"/>
        <rFont val="標楷體"/>
        <family val="4"/>
        <charset val="136"/>
      </rPr>
      <t>提出預防及減少職業災害發生之成效</t>
    </r>
    <phoneticPr fontId="6" type="noConversion"/>
  </si>
  <si>
    <r>
      <t xml:space="preserve">6-1-7 </t>
    </r>
    <r>
      <rPr>
        <sz val="12"/>
        <color rgb="FF000000"/>
        <rFont val="標楷體"/>
        <family val="4"/>
        <charset val="136"/>
      </rPr>
      <t>獲得主管機關認可相關議題獎項</t>
    </r>
    <phoneticPr fontId="6" type="noConversion"/>
  </si>
  <si>
    <r>
      <t>6-2</t>
    </r>
    <r>
      <rPr>
        <b/>
        <sz val="14"/>
        <color theme="0"/>
        <rFont val="標楷體"/>
        <family val="4"/>
        <charset val="136"/>
      </rPr>
      <t>永續資訊之建置與揭露</t>
    </r>
    <phoneticPr fontId="6" type="noConversion"/>
  </si>
  <si>
    <r>
      <t>6-3</t>
    </r>
    <r>
      <rPr>
        <b/>
        <sz val="14"/>
        <color theme="0"/>
        <rFont val="標楷體"/>
        <family val="4"/>
        <charset val="136"/>
      </rPr>
      <t>綠色經驗成果分享與促進</t>
    </r>
    <phoneticPr fontId="6" type="noConversion"/>
  </si>
  <si>
    <r>
      <t xml:space="preserve">6-3-1 </t>
    </r>
    <r>
      <rPr>
        <sz val="12"/>
        <color rgb="FF000000"/>
        <rFont val="標楷體"/>
        <family val="4"/>
        <charset val="136"/>
      </rPr>
      <t>鎖定綠色經驗分享對象並規劃系統性分享策略</t>
    </r>
    <phoneticPr fontId="6" type="noConversion"/>
  </si>
  <si>
    <r>
      <t xml:space="preserve">6-3-2 </t>
    </r>
    <r>
      <rPr>
        <sz val="12"/>
        <color rgb="FF000000"/>
        <rFont val="標楷體"/>
        <family val="4"/>
        <charset val="136"/>
      </rPr>
      <t>參與政府、公協會組織制定法規</t>
    </r>
    <r>
      <rPr>
        <sz val="12"/>
        <color rgb="FF000000"/>
        <rFont val="Times New Roman"/>
        <family val="1"/>
      </rPr>
      <t>/</t>
    </r>
    <r>
      <rPr>
        <sz val="12"/>
        <color rgb="FF000000"/>
        <rFont val="標楷體"/>
        <family val="4"/>
        <charset val="136"/>
      </rPr>
      <t>規範之討論</t>
    </r>
    <phoneticPr fontId="6" type="noConversion"/>
  </si>
  <si>
    <r>
      <t xml:space="preserve">6-3-3 </t>
    </r>
    <r>
      <rPr>
        <sz val="12"/>
        <color rgb="FF000000"/>
        <rFont val="標楷體"/>
        <family val="4"/>
        <charset val="136"/>
      </rPr>
      <t>與利害關係人分享工廠行動與綠色新知</t>
    </r>
    <phoneticPr fontId="6" type="noConversion"/>
  </si>
  <si>
    <r>
      <t xml:space="preserve">6-3-4 </t>
    </r>
    <r>
      <rPr>
        <sz val="12"/>
        <color rgb="FF000000"/>
        <rFont val="標楷體"/>
        <family val="4"/>
        <charset val="136"/>
      </rPr>
      <t>推動環境教育，提升員工環保意識</t>
    </r>
    <phoneticPr fontId="6" type="noConversion"/>
  </si>
  <si>
    <r>
      <t xml:space="preserve">6-3-5 </t>
    </r>
    <r>
      <rPr>
        <sz val="12"/>
        <color rgb="FF000000"/>
        <rFont val="標楷體"/>
        <family val="4"/>
        <charset val="136"/>
      </rPr>
      <t>提供參訪與定期辦理研習會次數</t>
    </r>
    <phoneticPr fontId="6" type="noConversion"/>
  </si>
  <si>
    <r>
      <t xml:space="preserve">6-3-6 </t>
    </r>
    <r>
      <rPr>
        <sz val="12"/>
        <color rgb="FF000000"/>
        <rFont val="標楷體"/>
        <family val="4"/>
        <charset val="136"/>
      </rPr>
      <t>綠色相關技術之文章發表與投稿</t>
    </r>
    <phoneticPr fontId="6" type="noConversion"/>
  </si>
  <si>
    <r>
      <rPr>
        <b/>
        <sz val="16"/>
        <color rgb="FF000000"/>
        <rFont val="標楷體"/>
        <family val="4"/>
        <charset val="136"/>
      </rPr>
      <t>綠色創新與其他指標群</t>
    </r>
    <r>
      <rPr>
        <b/>
        <sz val="16"/>
        <color rgb="FF000000"/>
        <rFont val="Times New Roman"/>
        <family val="1"/>
      </rPr>
      <t xml:space="preserve"> — </t>
    </r>
    <r>
      <rPr>
        <b/>
        <sz val="16"/>
        <color rgb="FF000000"/>
        <rFont val="標楷體"/>
        <family val="4"/>
        <charset val="136"/>
      </rPr>
      <t>創新思維</t>
    </r>
    <phoneticPr fontId="6" type="noConversion"/>
  </si>
  <si>
    <r>
      <rPr>
        <b/>
        <sz val="14"/>
        <color theme="0"/>
        <rFont val="標楷體"/>
        <family val="4"/>
        <charset val="136"/>
      </rPr>
      <t>創新思維指標查檢表</t>
    </r>
    <phoneticPr fontId="6" type="noConversion"/>
  </si>
  <si>
    <r>
      <rPr>
        <sz val="12"/>
        <rFont val="標楷體"/>
        <family val="4"/>
        <charset val="136"/>
      </rPr>
      <t>指標名稱</t>
    </r>
  </si>
  <si>
    <r>
      <t xml:space="preserve">7-1 </t>
    </r>
    <r>
      <rPr>
        <sz val="12"/>
        <color rgb="FF000000"/>
        <rFont val="標楷體"/>
        <family val="4"/>
        <charset val="136"/>
      </rPr>
      <t>去物質化創新作法</t>
    </r>
    <phoneticPr fontId="6" type="noConversion"/>
  </si>
  <si>
    <r>
      <t xml:space="preserve">7-2 </t>
    </r>
    <r>
      <rPr>
        <sz val="12"/>
        <color rgb="FF000000"/>
        <rFont val="標楷體"/>
        <family val="4"/>
        <charset val="136"/>
      </rPr>
      <t>去毒化創新作法</t>
    </r>
  </si>
  <si>
    <r>
      <t xml:space="preserve">7-3 </t>
    </r>
    <r>
      <rPr>
        <sz val="12"/>
        <color rgb="FF000000"/>
        <rFont val="標楷體"/>
        <family val="4"/>
        <charset val="136"/>
      </rPr>
      <t>去碳化創新作法</t>
    </r>
    <phoneticPr fontId="6" type="noConversion"/>
  </si>
  <si>
    <r>
      <rPr>
        <b/>
        <sz val="16"/>
        <color rgb="FF000000"/>
        <rFont val="標楷體"/>
        <family val="4"/>
        <charset val="136"/>
      </rPr>
      <t>綠色創新與其他指標群</t>
    </r>
    <r>
      <rPr>
        <b/>
        <sz val="16"/>
        <color rgb="FF000000"/>
        <rFont val="Times New Roman"/>
        <family val="1"/>
      </rPr>
      <t xml:space="preserve"> — </t>
    </r>
    <r>
      <rPr>
        <b/>
        <sz val="16"/>
        <color rgb="FF000000"/>
        <rFont val="標楷體"/>
        <family val="4"/>
        <charset val="136"/>
      </rPr>
      <t>其他</t>
    </r>
    <phoneticPr fontId="6" type="noConversion"/>
  </si>
  <si>
    <r>
      <rPr>
        <b/>
        <sz val="14"/>
        <color theme="0"/>
        <rFont val="標楷體"/>
        <family val="4"/>
        <charset val="136"/>
      </rPr>
      <t>其他促進環境永續創新作法指標查檢表</t>
    </r>
    <phoneticPr fontId="6" type="noConversion"/>
  </si>
  <si>
    <r>
      <rPr>
        <sz val="12"/>
        <rFont val="標楷體"/>
        <family val="4"/>
        <charset val="136"/>
      </rPr>
      <t>其他清潔生產作法</t>
    </r>
    <r>
      <rPr>
        <sz val="12"/>
        <rFont val="Times New Roman"/>
        <family val="1"/>
      </rPr>
      <t>(</t>
    </r>
    <r>
      <rPr>
        <sz val="12"/>
        <rFont val="標楷體"/>
        <family val="4"/>
        <charset val="136"/>
      </rPr>
      <t>指標名稱</t>
    </r>
    <r>
      <rPr>
        <sz val="12"/>
        <rFont val="Times New Roman"/>
        <family val="1"/>
      </rPr>
      <t>)</t>
    </r>
  </si>
  <si>
    <r>
      <t>*1-1</t>
    </r>
    <r>
      <rPr>
        <sz val="12"/>
        <color rgb="FF000000"/>
        <rFont val="標楷體"/>
        <family val="4"/>
        <charset val="136"/>
      </rPr>
      <t>原物料生產力</t>
    </r>
    <phoneticPr fontId="6" type="noConversion"/>
  </si>
  <si>
    <r>
      <t>*1-3</t>
    </r>
    <r>
      <rPr>
        <sz val="12"/>
        <color rgb="FF000000"/>
        <rFont val="標楷體"/>
        <family val="4"/>
        <charset val="136"/>
      </rPr>
      <t>能源生產力</t>
    </r>
    <phoneticPr fontId="6" type="noConversion"/>
  </si>
  <si>
    <r>
      <rPr>
        <sz val="12"/>
        <color theme="1"/>
        <rFont val="標楷體"/>
        <family val="4"/>
        <charset val="136"/>
      </rPr>
      <t>申請年度能源生產力成長比例</t>
    </r>
    <phoneticPr fontId="6" type="noConversion"/>
  </si>
  <si>
    <r>
      <rPr>
        <sz val="12"/>
        <color theme="1"/>
        <rFont val="標楷體"/>
        <family val="4"/>
        <charset val="136"/>
      </rPr>
      <t>申請年度水資源生產力成長比例</t>
    </r>
    <phoneticPr fontId="6" type="noConversion"/>
  </si>
  <si>
    <r>
      <t>*1-1</t>
    </r>
    <r>
      <rPr>
        <sz val="12"/>
        <color theme="1"/>
        <rFont val="標楷體"/>
        <family val="4"/>
        <charset val="136"/>
      </rPr>
      <t>原物料生產力</t>
    </r>
    <phoneticPr fontId="6" type="noConversion"/>
  </si>
  <si>
    <r>
      <rPr>
        <sz val="12"/>
        <color theme="1"/>
        <rFont val="標楷體"/>
        <family val="4"/>
        <charset val="136"/>
      </rPr>
      <t>申請年度原物料生產力成長比例</t>
    </r>
    <phoneticPr fontId="6" type="noConversion"/>
  </si>
  <si>
    <r>
      <t>*1-3</t>
    </r>
    <r>
      <rPr>
        <sz val="12"/>
        <color theme="1"/>
        <rFont val="標楷體"/>
        <family val="4"/>
        <charset val="136"/>
      </rPr>
      <t>能源生產力</t>
    </r>
    <phoneticPr fontId="6" type="noConversion"/>
  </si>
  <si>
    <r>
      <t>*1-5</t>
    </r>
    <r>
      <rPr>
        <sz val="12"/>
        <color theme="1"/>
        <rFont val="標楷體"/>
        <family val="4"/>
        <charset val="136"/>
      </rPr>
      <t>水資源生產力</t>
    </r>
    <phoneticPr fontId="6" type="noConversion"/>
  </si>
  <si>
    <r>
      <t xml:space="preserve">  1-6</t>
    </r>
    <r>
      <rPr>
        <sz val="12"/>
        <color theme="1"/>
        <rFont val="標楷體"/>
        <family val="4"/>
        <charset val="136"/>
      </rPr>
      <t>廢水回收率</t>
    </r>
    <phoneticPr fontId="6" type="noConversion"/>
  </si>
  <si>
    <r>
      <rPr>
        <sz val="12"/>
        <color theme="1"/>
        <rFont val="標楷體"/>
        <family val="4"/>
        <charset val="136"/>
      </rPr>
      <t>申請年度廢水回收率成長比例</t>
    </r>
    <phoneticPr fontId="6" type="noConversion"/>
  </si>
  <si>
    <r>
      <t xml:space="preserve">  1-8</t>
    </r>
    <r>
      <rPr>
        <sz val="12"/>
        <color theme="1"/>
        <rFont val="標楷體"/>
        <family val="4"/>
        <charset val="136"/>
      </rPr>
      <t>事業廢棄物回收再利用率</t>
    </r>
    <phoneticPr fontId="6" type="noConversion"/>
  </si>
  <si>
    <r>
      <rPr>
        <sz val="12"/>
        <color theme="1"/>
        <rFont val="標楷體"/>
        <family val="4"/>
        <charset val="136"/>
      </rPr>
      <t>申請年度事業廢棄物回收再利用率成長比例</t>
    </r>
    <phoneticPr fontId="6" type="noConversion"/>
  </si>
  <si>
    <r>
      <t xml:space="preserve">  5-2</t>
    </r>
    <r>
      <rPr>
        <sz val="12"/>
        <color theme="1"/>
        <rFont val="標楷體"/>
        <family val="4"/>
        <charset val="136"/>
      </rPr>
      <t>環境安全衛生管理</t>
    </r>
    <phoneticPr fontId="6" type="noConversion"/>
  </si>
  <si>
    <r>
      <t>*5-3</t>
    </r>
    <r>
      <rPr>
        <sz val="12"/>
        <color theme="1"/>
        <rFont val="標楷體"/>
        <family val="4"/>
        <charset val="136"/>
      </rPr>
      <t>溫室氣體管理制度</t>
    </r>
    <phoneticPr fontId="6" type="noConversion"/>
  </si>
  <si>
    <r>
      <t>1-1</t>
    </r>
    <r>
      <rPr>
        <sz val="14"/>
        <color theme="1"/>
        <rFont val="標楷體"/>
        <family val="4"/>
        <charset val="136"/>
      </rPr>
      <t>原物料生產力指標及</t>
    </r>
    <r>
      <rPr>
        <sz val="14"/>
        <color theme="1"/>
        <rFont val="Times New Roman"/>
        <family val="1"/>
      </rPr>
      <t>1-2</t>
    </r>
    <r>
      <rPr>
        <sz val="14"/>
        <color theme="1"/>
        <rFont val="標楷體"/>
        <family val="4"/>
        <charset val="136"/>
      </rPr>
      <t>再生原料使用率</t>
    </r>
    <phoneticPr fontId="6" type="noConversion"/>
  </si>
  <si>
    <r>
      <t>1-3</t>
    </r>
    <r>
      <rPr>
        <sz val="14"/>
        <color theme="1"/>
        <rFont val="標楷體"/>
        <family val="4"/>
        <charset val="136"/>
      </rPr>
      <t>能源生產力</t>
    </r>
    <phoneticPr fontId="6" type="noConversion"/>
  </si>
  <si>
    <r>
      <t>1-5</t>
    </r>
    <r>
      <rPr>
        <sz val="14"/>
        <color theme="1"/>
        <rFont val="標楷體"/>
        <family val="4"/>
        <charset val="136"/>
      </rPr>
      <t>水資源生產力</t>
    </r>
    <phoneticPr fontId="6" type="noConversion"/>
  </si>
  <si>
    <r>
      <t>1-6</t>
    </r>
    <r>
      <rPr>
        <sz val="14"/>
        <rFont val="標楷體"/>
        <family val="4"/>
        <charset val="136"/>
      </rPr>
      <t>廢水回收率</t>
    </r>
    <phoneticPr fontId="6" type="noConversion"/>
  </si>
  <si>
    <r>
      <t>1-9</t>
    </r>
    <r>
      <rPr>
        <sz val="14"/>
        <color theme="1"/>
        <rFont val="標楷體"/>
        <family val="4"/>
        <charset val="136"/>
      </rPr>
      <t>溫室氣體排放量</t>
    </r>
    <phoneticPr fontId="6" type="noConversion"/>
  </si>
  <si>
    <t>工廠現況描述</t>
    <phoneticPr fontId="6" type="noConversion"/>
  </si>
  <si>
    <r>
      <t>5-3</t>
    </r>
    <r>
      <rPr>
        <b/>
        <sz val="14"/>
        <color theme="0"/>
        <rFont val="標楷體"/>
        <family val="4"/>
        <charset val="136"/>
      </rPr>
      <t>溫室氣體管理制度</t>
    </r>
    <phoneticPr fontId="6" type="noConversion"/>
  </si>
  <si>
    <r>
      <t>5-2</t>
    </r>
    <r>
      <rPr>
        <b/>
        <sz val="14"/>
        <color theme="0"/>
        <rFont val="標楷體"/>
        <family val="4"/>
        <charset val="136"/>
      </rPr>
      <t>環境安全衛生管理</t>
    </r>
    <phoneticPr fontId="6" type="noConversion"/>
  </si>
  <si>
    <r>
      <rPr>
        <sz val="11"/>
        <color rgb="FF000000"/>
        <rFont val="標楷體"/>
        <family val="4"/>
        <charset val="136"/>
      </rPr>
      <t>產品環境化設計</t>
    </r>
    <phoneticPr fontId="6" type="noConversion"/>
  </si>
  <si>
    <r>
      <rPr>
        <sz val="12"/>
        <color theme="1"/>
        <rFont val="標楷體"/>
        <family val="4"/>
        <charset val="136"/>
      </rPr>
      <t>策略</t>
    </r>
  </si>
  <si>
    <r>
      <t xml:space="preserve">6-2-1 </t>
    </r>
    <r>
      <rPr>
        <sz val="12"/>
        <color theme="1"/>
        <rFont val="標楷體"/>
        <family val="4"/>
        <charset val="136"/>
      </rPr>
      <t>建立工廠短中長期推動永續發展之策略</t>
    </r>
    <phoneticPr fontId="6" type="noConversion"/>
  </si>
  <si>
    <r>
      <t xml:space="preserve">6-2-2 </t>
    </r>
    <r>
      <rPr>
        <sz val="12"/>
        <color theme="1"/>
        <rFont val="標楷體"/>
        <family val="4"/>
        <charset val="136"/>
      </rPr>
      <t>鑑別工廠在永續議題上的風險並建立對應管理方案</t>
    </r>
    <phoneticPr fontId="6" type="noConversion"/>
  </si>
  <si>
    <r>
      <rPr>
        <sz val="12"/>
        <color theme="1"/>
        <rFont val="標楷體"/>
        <family val="4"/>
        <charset val="136"/>
      </rPr>
      <t>作法</t>
    </r>
  </si>
  <si>
    <r>
      <t xml:space="preserve">6-2-3 </t>
    </r>
    <r>
      <rPr>
        <sz val="12"/>
        <color theme="1"/>
        <rFont val="標楷體"/>
        <family val="4"/>
        <charset val="136"/>
      </rPr>
      <t>公司高層承諾推動永續發展之承諾聲明</t>
    </r>
    <phoneticPr fontId="6" type="noConversion"/>
  </si>
  <si>
    <r>
      <t xml:space="preserve">6-2-4 </t>
    </r>
    <r>
      <rPr>
        <sz val="12"/>
        <color theme="1"/>
        <rFont val="標楷體"/>
        <family val="4"/>
        <charset val="136"/>
      </rPr>
      <t>編撰企業永續報告書並對外揭露</t>
    </r>
    <phoneticPr fontId="6" type="noConversion"/>
  </si>
  <si>
    <r>
      <rPr>
        <sz val="12"/>
        <color theme="1"/>
        <rFont val="標楷體"/>
        <family val="4"/>
        <charset val="136"/>
      </rPr>
      <t>績效</t>
    </r>
  </si>
  <si>
    <r>
      <t xml:space="preserve">6-2-6 </t>
    </r>
    <r>
      <rPr>
        <sz val="12"/>
        <color theme="1"/>
        <rFont val="標楷體"/>
        <family val="4"/>
        <charset val="136"/>
      </rPr>
      <t>年度新增之永續發展措施及其具體效益</t>
    </r>
    <phoneticPr fontId="6" type="noConversion"/>
  </si>
  <si>
    <r>
      <t xml:space="preserve">6-2-7 </t>
    </r>
    <r>
      <rPr>
        <sz val="12"/>
        <color theme="1"/>
        <rFont val="標楷體"/>
        <family val="4"/>
        <charset val="136"/>
      </rPr>
      <t>報告書與資料通過第三方查證或確信</t>
    </r>
    <phoneticPr fontId="6" type="noConversion"/>
  </si>
  <si>
    <r>
      <t xml:space="preserve">6-2-8 </t>
    </r>
    <r>
      <rPr>
        <sz val="12"/>
        <color theme="1"/>
        <rFont val="標楷體"/>
        <family val="4"/>
        <charset val="136"/>
      </rPr>
      <t>獲得國內外永續性相關評比認可，如</t>
    </r>
    <r>
      <rPr>
        <sz val="12"/>
        <color theme="1"/>
        <rFont val="Times New Roman"/>
        <family val="1"/>
      </rPr>
      <t>DJSI</t>
    </r>
    <r>
      <rPr>
        <sz val="12"/>
        <color theme="1"/>
        <rFont val="標楷體"/>
        <family val="4"/>
        <charset val="136"/>
      </rPr>
      <t>、</t>
    </r>
    <r>
      <rPr>
        <sz val="12"/>
        <color theme="1"/>
        <rFont val="Times New Roman"/>
        <family val="1"/>
      </rPr>
      <t>MSCI</t>
    </r>
    <r>
      <rPr>
        <sz val="12"/>
        <color theme="1"/>
        <rFont val="標楷體"/>
        <family val="4"/>
        <charset val="136"/>
      </rPr>
      <t>、</t>
    </r>
    <r>
      <rPr>
        <sz val="12"/>
        <color theme="1"/>
        <rFont val="Times New Roman"/>
        <family val="1"/>
      </rPr>
      <t>CDP</t>
    </r>
    <r>
      <rPr>
        <sz val="12"/>
        <color theme="1"/>
        <rFont val="標楷體"/>
        <family val="4"/>
        <charset val="136"/>
      </rPr>
      <t>或永續報告書獎等</t>
    </r>
    <phoneticPr fontId="6" type="noConversion"/>
  </si>
  <si>
    <r>
      <rPr>
        <sz val="12"/>
        <color theme="1"/>
        <rFont val="標楷體"/>
        <family val="4"/>
        <charset val="136"/>
      </rPr>
      <t>總分</t>
    </r>
  </si>
  <si>
    <r>
      <t xml:space="preserve">  1-4</t>
    </r>
    <r>
      <rPr>
        <sz val="12"/>
        <color theme="1"/>
        <rFont val="標楷體"/>
        <family val="4"/>
        <charset val="136"/>
      </rPr>
      <t>能源回收率</t>
    </r>
    <phoneticPr fontId="6" type="noConversion"/>
  </si>
  <si>
    <r>
      <rPr>
        <sz val="12"/>
        <color theme="1"/>
        <rFont val="標楷體"/>
        <family val="4"/>
        <charset val="136"/>
      </rPr>
      <t>申請年度能源回收率</t>
    </r>
    <phoneticPr fontId="6" type="noConversion"/>
  </si>
  <si>
    <r>
      <t xml:space="preserve">  1-4</t>
    </r>
    <r>
      <rPr>
        <sz val="12"/>
        <color theme="1"/>
        <rFont val="標楷體"/>
        <family val="4"/>
        <charset val="136"/>
      </rPr>
      <t>能源回收率</t>
    </r>
  </si>
  <si>
    <r>
      <t xml:space="preserve">  7-1</t>
    </r>
    <r>
      <rPr>
        <sz val="12"/>
        <color theme="1"/>
        <rFont val="標楷體"/>
        <family val="4"/>
        <charset val="136"/>
      </rPr>
      <t>去物質化創新作法</t>
    </r>
  </si>
  <si>
    <r>
      <t xml:space="preserve">  7-2</t>
    </r>
    <r>
      <rPr>
        <sz val="12"/>
        <color theme="1"/>
        <rFont val="標楷體"/>
        <family val="4"/>
        <charset val="136"/>
      </rPr>
      <t>去毒化創新作法</t>
    </r>
  </si>
  <si>
    <r>
      <t xml:space="preserve">  7-3</t>
    </r>
    <r>
      <rPr>
        <sz val="12"/>
        <color theme="1"/>
        <rFont val="標楷體"/>
        <family val="4"/>
        <charset val="136"/>
      </rPr>
      <t>去碳化創新作法</t>
    </r>
  </si>
  <si>
    <r>
      <t xml:space="preserve">  7-4</t>
    </r>
    <r>
      <rPr>
        <sz val="12"/>
        <color theme="1"/>
        <rFont val="標楷體"/>
        <family val="4"/>
        <charset val="136"/>
      </rPr>
      <t>再生能源憑證及其他配合政府施政目標之作法</t>
    </r>
    <phoneticPr fontId="6" type="noConversion"/>
  </si>
  <si>
    <r>
      <t>*2-2</t>
    </r>
    <r>
      <rPr>
        <sz val="12"/>
        <color theme="1"/>
        <rFont val="標楷體"/>
        <family val="4"/>
        <charset val="136"/>
      </rPr>
      <t>採用清潔生產製程技術</t>
    </r>
    <phoneticPr fontId="6" type="noConversion"/>
  </si>
  <si>
    <r>
      <t>*2-1</t>
    </r>
    <r>
      <rPr>
        <sz val="12"/>
        <color theme="1"/>
        <rFont val="標楷體"/>
        <family val="4"/>
        <charset val="136"/>
      </rPr>
      <t>廠房流程管理有效性</t>
    </r>
    <phoneticPr fontId="6" type="noConversion"/>
  </si>
  <si>
    <r>
      <t xml:space="preserve">  3-2</t>
    </r>
    <r>
      <rPr>
        <sz val="12"/>
        <color theme="1"/>
        <rFont val="標楷體"/>
        <family val="4"/>
        <charset val="136"/>
      </rPr>
      <t>污染防治與管理</t>
    </r>
    <phoneticPr fontId="6" type="noConversion"/>
  </si>
  <si>
    <r>
      <t>*2-2</t>
    </r>
    <r>
      <rPr>
        <sz val="12"/>
        <color theme="1"/>
        <rFont val="標楷體"/>
        <family val="4"/>
        <charset val="136"/>
      </rPr>
      <t>採用清潔生產製程技術</t>
    </r>
    <phoneticPr fontId="6" type="noConversion"/>
  </si>
  <si>
    <r>
      <t>3-2</t>
    </r>
    <r>
      <rPr>
        <sz val="12"/>
        <color theme="1"/>
        <rFont val="標楷體"/>
        <family val="4"/>
        <charset val="136"/>
      </rPr>
      <t>污染防治與管理</t>
    </r>
    <phoneticPr fontId="6" type="noConversion"/>
  </si>
  <si>
    <r>
      <t xml:space="preserve">7-4 </t>
    </r>
    <r>
      <rPr>
        <sz val="12"/>
        <color theme="1"/>
        <rFont val="標楷體"/>
        <family val="4"/>
        <charset val="136"/>
      </rPr>
      <t>再生能源憑證及其他配合政府施政目標之作法</t>
    </r>
    <phoneticPr fontId="6" type="noConversion"/>
  </si>
  <si>
    <t>(總取水量+總循環水量+總回用水量)-冷卻水塔內循環量</t>
  </si>
  <si>
    <t>成長/衰退原因</t>
  </si>
  <si>
    <t>成長/衰退原因</t>
    <phoneticPr fontId="6" type="noConversion"/>
  </si>
  <si>
    <t>水資源生產力年平均改善率</t>
    <phoneticPr fontId="6" type="noConversion"/>
  </si>
  <si>
    <r>
      <rPr>
        <sz val="12"/>
        <rFont val="標楷體"/>
        <family val="4"/>
        <charset val="136"/>
      </rPr>
      <t>成長/衰退原因</t>
    </r>
    <phoneticPr fontId="6" type="noConversion"/>
  </si>
  <si>
    <t>績效</t>
    <phoneticPr fontId="6" type="noConversion"/>
  </si>
  <si>
    <t>作法</t>
    <phoneticPr fontId="6" type="noConversion"/>
  </si>
  <si>
    <t>策略</t>
  </si>
  <si>
    <t>生產製造指標─能資源節約</t>
  </si>
  <si>
    <t>1-4能源回收率</t>
  </si>
  <si>
    <r>
      <t>S</t>
    </r>
    <r>
      <rPr>
        <vertAlign val="subscript"/>
        <sz val="10"/>
        <rFont val="Times New Roman"/>
        <family val="1"/>
      </rPr>
      <t>1,b</t>
    </r>
    <phoneticPr fontId="6" type="noConversion"/>
  </si>
  <si>
    <r>
      <t>(S</t>
    </r>
    <r>
      <rPr>
        <vertAlign val="subscript"/>
        <sz val="10"/>
        <rFont val="Times New Roman"/>
        <family val="1"/>
      </rPr>
      <t>1,a</t>
    </r>
    <r>
      <rPr>
        <sz val="10"/>
        <rFont val="Times New Roman"/>
        <family val="1"/>
      </rPr>
      <t xml:space="preserve"> </t>
    </r>
    <r>
      <rPr>
        <sz val="10"/>
        <rFont val="標楷體"/>
        <family val="4"/>
        <charset val="136"/>
      </rPr>
      <t>﹣</t>
    </r>
    <r>
      <rPr>
        <sz val="10"/>
        <rFont val="Times New Roman"/>
        <family val="1"/>
      </rPr>
      <t>S</t>
    </r>
    <r>
      <rPr>
        <vertAlign val="subscript"/>
        <sz val="10"/>
        <rFont val="Times New Roman"/>
        <family val="1"/>
      </rPr>
      <t>1,b</t>
    </r>
    <r>
      <rPr>
        <sz val="10"/>
        <rFont val="Times New Roman"/>
        <family val="1"/>
      </rPr>
      <t>)</t>
    </r>
    <phoneticPr fontId="6" type="noConversion"/>
  </si>
  <si>
    <r>
      <rPr>
        <sz val="10"/>
        <rFont val="標楷體"/>
        <family val="4"/>
        <charset val="136"/>
      </rPr>
      <t>再生原物料使用率指標得分</t>
    </r>
    <r>
      <rPr>
        <sz val="10"/>
        <rFont val="Times New Roman"/>
        <family val="1"/>
      </rPr>
      <t>S</t>
    </r>
    <r>
      <rPr>
        <vertAlign val="subscript"/>
        <sz val="10"/>
        <rFont val="Times New Roman"/>
        <family val="1"/>
      </rPr>
      <t>2</t>
    </r>
    <r>
      <rPr>
        <sz val="10"/>
        <rFont val="Times New Roman"/>
        <family val="1"/>
      </rPr>
      <t xml:space="preserve">  =</t>
    </r>
    <phoneticPr fontId="6" type="noConversion"/>
  </si>
  <si>
    <r>
      <t>(S</t>
    </r>
    <r>
      <rPr>
        <vertAlign val="subscript"/>
        <sz val="10"/>
        <rFont val="Times New Roman"/>
        <family val="1"/>
      </rPr>
      <t>2,a</t>
    </r>
    <r>
      <rPr>
        <sz val="10"/>
        <rFont val="Times New Roman"/>
        <family val="1"/>
      </rPr>
      <t xml:space="preserve"> </t>
    </r>
    <r>
      <rPr>
        <sz val="10"/>
        <rFont val="標楷體"/>
        <family val="4"/>
        <charset val="136"/>
      </rPr>
      <t>﹣</t>
    </r>
    <r>
      <rPr>
        <sz val="10"/>
        <rFont val="Times New Roman"/>
        <family val="1"/>
      </rPr>
      <t>S</t>
    </r>
    <r>
      <rPr>
        <vertAlign val="subscript"/>
        <sz val="10"/>
        <rFont val="Times New Roman"/>
        <family val="1"/>
      </rPr>
      <t>2,b</t>
    </r>
    <r>
      <rPr>
        <sz val="10"/>
        <rFont val="Times New Roman"/>
        <family val="1"/>
      </rPr>
      <t>)</t>
    </r>
    <phoneticPr fontId="6" type="noConversion"/>
  </si>
  <si>
    <r>
      <t xml:space="preserve">100% </t>
    </r>
    <r>
      <rPr>
        <sz val="10"/>
        <rFont val="標楷體"/>
        <family val="4"/>
        <charset val="136"/>
      </rPr>
      <t>﹣</t>
    </r>
    <r>
      <rPr>
        <sz val="10"/>
        <rFont val="Times New Roman"/>
        <family val="1"/>
      </rPr>
      <t>S</t>
    </r>
    <r>
      <rPr>
        <vertAlign val="subscript"/>
        <sz val="10"/>
        <rFont val="Times New Roman"/>
        <family val="1"/>
      </rPr>
      <t>2,b</t>
    </r>
    <phoneticPr fontId="6" type="noConversion"/>
  </si>
  <si>
    <t>t</t>
    <phoneticPr fontId="6" type="noConversion"/>
  </si>
  <si>
    <t>單位</t>
    <phoneticPr fontId="6" type="noConversion"/>
  </si>
  <si>
    <r>
      <t>(S</t>
    </r>
    <r>
      <rPr>
        <vertAlign val="subscript"/>
        <sz val="10"/>
        <rFont val="Times New Roman"/>
        <family val="1"/>
      </rPr>
      <t>3,a</t>
    </r>
    <r>
      <rPr>
        <sz val="10"/>
        <rFont val="Times New Roman"/>
        <family val="1"/>
      </rPr>
      <t xml:space="preserve"> </t>
    </r>
    <r>
      <rPr>
        <sz val="10"/>
        <rFont val="標楷體"/>
        <family val="4"/>
        <charset val="136"/>
      </rPr>
      <t>﹣</t>
    </r>
    <r>
      <rPr>
        <sz val="10"/>
        <rFont val="Times New Roman"/>
        <family val="1"/>
      </rPr>
      <t>S</t>
    </r>
    <r>
      <rPr>
        <vertAlign val="subscript"/>
        <sz val="10"/>
        <rFont val="Times New Roman"/>
        <family val="1"/>
      </rPr>
      <t>3,b</t>
    </r>
    <r>
      <rPr>
        <sz val="10"/>
        <rFont val="Times New Roman"/>
        <family val="1"/>
      </rPr>
      <t>)</t>
    </r>
    <phoneticPr fontId="6" type="noConversion"/>
  </si>
  <si>
    <r>
      <t>S</t>
    </r>
    <r>
      <rPr>
        <vertAlign val="subscript"/>
        <sz val="10"/>
        <rFont val="Times New Roman"/>
        <family val="1"/>
      </rPr>
      <t>3,b</t>
    </r>
    <phoneticPr fontId="6" type="noConversion"/>
  </si>
  <si>
    <r>
      <rPr>
        <sz val="10"/>
        <rFont val="標楷體"/>
        <family val="4"/>
        <charset val="136"/>
      </rPr>
      <t>基準年總水資源使用量</t>
    </r>
    <r>
      <rPr>
        <sz val="10"/>
        <rFont val="Times New Roman"/>
        <family val="1"/>
      </rPr>
      <t>(m</t>
    </r>
    <r>
      <rPr>
        <vertAlign val="superscript"/>
        <sz val="10"/>
        <rFont val="Times New Roman"/>
        <family val="1"/>
      </rPr>
      <t>3</t>
    </r>
    <r>
      <rPr>
        <sz val="10"/>
        <rFont val="Times New Roman"/>
        <family val="1"/>
      </rPr>
      <t>)</t>
    </r>
    <phoneticPr fontId="6" type="noConversion"/>
  </si>
  <si>
    <r>
      <rPr>
        <sz val="10"/>
        <rFont val="標楷體"/>
        <family val="4"/>
        <charset val="136"/>
      </rPr>
      <t>申請年總水資源使用量</t>
    </r>
    <r>
      <rPr>
        <sz val="10"/>
        <rFont val="Times New Roman"/>
        <family val="1"/>
      </rPr>
      <t>(m</t>
    </r>
    <r>
      <rPr>
        <vertAlign val="superscript"/>
        <sz val="10"/>
        <rFont val="Times New Roman"/>
        <family val="1"/>
      </rPr>
      <t>3</t>
    </r>
    <r>
      <rPr>
        <sz val="10"/>
        <rFont val="Times New Roman"/>
        <family val="1"/>
      </rPr>
      <t>)</t>
    </r>
    <phoneticPr fontId="6" type="noConversion"/>
  </si>
  <si>
    <r>
      <t>S</t>
    </r>
    <r>
      <rPr>
        <vertAlign val="subscript"/>
        <sz val="10"/>
        <rFont val="Times New Roman"/>
        <family val="1"/>
      </rPr>
      <t>5,b</t>
    </r>
    <phoneticPr fontId="6" type="noConversion"/>
  </si>
  <si>
    <r>
      <t>(S</t>
    </r>
    <r>
      <rPr>
        <vertAlign val="subscript"/>
        <sz val="10"/>
        <rFont val="Times New Roman"/>
        <family val="1"/>
      </rPr>
      <t>5,a</t>
    </r>
    <r>
      <rPr>
        <sz val="10"/>
        <rFont val="Times New Roman"/>
        <family val="1"/>
      </rPr>
      <t xml:space="preserve"> </t>
    </r>
    <r>
      <rPr>
        <sz val="10"/>
        <rFont val="標楷體"/>
        <family val="4"/>
        <charset val="136"/>
      </rPr>
      <t>﹣</t>
    </r>
    <r>
      <rPr>
        <sz val="10"/>
        <rFont val="Times New Roman"/>
        <family val="1"/>
      </rPr>
      <t>S</t>
    </r>
    <r>
      <rPr>
        <vertAlign val="subscript"/>
        <sz val="10"/>
        <rFont val="Times New Roman"/>
        <family val="1"/>
      </rPr>
      <t>5,b</t>
    </r>
    <r>
      <rPr>
        <sz val="10"/>
        <rFont val="Times New Roman"/>
        <family val="1"/>
      </rPr>
      <t>)</t>
    </r>
    <phoneticPr fontId="6" type="noConversion"/>
  </si>
  <si>
    <r>
      <rPr>
        <sz val="10"/>
        <rFont val="標楷體"/>
        <family val="4"/>
        <charset val="136"/>
      </rPr>
      <t>基準年能源回收總量</t>
    </r>
    <r>
      <rPr>
        <sz val="10"/>
        <rFont val="Times New Roman"/>
        <family val="1"/>
      </rPr>
      <t>(kcal)</t>
    </r>
  </si>
  <si>
    <r>
      <rPr>
        <sz val="10"/>
        <rFont val="標楷體"/>
        <family val="4"/>
        <charset val="136"/>
      </rPr>
      <t>申請年能源回收總量</t>
    </r>
    <r>
      <rPr>
        <sz val="10"/>
        <rFont val="Times New Roman"/>
        <family val="1"/>
      </rPr>
      <t>(kcal)</t>
    </r>
  </si>
  <si>
    <r>
      <t>(S</t>
    </r>
    <r>
      <rPr>
        <vertAlign val="subscript"/>
        <sz val="10"/>
        <rFont val="Times New Roman"/>
        <family val="1"/>
      </rPr>
      <t>4,a</t>
    </r>
    <r>
      <rPr>
        <sz val="10"/>
        <rFont val="Times New Roman"/>
        <family val="1"/>
      </rPr>
      <t xml:space="preserve"> </t>
    </r>
    <r>
      <rPr>
        <sz val="10"/>
        <rFont val="標楷體"/>
        <family val="4"/>
        <charset val="136"/>
      </rPr>
      <t>﹣</t>
    </r>
    <r>
      <rPr>
        <sz val="10"/>
        <rFont val="Times New Roman"/>
        <family val="1"/>
      </rPr>
      <t>S</t>
    </r>
    <r>
      <rPr>
        <vertAlign val="subscript"/>
        <sz val="10"/>
        <rFont val="Times New Roman"/>
        <family val="1"/>
      </rPr>
      <t>4,b</t>
    </r>
    <r>
      <rPr>
        <sz val="10"/>
        <rFont val="Times New Roman"/>
        <family val="1"/>
      </rPr>
      <t>)</t>
    </r>
    <phoneticPr fontId="6" type="noConversion"/>
  </si>
  <si>
    <r>
      <t xml:space="preserve">100% </t>
    </r>
    <r>
      <rPr>
        <sz val="10"/>
        <rFont val="標楷體"/>
        <family val="4"/>
        <charset val="136"/>
      </rPr>
      <t>﹣</t>
    </r>
    <r>
      <rPr>
        <sz val="10"/>
        <rFont val="Times New Roman"/>
        <family val="1"/>
      </rPr>
      <t>S</t>
    </r>
    <r>
      <rPr>
        <vertAlign val="subscript"/>
        <sz val="10"/>
        <rFont val="Times New Roman"/>
        <family val="1"/>
      </rPr>
      <t>4,b</t>
    </r>
    <phoneticPr fontId="6" type="noConversion"/>
  </si>
  <si>
    <r>
      <rPr>
        <sz val="10"/>
        <rFont val="標楷體"/>
        <family val="4"/>
        <charset val="136"/>
      </rPr>
      <t>能源回收率指標得分</t>
    </r>
    <r>
      <rPr>
        <sz val="10"/>
        <rFont val="Times New Roman"/>
        <family val="1"/>
      </rPr>
      <t>S</t>
    </r>
    <r>
      <rPr>
        <vertAlign val="subscript"/>
        <sz val="10"/>
        <rFont val="Times New Roman"/>
        <family val="1"/>
      </rPr>
      <t xml:space="preserve">4  </t>
    </r>
    <r>
      <rPr>
        <sz val="10"/>
        <rFont val="Times New Roman"/>
        <family val="1"/>
      </rPr>
      <t xml:space="preserve">=  </t>
    </r>
    <phoneticPr fontId="6" type="noConversion"/>
  </si>
  <si>
    <r>
      <rPr>
        <sz val="10"/>
        <rFont val="標楷體"/>
        <family val="4"/>
        <charset val="136"/>
      </rPr>
      <t>申請年能源回收率</t>
    </r>
    <r>
      <rPr>
        <sz val="10"/>
        <rFont val="Times New Roman"/>
        <family val="1"/>
      </rPr>
      <t>(S</t>
    </r>
    <r>
      <rPr>
        <vertAlign val="subscript"/>
        <sz val="10"/>
        <rFont val="Times New Roman"/>
        <family val="1"/>
      </rPr>
      <t>4,a</t>
    </r>
    <r>
      <rPr>
        <sz val="10"/>
        <rFont val="Times New Roman"/>
        <family val="1"/>
      </rPr>
      <t xml:space="preserve">)  = </t>
    </r>
    <r>
      <rPr>
        <sz val="10"/>
        <rFont val="Times New Roman"/>
        <family val="4"/>
        <charset val="136"/>
      </rPr>
      <t xml:space="preserve"> </t>
    </r>
    <phoneticPr fontId="6" type="noConversion"/>
  </si>
  <si>
    <r>
      <rPr>
        <sz val="10"/>
        <rFont val="標楷體"/>
        <family val="4"/>
        <charset val="136"/>
      </rPr>
      <t>基準年能源回收率</t>
    </r>
    <r>
      <rPr>
        <sz val="10"/>
        <rFont val="Times New Roman"/>
        <family val="1"/>
      </rPr>
      <t>(S</t>
    </r>
    <r>
      <rPr>
        <vertAlign val="subscript"/>
        <sz val="10"/>
        <rFont val="Times New Roman"/>
        <family val="1"/>
      </rPr>
      <t>4,b</t>
    </r>
    <r>
      <rPr>
        <sz val="10"/>
        <rFont val="Times New Roman"/>
        <family val="1"/>
      </rPr>
      <t>)  =</t>
    </r>
    <r>
      <rPr>
        <sz val="10"/>
        <rFont val="Times New Roman"/>
        <family val="4"/>
        <charset val="136"/>
      </rPr>
      <t xml:space="preserve">  </t>
    </r>
    <phoneticPr fontId="6" type="noConversion"/>
  </si>
  <si>
    <r>
      <rPr>
        <sz val="10"/>
        <rFont val="標楷體"/>
        <family val="4"/>
        <charset val="136"/>
      </rPr>
      <t>基準年原物料生產力</t>
    </r>
    <r>
      <rPr>
        <sz val="10"/>
        <rFont val="Times New Roman"/>
        <family val="1"/>
      </rPr>
      <t>(S</t>
    </r>
    <r>
      <rPr>
        <vertAlign val="subscript"/>
        <sz val="10"/>
        <rFont val="Times New Roman"/>
        <family val="1"/>
      </rPr>
      <t>1,b</t>
    </r>
    <r>
      <rPr>
        <sz val="10"/>
        <rFont val="Times New Roman"/>
        <family val="1"/>
      </rPr>
      <t>)  =</t>
    </r>
    <phoneticPr fontId="6" type="noConversion"/>
  </si>
  <si>
    <r>
      <rPr>
        <sz val="10"/>
        <rFont val="標楷體"/>
        <family val="4"/>
        <charset val="136"/>
      </rPr>
      <t>申請年原物料生產力</t>
    </r>
    <r>
      <rPr>
        <sz val="10"/>
        <rFont val="Times New Roman"/>
        <family val="1"/>
      </rPr>
      <t>(S</t>
    </r>
    <r>
      <rPr>
        <vertAlign val="subscript"/>
        <sz val="10"/>
        <rFont val="Times New Roman"/>
        <family val="1"/>
      </rPr>
      <t>1,a</t>
    </r>
    <r>
      <rPr>
        <sz val="10"/>
        <rFont val="Times New Roman"/>
        <family val="1"/>
      </rPr>
      <t>)  =</t>
    </r>
    <phoneticPr fontId="6" type="noConversion"/>
  </si>
  <si>
    <r>
      <rPr>
        <sz val="10"/>
        <rFont val="標楷體"/>
        <family val="4"/>
        <charset val="136"/>
      </rPr>
      <t>原物料生產力指標得分</t>
    </r>
    <r>
      <rPr>
        <sz val="10"/>
        <rFont val="Times New Roman"/>
        <family val="1"/>
      </rPr>
      <t>S</t>
    </r>
    <r>
      <rPr>
        <vertAlign val="subscript"/>
        <sz val="10"/>
        <rFont val="Times New Roman"/>
        <family val="1"/>
      </rPr>
      <t>1</t>
    </r>
    <r>
      <rPr>
        <sz val="10"/>
        <rFont val="Times New Roman"/>
        <family val="1"/>
      </rPr>
      <t xml:space="preserve">   =</t>
    </r>
    <phoneticPr fontId="6" type="noConversion"/>
  </si>
  <si>
    <r>
      <rPr>
        <sz val="10"/>
        <rFont val="標楷體"/>
        <family val="4"/>
        <charset val="136"/>
      </rPr>
      <t>基準年再生原料使用率</t>
    </r>
    <r>
      <rPr>
        <sz val="10"/>
        <rFont val="Times New Roman"/>
        <family val="1"/>
      </rPr>
      <t>(S</t>
    </r>
    <r>
      <rPr>
        <vertAlign val="subscript"/>
        <sz val="10"/>
        <rFont val="Times New Roman"/>
        <family val="1"/>
      </rPr>
      <t>2,b</t>
    </r>
    <r>
      <rPr>
        <sz val="10"/>
        <rFont val="Times New Roman"/>
        <family val="1"/>
      </rPr>
      <t>)  =</t>
    </r>
    <phoneticPr fontId="6" type="noConversion"/>
  </si>
  <si>
    <r>
      <rPr>
        <sz val="10"/>
        <rFont val="標楷體"/>
        <family val="4"/>
        <charset val="136"/>
      </rPr>
      <t>申請年再生原料使用率</t>
    </r>
    <r>
      <rPr>
        <sz val="10"/>
        <rFont val="Times New Roman"/>
        <family val="1"/>
      </rPr>
      <t>(S</t>
    </r>
    <r>
      <rPr>
        <vertAlign val="subscript"/>
        <sz val="10"/>
        <rFont val="Times New Roman"/>
        <family val="1"/>
      </rPr>
      <t>2,a</t>
    </r>
    <r>
      <rPr>
        <sz val="10"/>
        <rFont val="Times New Roman"/>
        <family val="1"/>
      </rPr>
      <t>)  =</t>
    </r>
    <phoneticPr fontId="6" type="noConversion"/>
  </si>
  <si>
    <r>
      <rPr>
        <sz val="10"/>
        <rFont val="標楷體"/>
        <family val="4"/>
        <charset val="136"/>
      </rPr>
      <t>基準年能源生產力</t>
    </r>
    <r>
      <rPr>
        <sz val="10"/>
        <rFont val="Times New Roman"/>
        <family val="1"/>
      </rPr>
      <t>(S</t>
    </r>
    <r>
      <rPr>
        <vertAlign val="subscript"/>
        <sz val="10"/>
        <rFont val="Times New Roman"/>
        <family val="1"/>
      </rPr>
      <t>3,b</t>
    </r>
    <r>
      <rPr>
        <sz val="10"/>
        <rFont val="Times New Roman"/>
        <family val="1"/>
      </rPr>
      <t xml:space="preserve">)  = </t>
    </r>
    <phoneticPr fontId="6" type="noConversion"/>
  </si>
  <si>
    <r>
      <rPr>
        <sz val="10"/>
        <rFont val="標楷體"/>
        <family val="4"/>
        <charset val="136"/>
      </rPr>
      <t>申請年能源生產力</t>
    </r>
    <r>
      <rPr>
        <sz val="10"/>
        <rFont val="Times New Roman"/>
        <family val="1"/>
      </rPr>
      <t>(S</t>
    </r>
    <r>
      <rPr>
        <vertAlign val="subscript"/>
        <sz val="10"/>
        <rFont val="Times New Roman"/>
        <family val="1"/>
      </rPr>
      <t>3,a</t>
    </r>
    <r>
      <rPr>
        <sz val="10"/>
        <rFont val="Times New Roman"/>
        <family val="1"/>
      </rPr>
      <t>)  =</t>
    </r>
    <phoneticPr fontId="6" type="noConversion"/>
  </si>
  <si>
    <r>
      <rPr>
        <sz val="10"/>
        <rFont val="標楷體"/>
        <family val="4"/>
        <charset val="136"/>
      </rPr>
      <t>能源生產力指標得分</t>
    </r>
    <r>
      <rPr>
        <sz val="10"/>
        <rFont val="Times New Roman"/>
        <family val="1"/>
      </rPr>
      <t>S</t>
    </r>
    <r>
      <rPr>
        <vertAlign val="subscript"/>
        <sz val="10"/>
        <rFont val="Times New Roman"/>
        <family val="1"/>
      </rPr>
      <t>3</t>
    </r>
    <r>
      <rPr>
        <sz val="10"/>
        <rFont val="Times New Roman"/>
        <family val="1"/>
      </rPr>
      <t xml:space="preserve">  =</t>
    </r>
    <phoneticPr fontId="6" type="noConversion"/>
  </si>
  <si>
    <r>
      <rPr>
        <sz val="10"/>
        <rFont val="標楷體"/>
        <family val="4"/>
        <charset val="136"/>
      </rPr>
      <t>基準年水資源生產力</t>
    </r>
    <r>
      <rPr>
        <sz val="10"/>
        <rFont val="Times New Roman"/>
        <family val="1"/>
      </rPr>
      <t>(S</t>
    </r>
    <r>
      <rPr>
        <vertAlign val="subscript"/>
        <sz val="10"/>
        <rFont val="Times New Roman"/>
        <family val="1"/>
      </rPr>
      <t>5,b</t>
    </r>
    <r>
      <rPr>
        <sz val="10"/>
        <rFont val="Times New Roman"/>
        <family val="1"/>
      </rPr>
      <t>)  =</t>
    </r>
    <phoneticPr fontId="6" type="noConversion"/>
  </si>
  <si>
    <r>
      <rPr>
        <sz val="10"/>
        <rFont val="標楷體"/>
        <family val="4"/>
        <charset val="136"/>
      </rPr>
      <t>申請年水資源生產力</t>
    </r>
    <r>
      <rPr>
        <sz val="10"/>
        <rFont val="Times New Roman"/>
        <family val="1"/>
      </rPr>
      <t>(S</t>
    </r>
    <r>
      <rPr>
        <vertAlign val="subscript"/>
        <sz val="10"/>
        <rFont val="Times New Roman"/>
        <family val="1"/>
      </rPr>
      <t>5,a</t>
    </r>
    <r>
      <rPr>
        <sz val="10"/>
        <rFont val="Times New Roman"/>
        <family val="1"/>
      </rPr>
      <t>)  =</t>
    </r>
    <phoneticPr fontId="6" type="noConversion"/>
  </si>
  <si>
    <r>
      <rPr>
        <sz val="10"/>
        <rFont val="標楷體"/>
        <family val="4"/>
        <charset val="136"/>
      </rPr>
      <t>水資源生產力指標得分</t>
    </r>
    <r>
      <rPr>
        <sz val="10"/>
        <rFont val="Times New Roman"/>
        <family val="1"/>
      </rPr>
      <t>S</t>
    </r>
    <r>
      <rPr>
        <vertAlign val="subscript"/>
        <sz val="10"/>
        <rFont val="Times New Roman"/>
        <family val="1"/>
      </rPr>
      <t>5</t>
    </r>
    <r>
      <rPr>
        <sz val="10"/>
        <rFont val="Times New Roman"/>
        <family val="1"/>
      </rPr>
      <t xml:space="preserve">  =</t>
    </r>
    <phoneticPr fontId="6" type="noConversion"/>
  </si>
  <si>
    <r>
      <rPr>
        <sz val="14"/>
        <rFont val="標楷體"/>
        <family val="4"/>
        <charset val="136"/>
      </rPr>
      <t>總循環水量</t>
    </r>
  </si>
  <si>
    <r>
      <rPr>
        <sz val="14"/>
        <rFont val="標楷體"/>
        <family val="4"/>
        <charset val="136"/>
      </rPr>
      <t>總回用水量</t>
    </r>
  </si>
  <si>
    <r>
      <rPr>
        <sz val="14"/>
        <rFont val="標楷體"/>
        <family val="4"/>
        <charset val="136"/>
      </rPr>
      <t>雨水取水量</t>
    </r>
  </si>
  <si>
    <r>
      <rPr>
        <sz val="14"/>
        <rFont val="標楷體"/>
        <family val="4"/>
        <charset val="136"/>
      </rPr>
      <t>冷凝水取水量</t>
    </r>
  </si>
  <si>
    <r>
      <rPr>
        <sz val="14"/>
        <rFont val="標楷體"/>
        <family val="4"/>
        <charset val="136"/>
      </rPr>
      <t>冷卻水塔內循環量</t>
    </r>
  </si>
  <si>
    <r>
      <rPr>
        <sz val="14"/>
        <rFont val="標楷體"/>
        <family val="4"/>
        <charset val="136"/>
      </rPr>
      <t>總取水量</t>
    </r>
  </si>
  <si>
    <r>
      <rPr>
        <sz val="14"/>
        <rFont val="標楷體"/>
        <family val="4"/>
        <charset val="136"/>
      </rPr>
      <t>廢水來源</t>
    </r>
  </si>
  <si>
    <r>
      <rPr>
        <sz val="14"/>
        <rFont val="標楷體"/>
        <family val="4"/>
        <charset val="136"/>
      </rPr>
      <t>基準年度</t>
    </r>
    <phoneticPr fontId="6" type="noConversion"/>
  </si>
  <si>
    <r>
      <rPr>
        <sz val="14"/>
        <rFont val="標楷體"/>
        <family val="4"/>
        <charset val="136"/>
      </rPr>
      <t>申請年度</t>
    </r>
    <phoneticPr fontId="6" type="noConversion"/>
  </si>
  <si>
    <r>
      <rPr>
        <sz val="14"/>
        <rFont val="標楷體"/>
        <family val="4"/>
        <charset val="136"/>
      </rPr>
      <t>佐證資料名稱</t>
    </r>
  </si>
  <si>
    <r>
      <rPr>
        <sz val="14"/>
        <rFont val="標楷體"/>
        <family val="4"/>
        <charset val="136"/>
      </rPr>
      <t>水量</t>
    </r>
    <r>
      <rPr>
        <sz val="14"/>
        <rFont val="Times New Roman"/>
        <family val="1"/>
      </rPr>
      <t>(m</t>
    </r>
    <r>
      <rPr>
        <vertAlign val="superscript"/>
        <sz val="14"/>
        <rFont val="Times New Roman"/>
        <family val="1"/>
      </rPr>
      <t>3</t>
    </r>
    <r>
      <rPr>
        <sz val="14"/>
        <rFont val="Times New Roman"/>
        <family val="1"/>
      </rPr>
      <t>)</t>
    </r>
    <phoneticPr fontId="6" type="noConversion"/>
  </si>
  <si>
    <r>
      <rPr>
        <b/>
        <sz val="12"/>
        <rFont val="標楷體"/>
        <family val="4"/>
        <charset val="136"/>
      </rPr>
      <t>水利署</t>
    </r>
    <r>
      <rPr>
        <b/>
        <sz val="12"/>
        <rFont val="Times New Roman"/>
        <family val="1"/>
      </rPr>
      <t>R2</t>
    </r>
    <r>
      <rPr>
        <b/>
        <sz val="12"/>
        <rFont val="標楷體"/>
        <family val="4"/>
        <charset val="136"/>
      </rPr>
      <t xml:space="preserve">－用水回收率計算公式  </t>
    </r>
    <r>
      <rPr>
        <b/>
        <sz val="12"/>
        <rFont val="Times New Roman"/>
        <family val="1"/>
      </rPr>
      <t>=</t>
    </r>
    <phoneticPr fontId="6" type="noConversion"/>
  </si>
  <si>
    <t>總循環水量＋總回用水量+雨水取水量+冷凝水取水量-冷卻水塔內循環量</t>
    <phoneticPr fontId="6" type="noConversion"/>
  </si>
  <si>
    <r>
      <rPr>
        <sz val="12"/>
        <rFont val="標楷體"/>
        <family val="4"/>
        <charset val="136"/>
      </rPr>
      <t>基準年總用水回收量</t>
    </r>
    <r>
      <rPr>
        <sz val="12"/>
        <rFont val="Times New Roman"/>
        <family val="1"/>
      </rPr>
      <t>(m</t>
    </r>
    <r>
      <rPr>
        <vertAlign val="superscript"/>
        <sz val="12"/>
        <rFont val="Times New Roman"/>
        <family val="1"/>
      </rPr>
      <t>3</t>
    </r>
    <r>
      <rPr>
        <sz val="12"/>
        <rFont val="Times New Roman"/>
        <family val="1"/>
      </rPr>
      <t>)</t>
    </r>
    <phoneticPr fontId="6" type="noConversion"/>
  </si>
  <si>
    <r>
      <rPr>
        <sz val="12"/>
        <rFont val="標楷體"/>
        <family val="4"/>
        <charset val="136"/>
      </rPr>
      <t>基準年總用水產生量</t>
    </r>
    <r>
      <rPr>
        <sz val="12"/>
        <rFont val="Times New Roman"/>
        <family val="1"/>
      </rPr>
      <t>(m</t>
    </r>
    <r>
      <rPr>
        <vertAlign val="superscript"/>
        <sz val="12"/>
        <rFont val="Times New Roman"/>
        <family val="1"/>
      </rPr>
      <t>3</t>
    </r>
    <r>
      <rPr>
        <sz val="12"/>
        <rFont val="Times New Roman"/>
        <family val="1"/>
      </rPr>
      <t>)</t>
    </r>
    <phoneticPr fontId="6" type="noConversion"/>
  </si>
  <si>
    <r>
      <rPr>
        <sz val="12"/>
        <rFont val="標楷體"/>
        <family val="4"/>
        <charset val="136"/>
      </rPr>
      <t>申請年總用水回收量</t>
    </r>
    <r>
      <rPr>
        <sz val="12"/>
        <rFont val="Times New Roman"/>
        <family val="1"/>
      </rPr>
      <t>(m</t>
    </r>
    <r>
      <rPr>
        <vertAlign val="superscript"/>
        <sz val="12"/>
        <rFont val="Times New Roman"/>
        <family val="1"/>
      </rPr>
      <t>3</t>
    </r>
    <r>
      <rPr>
        <sz val="12"/>
        <rFont val="Times New Roman"/>
        <family val="1"/>
      </rPr>
      <t>)</t>
    </r>
    <phoneticPr fontId="6" type="noConversion"/>
  </si>
  <si>
    <r>
      <rPr>
        <sz val="12"/>
        <rFont val="標楷體"/>
        <family val="4"/>
        <charset val="136"/>
      </rPr>
      <t>申請年總用水產生量</t>
    </r>
    <r>
      <rPr>
        <sz val="12"/>
        <rFont val="Times New Roman"/>
        <family val="1"/>
      </rPr>
      <t>(m</t>
    </r>
    <r>
      <rPr>
        <vertAlign val="superscript"/>
        <sz val="12"/>
        <rFont val="Times New Roman"/>
        <family val="1"/>
      </rPr>
      <t>3</t>
    </r>
    <r>
      <rPr>
        <sz val="12"/>
        <rFont val="Times New Roman"/>
        <family val="1"/>
      </rPr>
      <t>)</t>
    </r>
    <phoneticPr fontId="6" type="noConversion"/>
  </si>
  <si>
    <r>
      <t xml:space="preserve">100% </t>
    </r>
    <r>
      <rPr>
        <sz val="12"/>
        <rFont val="標楷體"/>
        <family val="4"/>
        <charset val="136"/>
      </rPr>
      <t>﹣</t>
    </r>
    <r>
      <rPr>
        <sz val="12"/>
        <rFont val="Times New Roman"/>
        <family val="1"/>
      </rPr>
      <t>S</t>
    </r>
    <r>
      <rPr>
        <vertAlign val="subscript"/>
        <sz val="12"/>
        <rFont val="Times New Roman"/>
        <family val="1"/>
      </rPr>
      <t>6,b</t>
    </r>
    <phoneticPr fontId="6" type="noConversion"/>
  </si>
  <si>
    <r>
      <t>(S</t>
    </r>
    <r>
      <rPr>
        <vertAlign val="subscript"/>
        <sz val="12"/>
        <rFont val="Times New Roman"/>
        <family val="1"/>
      </rPr>
      <t>6,a</t>
    </r>
    <r>
      <rPr>
        <sz val="12"/>
        <rFont val="Times New Roman"/>
        <family val="1"/>
      </rPr>
      <t xml:space="preserve"> </t>
    </r>
    <r>
      <rPr>
        <sz val="12"/>
        <rFont val="標楷體"/>
        <family val="4"/>
        <charset val="136"/>
      </rPr>
      <t>﹣</t>
    </r>
    <r>
      <rPr>
        <sz val="12"/>
        <rFont val="Times New Roman"/>
        <family val="1"/>
      </rPr>
      <t>S</t>
    </r>
    <r>
      <rPr>
        <vertAlign val="subscript"/>
        <sz val="12"/>
        <rFont val="Times New Roman"/>
        <family val="1"/>
      </rPr>
      <t>6,b</t>
    </r>
    <r>
      <rPr>
        <sz val="12"/>
        <rFont val="Times New Roman"/>
        <family val="1"/>
      </rPr>
      <t>)</t>
    </r>
    <phoneticPr fontId="6" type="noConversion"/>
  </si>
  <si>
    <r>
      <rPr>
        <sz val="12"/>
        <rFont val="標楷體"/>
        <family val="4"/>
        <charset val="136"/>
      </rPr>
      <t>使用量</t>
    </r>
    <r>
      <rPr>
        <sz val="12"/>
        <rFont val="Times New Roman"/>
        <family val="1"/>
      </rPr>
      <t>(m</t>
    </r>
    <r>
      <rPr>
        <vertAlign val="superscript"/>
        <sz val="12"/>
        <rFont val="Times New Roman"/>
        <family val="1"/>
      </rPr>
      <t>3</t>
    </r>
    <r>
      <rPr>
        <sz val="12"/>
        <rFont val="Times New Roman"/>
        <family val="1"/>
      </rPr>
      <t>)</t>
    </r>
    <phoneticPr fontId="6" type="noConversion"/>
  </si>
  <si>
    <r>
      <rPr>
        <sz val="10"/>
        <color theme="1"/>
        <rFont val="標楷體"/>
        <family val="4"/>
        <charset val="136"/>
      </rPr>
      <t>基準年事業廢棄物產生生產力</t>
    </r>
    <r>
      <rPr>
        <sz val="10"/>
        <color theme="1"/>
        <rFont val="Times New Roman"/>
        <family val="1"/>
      </rPr>
      <t>(S</t>
    </r>
    <r>
      <rPr>
        <vertAlign val="subscript"/>
        <sz val="10"/>
        <color theme="1"/>
        <rFont val="Times New Roman"/>
        <family val="1"/>
      </rPr>
      <t>7,b</t>
    </r>
    <r>
      <rPr>
        <sz val="10"/>
        <color theme="1"/>
        <rFont val="Times New Roman"/>
        <family val="1"/>
      </rPr>
      <t>)  =</t>
    </r>
    <phoneticPr fontId="6" type="noConversion"/>
  </si>
  <si>
    <r>
      <rPr>
        <sz val="10"/>
        <color theme="1"/>
        <rFont val="標楷體"/>
        <family val="4"/>
        <charset val="136"/>
      </rPr>
      <t>申請年事業廢棄物產生生產力</t>
    </r>
    <r>
      <rPr>
        <sz val="10"/>
        <color theme="1"/>
        <rFont val="Times New Roman"/>
        <family val="1"/>
      </rPr>
      <t>(S</t>
    </r>
    <r>
      <rPr>
        <vertAlign val="subscript"/>
        <sz val="10"/>
        <color theme="1"/>
        <rFont val="Times New Roman"/>
        <family val="1"/>
      </rPr>
      <t>7,a</t>
    </r>
    <r>
      <rPr>
        <sz val="10"/>
        <color theme="1"/>
        <rFont val="Times New Roman"/>
        <family val="1"/>
      </rPr>
      <t>)  =</t>
    </r>
    <phoneticPr fontId="6" type="noConversion"/>
  </si>
  <si>
    <r>
      <rPr>
        <sz val="10"/>
        <color theme="1"/>
        <rFont val="標楷體"/>
        <family val="4"/>
        <charset val="136"/>
      </rPr>
      <t>事業廢棄物產生量指標得分</t>
    </r>
    <r>
      <rPr>
        <sz val="10"/>
        <color theme="1"/>
        <rFont val="Times New Roman"/>
        <family val="1"/>
      </rPr>
      <t>S</t>
    </r>
    <r>
      <rPr>
        <vertAlign val="subscript"/>
        <sz val="10"/>
        <color theme="1"/>
        <rFont val="Times New Roman"/>
        <family val="1"/>
      </rPr>
      <t>7</t>
    </r>
    <r>
      <rPr>
        <sz val="10"/>
        <color theme="1"/>
        <rFont val="Times New Roman"/>
        <family val="1"/>
      </rPr>
      <t xml:space="preserve"> =</t>
    </r>
    <phoneticPr fontId="6" type="noConversion"/>
  </si>
  <si>
    <r>
      <rPr>
        <sz val="10"/>
        <rFont val="標楷體"/>
        <family val="4"/>
        <charset val="136"/>
      </rPr>
      <t>事業廢棄物回收率指標得分</t>
    </r>
    <r>
      <rPr>
        <sz val="10"/>
        <rFont val="Times New Roman"/>
        <family val="1"/>
      </rPr>
      <t>S</t>
    </r>
    <r>
      <rPr>
        <vertAlign val="subscript"/>
        <sz val="10"/>
        <rFont val="Times New Roman"/>
        <family val="1"/>
      </rPr>
      <t>8</t>
    </r>
    <r>
      <rPr>
        <sz val="10"/>
        <rFont val="Times New Roman"/>
        <family val="1"/>
      </rPr>
      <t xml:space="preserve">   =</t>
    </r>
    <phoneticPr fontId="6" type="noConversion"/>
  </si>
  <si>
    <r>
      <t>(S</t>
    </r>
    <r>
      <rPr>
        <vertAlign val="subscript"/>
        <sz val="10"/>
        <rFont val="Times New Roman"/>
        <family val="1"/>
      </rPr>
      <t>7,a</t>
    </r>
    <r>
      <rPr>
        <sz val="10"/>
        <rFont val="Times New Roman"/>
        <family val="1"/>
      </rPr>
      <t xml:space="preserve"> </t>
    </r>
    <r>
      <rPr>
        <sz val="10"/>
        <rFont val="標楷體"/>
        <family val="4"/>
        <charset val="136"/>
      </rPr>
      <t>﹣</t>
    </r>
    <r>
      <rPr>
        <sz val="10"/>
        <rFont val="Times New Roman"/>
        <family val="1"/>
      </rPr>
      <t>S</t>
    </r>
    <r>
      <rPr>
        <vertAlign val="subscript"/>
        <sz val="10"/>
        <rFont val="Times New Roman"/>
        <family val="1"/>
      </rPr>
      <t>7,b</t>
    </r>
    <r>
      <rPr>
        <sz val="10"/>
        <rFont val="Times New Roman"/>
        <family val="1"/>
      </rPr>
      <t>)</t>
    </r>
    <phoneticPr fontId="6" type="noConversion"/>
  </si>
  <si>
    <r>
      <t>S</t>
    </r>
    <r>
      <rPr>
        <vertAlign val="subscript"/>
        <sz val="10"/>
        <rFont val="Times New Roman"/>
        <family val="1"/>
      </rPr>
      <t>7,b</t>
    </r>
    <phoneticPr fontId="6" type="noConversion"/>
  </si>
  <si>
    <r>
      <t xml:space="preserve">100% </t>
    </r>
    <r>
      <rPr>
        <sz val="10"/>
        <rFont val="標楷體"/>
        <family val="4"/>
        <charset val="136"/>
      </rPr>
      <t>﹣</t>
    </r>
    <r>
      <rPr>
        <sz val="10"/>
        <rFont val="Times New Roman"/>
        <family val="1"/>
      </rPr>
      <t>S</t>
    </r>
    <r>
      <rPr>
        <vertAlign val="subscript"/>
        <sz val="10"/>
        <rFont val="Times New Roman"/>
        <family val="1"/>
      </rPr>
      <t>8,b</t>
    </r>
    <phoneticPr fontId="6" type="noConversion"/>
  </si>
  <si>
    <r>
      <t>(S</t>
    </r>
    <r>
      <rPr>
        <vertAlign val="subscript"/>
        <sz val="10"/>
        <rFont val="Times New Roman"/>
        <family val="1"/>
      </rPr>
      <t>8,a</t>
    </r>
    <r>
      <rPr>
        <sz val="10"/>
        <rFont val="Times New Roman"/>
        <family val="1"/>
      </rPr>
      <t xml:space="preserve"> </t>
    </r>
    <r>
      <rPr>
        <sz val="10"/>
        <rFont val="標楷體"/>
        <family val="4"/>
        <charset val="136"/>
      </rPr>
      <t>﹣</t>
    </r>
    <r>
      <rPr>
        <sz val="10"/>
        <rFont val="Times New Roman"/>
        <family val="1"/>
      </rPr>
      <t>S</t>
    </r>
    <r>
      <rPr>
        <vertAlign val="subscript"/>
        <sz val="10"/>
        <rFont val="Times New Roman"/>
        <family val="1"/>
      </rPr>
      <t>8,b</t>
    </r>
    <r>
      <rPr>
        <sz val="10"/>
        <rFont val="Times New Roman"/>
        <family val="1"/>
      </rPr>
      <t>)</t>
    </r>
    <phoneticPr fontId="6" type="noConversion"/>
  </si>
  <si>
    <r>
      <rPr>
        <sz val="10"/>
        <rFont val="標楷體"/>
        <family val="4"/>
        <charset val="136"/>
      </rPr>
      <t>溫室氣體排放量指標得分</t>
    </r>
    <r>
      <rPr>
        <sz val="10"/>
        <rFont val="Times New Roman"/>
        <family val="1"/>
      </rPr>
      <t>S</t>
    </r>
    <r>
      <rPr>
        <vertAlign val="subscript"/>
        <sz val="10"/>
        <rFont val="Times New Roman"/>
        <family val="1"/>
      </rPr>
      <t>9</t>
    </r>
    <r>
      <rPr>
        <sz val="10"/>
        <rFont val="Times New Roman"/>
        <family val="1"/>
      </rPr>
      <t xml:space="preserve"> =</t>
    </r>
    <phoneticPr fontId="6" type="noConversion"/>
  </si>
  <si>
    <r>
      <t>(S</t>
    </r>
    <r>
      <rPr>
        <vertAlign val="subscript"/>
        <sz val="10"/>
        <rFont val="Times New Roman"/>
        <family val="1"/>
      </rPr>
      <t>9,a</t>
    </r>
    <r>
      <rPr>
        <sz val="10"/>
        <rFont val="Times New Roman"/>
        <family val="1"/>
      </rPr>
      <t xml:space="preserve"> </t>
    </r>
    <r>
      <rPr>
        <sz val="10"/>
        <rFont val="標楷體"/>
        <family val="4"/>
        <charset val="136"/>
      </rPr>
      <t>﹣</t>
    </r>
    <r>
      <rPr>
        <sz val="10"/>
        <rFont val="Times New Roman"/>
        <family val="1"/>
      </rPr>
      <t>S</t>
    </r>
    <r>
      <rPr>
        <vertAlign val="subscript"/>
        <sz val="10"/>
        <rFont val="Times New Roman"/>
        <family val="1"/>
      </rPr>
      <t>9,b</t>
    </r>
    <r>
      <rPr>
        <sz val="10"/>
        <rFont val="Times New Roman"/>
        <family val="1"/>
      </rPr>
      <t>)</t>
    </r>
    <phoneticPr fontId="6" type="noConversion"/>
  </si>
  <si>
    <r>
      <t>S</t>
    </r>
    <r>
      <rPr>
        <vertAlign val="subscript"/>
        <sz val="10"/>
        <rFont val="Times New Roman"/>
        <family val="1"/>
      </rPr>
      <t>9,b</t>
    </r>
    <phoneticPr fontId="6" type="noConversion"/>
  </si>
  <si>
    <t>已執行</t>
    <phoneticPr fontId="6" type="noConversion"/>
  </si>
  <si>
    <t>V</t>
    <phoneticPr fontId="6" type="noConversion"/>
  </si>
  <si>
    <t>自行舉例：＿＿＿＿＿＿＿</t>
    <phoneticPr fontId="6" type="noConversion"/>
  </si>
  <si>
    <r>
      <rPr>
        <sz val="12"/>
        <color rgb="FF000000"/>
        <rFont val="標楷體"/>
        <family val="4"/>
        <charset val="136"/>
      </rPr>
      <t>調整後配分</t>
    </r>
    <r>
      <rPr>
        <sz val="12"/>
        <color rgb="FF000000"/>
        <rFont val="Times New Roman"/>
        <family val="1"/>
      </rPr>
      <t xml:space="preserve">temp
</t>
    </r>
    <r>
      <rPr>
        <sz val="12"/>
        <color rgb="FF0033CC"/>
        <rFont val="標楷體"/>
        <family val="4"/>
        <charset val="136"/>
      </rPr>
      <t>(核心指標)</t>
    </r>
    <phoneticPr fontId="6" type="noConversion"/>
  </si>
  <si>
    <r>
      <rPr>
        <sz val="12"/>
        <color rgb="FF000000"/>
        <rFont val="標楷體"/>
        <family val="4"/>
        <charset val="136"/>
      </rPr>
      <t>調整後配分</t>
    </r>
    <r>
      <rPr>
        <sz val="12"/>
        <color rgb="FF000000"/>
        <rFont val="Times New Roman"/>
        <family val="1"/>
      </rPr>
      <t>temp
(</t>
    </r>
    <r>
      <rPr>
        <sz val="12"/>
        <color rgb="FF0033CC"/>
        <rFont val="標楷體"/>
        <family val="4"/>
        <charset val="136"/>
      </rPr>
      <t>一般指標</t>
    </r>
    <r>
      <rPr>
        <sz val="12"/>
        <color rgb="FF000000"/>
        <rFont val="Times New Roman"/>
        <family val="1"/>
      </rPr>
      <t>)</t>
    </r>
    <phoneticPr fontId="6" type="noConversion"/>
  </si>
  <si>
    <t>kg</t>
    <phoneticPr fontId="6" type="noConversion"/>
  </si>
  <si>
    <t>g</t>
    <phoneticPr fontId="6" type="noConversion"/>
  </si>
  <si>
    <t>(免填寫)</t>
    <phoneticPr fontId="6" type="noConversion"/>
  </si>
  <si>
    <r>
      <rPr>
        <sz val="12"/>
        <rFont val="標楷體"/>
        <family val="4"/>
        <charset val="136"/>
      </rPr>
      <t>回收之能源種類</t>
    </r>
  </si>
  <si>
    <r>
      <rPr>
        <sz val="12"/>
        <rFont val="標楷體"/>
        <family val="4"/>
        <charset val="136"/>
      </rPr>
      <t>回收能源熱值</t>
    </r>
  </si>
  <si>
    <r>
      <rPr>
        <sz val="12"/>
        <rFont val="標楷體"/>
        <family val="4"/>
        <charset val="136"/>
      </rPr>
      <t>年回收量</t>
    </r>
  </si>
  <si>
    <r>
      <rPr>
        <sz val="10"/>
        <color rgb="FF000000"/>
        <rFont val="標楷體"/>
        <family val="4"/>
        <charset val="136"/>
      </rPr>
      <t>能源產品</t>
    </r>
    <phoneticPr fontId="100" type="noConversion"/>
  </si>
  <si>
    <r>
      <rPr>
        <sz val="10"/>
        <color rgb="FF000000"/>
        <rFont val="標楷體"/>
        <family val="4"/>
        <charset val="136"/>
      </rPr>
      <t>單位</t>
    </r>
    <phoneticPr fontId="100" type="noConversion"/>
  </si>
  <si>
    <r>
      <rPr>
        <sz val="10"/>
        <color rgb="FF000000"/>
        <rFont val="標楷體"/>
        <family val="4"/>
        <charset val="136"/>
      </rPr>
      <t>熱值</t>
    </r>
    <r>
      <rPr>
        <sz val="10"/>
        <color rgb="FF000000"/>
        <rFont val="Times New Roman"/>
        <family val="1"/>
      </rPr>
      <t>(</t>
    </r>
    <r>
      <rPr>
        <sz val="10"/>
        <color rgb="FF000000"/>
        <rFont val="標楷體"/>
        <family val="4"/>
        <charset val="136"/>
      </rPr>
      <t>千卡</t>
    </r>
    <r>
      <rPr>
        <sz val="10"/>
        <color rgb="FF000000"/>
        <rFont val="Times New Roman"/>
        <family val="1"/>
      </rPr>
      <t>)</t>
    </r>
    <phoneticPr fontId="100" type="noConversion"/>
  </si>
  <si>
    <r>
      <rPr>
        <sz val="10"/>
        <color rgb="FF000000"/>
        <rFont val="標楷體"/>
        <family val="4"/>
        <charset val="136"/>
      </rPr>
      <t>公升油當量</t>
    </r>
    <r>
      <rPr>
        <sz val="10"/>
        <color rgb="FF000000"/>
        <rFont val="Times New Roman"/>
        <family val="1"/>
      </rPr>
      <t xml:space="preserve">LOE
</t>
    </r>
    <r>
      <rPr>
        <sz val="6"/>
        <color rgb="FF000000"/>
        <rFont val="Times New Roman"/>
        <family val="1"/>
      </rPr>
      <t>(9,000</t>
    </r>
    <r>
      <rPr>
        <sz val="6"/>
        <color rgb="FF000000"/>
        <rFont val="標楷體"/>
        <family val="4"/>
        <charset val="136"/>
      </rPr>
      <t>千卡／公升</t>
    </r>
    <r>
      <rPr>
        <sz val="6"/>
        <color rgb="FF000000"/>
        <rFont val="Times New Roman"/>
        <family val="1"/>
      </rPr>
      <t>)</t>
    </r>
    <phoneticPr fontId="100" type="noConversion"/>
  </si>
  <si>
    <r>
      <rPr>
        <sz val="10"/>
        <color rgb="FF000000"/>
        <rFont val="標楷體"/>
        <family val="4"/>
        <charset val="136"/>
      </rPr>
      <t>變更時間</t>
    </r>
    <phoneticPr fontId="100" type="noConversion"/>
  </si>
  <si>
    <r>
      <rPr>
        <sz val="10"/>
        <color rgb="FF000000"/>
        <rFont val="標楷體"/>
        <family val="4"/>
        <charset val="136"/>
      </rPr>
      <t>煙煤</t>
    </r>
    <r>
      <rPr>
        <sz val="10"/>
        <color rgb="FF000000"/>
        <rFont val="Times New Roman"/>
        <family val="1"/>
      </rPr>
      <t>-</t>
    </r>
    <r>
      <rPr>
        <sz val="10"/>
        <color rgb="FF000000"/>
        <rFont val="標楷體"/>
        <family val="4"/>
        <charset val="136"/>
      </rPr>
      <t>煉焦煤</t>
    </r>
    <r>
      <rPr>
        <sz val="10"/>
        <color rgb="FF000000"/>
        <rFont val="Times New Roman"/>
        <family val="1"/>
      </rPr>
      <t>(</t>
    </r>
    <r>
      <rPr>
        <sz val="10"/>
        <color rgb="FF000000"/>
        <rFont val="標楷體"/>
        <family val="4"/>
        <charset val="136"/>
      </rPr>
      <t>自產</t>
    </r>
    <r>
      <rPr>
        <sz val="10"/>
        <color rgb="FF000000"/>
        <rFont val="Times New Roman"/>
        <family val="1"/>
      </rPr>
      <t>)</t>
    </r>
    <phoneticPr fontId="100" type="noConversion"/>
  </si>
  <si>
    <r>
      <rPr>
        <sz val="10"/>
        <rFont val="標楷體"/>
        <family val="4"/>
        <charset val="136"/>
      </rPr>
      <t>公斤</t>
    </r>
    <r>
      <rPr>
        <sz val="10"/>
        <rFont val="Times New Roman"/>
        <family val="1"/>
      </rPr>
      <t>(kg)</t>
    </r>
  </si>
  <si>
    <r>
      <rPr>
        <sz val="10"/>
        <color rgb="FF000000"/>
        <rFont val="標楷體"/>
        <family val="4"/>
        <charset val="136"/>
      </rPr>
      <t>煙煤</t>
    </r>
    <r>
      <rPr>
        <sz val="10"/>
        <color rgb="FF000000"/>
        <rFont val="Times New Roman"/>
        <family val="1"/>
      </rPr>
      <t>-</t>
    </r>
    <r>
      <rPr>
        <sz val="10"/>
        <color rgb="FF000000"/>
        <rFont val="標楷體"/>
        <family val="4"/>
        <charset val="136"/>
      </rPr>
      <t>煉焦煤</t>
    </r>
    <r>
      <rPr>
        <sz val="10"/>
        <color rgb="FF000000"/>
        <rFont val="Times New Roman"/>
        <family val="1"/>
      </rPr>
      <t>(</t>
    </r>
    <r>
      <rPr>
        <sz val="10"/>
        <color rgb="FF000000"/>
        <rFont val="標楷體"/>
        <family val="4"/>
        <charset val="136"/>
      </rPr>
      <t>進口</t>
    </r>
    <r>
      <rPr>
        <sz val="10"/>
        <color rgb="FF000000"/>
        <rFont val="Times New Roman"/>
        <family val="1"/>
      </rPr>
      <t>)</t>
    </r>
    <phoneticPr fontId="100" type="noConversion"/>
  </si>
  <si>
    <r>
      <rPr>
        <sz val="10"/>
        <color rgb="FF000000"/>
        <rFont val="標楷體"/>
        <family val="4"/>
        <charset val="136"/>
      </rPr>
      <t>煙煤</t>
    </r>
    <r>
      <rPr>
        <sz val="10"/>
        <color rgb="FF000000"/>
        <rFont val="Times New Roman"/>
        <family val="1"/>
      </rPr>
      <t>-</t>
    </r>
    <r>
      <rPr>
        <sz val="10"/>
        <color rgb="FF000000"/>
        <rFont val="標楷體"/>
        <family val="4"/>
        <charset val="136"/>
      </rPr>
      <t>煉焦煤</t>
    </r>
    <r>
      <rPr>
        <sz val="10"/>
        <color rgb="FF000000"/>
        <rFont val="Times New Roman"/>
        <family val="1"/>
      </rPr>
      <t>(</t>
    </r>
    <r>
      <rPr>
        <sz val="10"/>
        <color rgb="FF000000"/>
        <rFont val="標楷體"/>
        <family val="4"/>
        <charset val="136"/>
      </rPr>
      <t>鋼鐵業</t>
    </r>
    <r>
      <rPr>
        <sz val="10"/>
        <color rgb="FF000000"/>
        <rFont val="Times New Roman"/>
        <family val="1"/>
      </rPr>
      <t>)(</t>
    </r>
    <r>
      <rPr>
        <sz val="10"/>
        <color rgb="FF000000"/>
        <rFont val="標楷體"/>
        <family val="4"/>
        <charset val="136"/>
      </rPr>
      <t>至</t>
    </r>
    <r>
      <rPr>
        <sz val="10"/>
        <color rgb="FF000000"/>
        <rFont val="Times New Roman"/>
        <family val="1"/>
      </rPr>
      <t>80</t>
    </r>
    <r>
      <rPr>
        <sz val="10"/>
        <color rgb="FF000000"/>
        <rFont val="標楷體"/>
        <family val="4"/>
        <charset val="136"/>
      </rPr>
      <t>年止</t>
    </r>
    <r>
      <rPr>
        <sz val="10"/>
        <color rgb="FF000000"/>
        <rFont val="Times New Roman"/>
        <family val="1"/>
      </rPr>
      <t>)</t>
    </r>
    <phoneticPr fontId="100" type="noConversion"/>
  </si>
  <si>
    <r>
      <rPr>
        <sz val="10"/>
        <color rgb="FF000000"/>
        <rFont val="標楷體"/>
        <family val="4"/>
        <charset val="136"/>
      </rPr>
      <t>煙煤</t>
    </r>
    <r>
      <rPr>
        <sz val="10"/>
        <color rgb="FF000000"/>
        <rFont val="Times New Roman"/>
        <family val="1"/>
      </rPr>
      <t>-</t>
    </r>
    <r>
      <rPr>
        <sz val="10"/>
        <color rgb="FF000000"/>
        <rFont val="標楷體"/>
        <family val="4"/>
        <charset val="136"/>
      </rPr>
      <t>煉焦煤</t>
    </r>
    <r>
      <rPr>
        <sz val="10"/>
        <color rgb="FF000000"/>
        <rFont val="Times New Roman"/>
        <family val="1"/>
      </rPr>
      <t>(</t>
    </r>
    <r>
      <rPr>
        <sz val="10"/>
        <color rgb="FF000000"/>
        <rFont val="標楷體"/>
        <family val="4"/>
        <charset val="136"/>
      </rPr>
      <t>鋼鐵業</t>
    </r>
    <r>
      <rPr>
        <sz val="10"/>
        <color rgb="FF000000"/>
        <rFont val="Times New Roman"/>
        <family val="1"/>
      </rPr>
      <t>)(</t>
    </r>
    <r>
      <rPr>
        <sz val="10"/>
        <color rgb="FF000000"/>
        <rFont val="標楷體"/>
        <family val="4"/>
        <charset val="136"/>
      </rPr>
      <t>至</t>
    </r>
    <r>
      <rPr>
        <sz val="10"/>
        <color rgb="FF000000"/>
        <rFont val="Times New Roman"/>
        <family val="1"/>
      </rPr>
      <t>81</t>
    </r>
    <r>
      <rPr>
        <sz val="10"/>
        <color rgb="FF000000"/>
        <rFont val="標楷體"/>
        <family val="4"/>
        <charset val="136"/>
      </rPr>
      <t>年起</t>
    </r>
    <r>
      <rPr>
        <sz val="10"/>
        <color rgb="FF000000"/>
        <rFont val="Times New Roman"/>
        <family val="1"/>
      </rPr>
      <t>)</t>
    </r>
    <phoneticPr fontId="100" type="noConversion"/>
  </si>
  <si>
    <r>
      <rPr>
        <sz val="10"/>
        <rFont val="標楷體"/>
        <family val="4"/>
        <charset val="136"/>
      </rPr>
      <t>煙煤</t>
    </r>
    <r>
      <rPr>
        <sz val="10"/>
        <rFont val="Times New Roman"/>
        <family val="1"/>
      </rPr>
      <t>-</t>
    </r>
    <r>
      <rPr>
        <sz val="10"/>
        <rFont val="標楷體"/>
        <family val="4"/>
        <charset val="136"/>
      </rPr>
      <t>燃料煤</t>
    </r>
    <r>
      <rPr>
        <sz val="10"/>
        <rFont val="Times New Roman"/>
        <family val="1"/>
      </rPr>
      <t>(</t>
    </r>
    <r>
      <rPr>
        <sz val="10"/>
        <rFont val="標楷體"/>
        <family val="4"/>
        <charset val="136"/>
      </rPr>
      <t>自產</t>
    </r>
    <r>
      <rPr>
        <sz val="10"/>
        <rFont val="Times New Roman"/>
        <family val="1"/>
      </rPr>
      <t>)</t>
    </r>
    <phoneticPr fontId="100" type="noConversion"/>
  </si>
  <si>
    <r>
      <rPr>
        <sz val="10"/>
        <rFont val="標楷體"/>
        <family val="4"/>
        <charset val="136"/>
      </rPr>
      <t>煙煤</t>
    </r>
    <r>
      <rPr>
        <sz val="10"/>
        <rFont val="Times New Roman"/>
        <family val="1"/>
      </rPr>
      <t>-</t>
    </r>
    <r>
      <rPr>
        <sz val="10"/>
        <rFont val="標楷體"/>
        <family val="4"/>
        <charset val="136"/>
      </rPr>
      <t>燃料煤</t>
    </r>
    <r>
      <rPr>
        <sz val="10"/>
        <rFont val="Times New Roman"/>
        <family val="1"/>
      </rPr>
      <t>(</t>
    </r>
    <r>
      <rPr>
        <sz val="10"/>
        <rFont val="標楷體"/>
        <family val="4"/>
        <charset val="136"/>
      </rPr>
      <t>進口</t>
    </r>
    <r>
      <rPr>
        <sz val="10"/>
        <rFont val="Times New Roman"/>
        <family val="1"/>
      </rPr>
      <t>-</t>
    </r>
    <r>
      <rPr>
        <sz val="10"/>
        <rFont val="標楷體"/>
        <family val="4"/>
        <charset val="136"/>
      </rPr>
      <t>鋼鐵業</t>
    </r>
    <r>
      <rPr>
        <sz val="10"/>
        <rFont val="Times New Roman"/>
        <family val="1"/>
      </rPr>
      <t>)</t>
    </r>
    <phoneticPr fontId="100" type="noConversion"/>
  </si>
  <si>
    <r>
      <rPr>
        <sz val="10"/>
        <rFont val="標楷體"/>
        <family val="4"/>
        <charset val="136"/>
      </rPr>
      <t>煙煤</t>
    </r>
    <r>
      <rPr>
        <sz val="10"/>
        <rFont val="Times New Roman"/>
        <family val="1"/>
      </rPr>
      <t>-</t>
    </r>
    <r>
      <rPr>
        <sz val="10"/>
        <rFont val="標楷體"/>
        <family val="4"/>
        <charset val="136"/>
      </rPr>
      <t>燃料煤</t>
    </r>
    <r>
      <rPr>
        <sz val="10"/>
        <rFont val="Times New Roman"/>
        <family val="1"/>
      </rPr>
      <t>(</t>
    </r>
    <r>
      <rPr>
        <sz val="10"/>
        <rFont val="標楷體"/>
        <family val="4"/>
        <charset val="136"/>
      </rPr>
      <t>進口</t>
    </r>
    <r>
      <rPr>
        <sz val="10"/>
        <rFont val="Times New Roman"/>
        <family val="1"/>
      </rPr>
      <t>-</t>
    </r>
    <r>
      <rPr>
        <sz val="10"/>
        <rFont val="標楷體"/>
        <family val="4"/>
        <charset val="136"/>
      </rPr>
      <t>發電業</t>
    </r>
    <r>
      <rPr>
        <sz val="10"/>
        <rFont val="Times New Roman"/>
        <family val="1"/>
      </rPr>
      <t>)</t>
    </r>
    <phoneticPr fontId="100" type="noConversion"/>
  </si>
  <si>
    <r>
      <rPr>
        <sz val="10"/>
        <rFont val="標楷體"/>
        <family val="4"/>
        <charset val="136"/>
      </rPr>
      <t>煙煤</t>
    </r>
    <r>
      <rPr>
        <sz val="10"/>
        <rFont val="Times New Roman"/>
        <family val="1"/>
      </rPr>
      <t>-</t>
    </r>
    <r>
      <rPr>
        <sz val="10"/>
        <rFont val="標楷體"/>
        <family val="4"/>
        <charset val="136"/>
      </rPr>
      <t>燃料煤</t>
    </r>
    <r>
      <rPr>
        <sz val="10"/>
        <rFont val="Times New Roman"/>
        <family val="1"/>
      </rPr>
      <t>(</t>
    </r>
    <r>
      <rPr>
        <sz val="10"/>
        <rFont val="標楷體"/>
        <family val="4"/>
        <charset val="136"/>
      </rPr>
      <t>進口</t>
    </r>
    <r>
      <rPr>
        <sz val="10"/>
        <rFont val="Times New Roman"/>
        <family val="1"/>
      </rPr>
      <t>-</t>
    </r>
    <r>
      <rPr>
        <sz val="10"/>
        <rFont val="標楷體"/>
        <family val="4"/>
        <charset val="136"/>
      </rPr>
      <t>其他</t>
    </r>
    <r>
      <rPr>
        <sz val="10"/>
        <rFont val="Times New Roman"/>
        <family val="1"/>
      </rPr>
      <t>)</t>
    </r>
    <phoneticPr fontId="100" type="noConversion"/>
  </si>
  <si>
    <r>
      <rPr>
        <sz val="10"/>
        <rFont val="標楷體"/>
        <family val="4"/>
        <charset val="136"/>
      </rPr>
      <t>煙煤</t>
    </r>
    <r>
      <rPr>
        <sz val="10"/>
        <rFont val="Times New Roman"/>
        <family val="1"/>
      </rPr>
      <t>-</t>
    </r>
    <r>
      <rPr>
        <sz val="10"/>
        <rFont val="標楷體"/>
        <family val="4"/>
        <charset val="136"/>
      </rPr>
      <t>燃料煤</t>
    </r>
    <r>
      <rPr>
        <sz val="10"/>
        <rFont val="Times New Roman"/>
        <family val="1"/>
      </rPr>
      <t>(</t>
    </r>
    <r>
      <rPr>
        <sz val="10"/>
        <rFont val="標楷體"/>
        <family val="4"/>
        <charset val="136"/>
      </rPr>
      <t>無煙煤</t>
    </r>
    <r>
      <rPr>
        <sz val="10"/>
        <rFont val="Times New Roman"/>
        <family val="1"/>
      </rPr>
      <t>)</t>
    </r>
    <phoneticPr fontId="100" type="noConversion"/>
  </si>
  <si>
    <r>
      <rPr>
        <sz val="10"/>
        <rFont val="標楷體"/>
        <family val="4"/>
        <charset val="136"/>
      </rPr>
      <t>亞煙煤</t>
    </r>
    <r>
      <rPr>
        <sz val="10"/>
        <rFont val="Times New Roman"/>
        <family val="1"/>
      </rPr>
      <t>-</t>
    </r>
    <r>
      <rPr>
        <sz val="10"/>
        <rFont val="標楷體"/>
        <family val="4"/>
        <charset val="136"/>
      </rPr>
      <t>發電業</t>
    </r>
    <phoneticPr fontId="100" type="noConversion"/>
  </si>
  <si>
    <r>
      <rPr>
        <sz val="10"/>
        <rFont val="標楷體"/>
        <family val="4"/>
        <charset val="136"/>
      </rPr>
      <t>亞煙煤</t>
    </r>
    <r>
      <rPr>
        <sz val="10"/>
        <rFont val="Times New Roman"/>
        <family val="1"/>
      </rPr>
      <t>-</t>
    </r>
    <r>
      <rPr>
        <sz val="10"/>
        <rFont val="標楷體"/>
        <family val="4"/>
        <charset val="136"/>
      </rPr>
      <t>其他</t>
    </r>
    <phoneticPr fontId="100" type="noConversion"/>
  </si>
  <si>
    <r>
      <rPr>
        <sz val="10"/>
        <rFont val="標楷體"/>
        <family val="4"/>
        <charset val="136"/>
      </rPr>
      <t>亞煙煤</t>
    </r>
    <r>
      <rPr>
        <sz val="10"/>
        <rFont val="Times New Roman"/>
        <family val="1"/>
      </rPr>
      <t>-</t>
    </r>
    <r>
      <rPr>
        <sz val="10"/>
        <rFont val="標楷體"/>
        <family val="4"/>
        <charset val="136"/>
      </rPr>
      <t>焦炭</t>
    </r>
    <phoneticPr fontId="100" type="noConversion"/>
  </si>
  <si>
    <r>
      <rPr>
        <sz val="10"/>
        <rFont val="標楷體"/>
        <family val="4"/>
        <charset val="136"/>
      </rPr>
      <t>亞煙煤</t>
    </r>
    <r>
      <rPr>
        <sz val="10"/>
        <rFont val="Times New Roman"/>
        <family val="1"/>
      </rPr>
      <t>-</t>
    </r>
    <r>
      <rPr>
        <sz val="10"/>
        <rFont val="標楷體"/>
        <family val="4"/>
        <charset val="136"/>
      </rPr>
      <t>煤球</t>
    </r>
    <phoneticPr fontId="100" type="noConversion"/>
  </si>
  <si>
    <r>
      <rPr>
        <sz val="10"/>
        <rFont val="標楷體"/>
        <family val="4"/>
        <charset val="136"/>
      </rPr>
      <t>亞煙煤</t>
    </r>
    <r>
      <rPr>
        <sz val="10"/>
        <rFont val="Times New Roman"/>
        <family val="1"/>
      </rPr>
      <t>-</t>
    </r>
    <r>
      <rPr>
        <sz val="10"/>
        <rFont val="標楷體"/>
        <family val="4"/>
        <charset val="136"/>
      </rPr>
      <t>焦爐氣</t>
    </r>
    <phoneticPr fontId="100" type="noConversion"/>
  </si>
  <si>
    <r>
      <rPr>
        <sz val="10"/>
        <rFont val="標楷體"/>
        <family val="4"/>
        <charset val="136"/>
      </rPr>
      <t>立方公尺</t>
    </r>
    <r>
      <rPr>
        <sz val="10"/>
        <rFont val="Times New Roman"/>
        <family val="1"/>
      </rPr>
      <t>(m</t>
    </r>
    <r>
      <rPr>
        <vertAlign val="superscript"/>
        <sz val="10"/>
        <rFont val="Times New Roman"/>
        <family val="1"/>
      </rPr>
      <t>3</t>
    </r>
    <r>
      <rPr>
        <sz val="10"/>
        <rFont val="Times New Roman"/>
        <family val="1"/>
      </rPr>
      <t>)</t>
    </r>
  </si>
  <si>
    <r>
      <rPr>
        <sz val="10"/>
        <rFont val="標楷體"/>
        <family val="4"/>
        <charset val="136"/>
      </rPr>
      <t>亞煙煤</t>
    </r>
    <r>
      <rPr>
        <sz val="10"/>
        <rFont val="Times New Roman"/>
        <family val="1"/>
      </rPr>
      <t>-</t>
    </r>
    <r>
      <rPr>
        <sz val="10"/>
        <rFont val="標楷體"/>
        <family val="4"/>
        <charset val="136"/>
      </rPr>
      <t>高爐氣</t>
    </r>
    <phoneticPr fontId="100" type="noConversion"/>
  </si>
  <si>
    <r>
      <rPr>
        <sz val="10"/>
        <rFont val="標楷體"/>
        <family val="4"/>
        <charset val="136"/>
      </rPr>
      <t>亞煙煤</t>
    </r>
    <r>
      <rPr>
        <sz val="10"/>
        <rFont val="Times New Roman"/>
        <family val="1"/>
      </rPr>
      <t>-</t>
    </r>
    <r>
      <rPr>
        <sz val="10"/>
        <rFont val="標楷體"/>
        <family val="4"/>
        <charset val="136"/>
      </rPr>
      <t>轉爐氣</t>
    </r>
    <phoneticPr fontId="100" type="noConversion"/>
  </si>
  <si>
    <r>
      <rPr>
        <sz val="10"/>
        <rFont val="標楷體"/>
        <family val="4"/>
        <charset val="136"/>
      </rPr>
      <t>原油</t>
    </r>
    <r>
      <rPr>
        <sz val="10"/>
        <rFont val="Times New Roman"/>
        <family val="1"/>
      </rPr>
      <t>-</t>
    </r>
    <r>
      <rPr>
        <sz val="10"/>
        <rFont val="標楷體"/>
        <family val="4"/>
        <charset val="136"/>
      </rPr>
      <t>添加劑</t>
    </r>
    <phoneticPr fontId="100" type="noConversion"/>
  </si>
  <si>
    <r>
      <rPr>
        <sz val="10"/>
        <rFont val="標楷體"/>
        <family val="4"/>
        <charset val="136"/>
      </rPr>
      <t>公升</t>
    </r>
    <r>
      <rPr>
        <sz val="10"/>
        <rFont val="Times New Roman"/>
        <family val="1"/>
      </rPr>
      <t>(liter)</t>
    </r>
  </si>
  <si>
    <r>
      <rPr>
        <sz val="10"/>
        <rFont val="標楷體"/>
        <family val="4"/>
        <charset val="136"/>
      </rPr>
      <t>原油</t>
    </r>
    <r>
      <rPr>
        <sz val="10"/>
        <rFont val="Times New Roman"/>
        <family val="1"/>
      </rPr>
      <t>-</t>
    </r>
    <r>
      <rPr>
        <sz val="10"/>
        <rFont val="標楷體"/>
        <family val="4"/>
        <charset val="136"/>
      </rPr>
      <t>液化油</t>
    </r>
    <phoneticPr fontId="100" type="noConversion"/>
  </si>
  <si>
    <r>
      <rPr>
        <sz val="10"/>
        <rFont val="標楷體"/>
        <family val="4"/>
        <charset val="136"/>
      </rPr>
      <t>原油</t>
    </r>
    <r>
      <rPr>
        <sz val="10"/>
        <rFont val="Times New Roman"/>
        <family val="1"/>
      </rPr>
      <t>-</t>
    </r>
    <r>
      <rPr>
        <sz val="10"/>
        <rFont val="標楷體"/>
        <family val="4"/>
        <charset val="136"/>
      </rPr>
      <t>煉油氣</t>
    </r>
    <phoneticPr fontId="100" type="noConversion"/>
  </si>
  <si>
    <r>
      <rPr>
        <sz val="10"/>
        <color rgb="FF000000"/>
        <rFont val="標楷體"/>
        <family val="4"/>
        <charset val="136"/>
      </rPr>
      <t>原油</t>
    </r>
    <r>
      <rPr>
        <sz val="10"/>
        <color rgb="FF000000"/>
        <rFont val="Times New Roman"/>
        <family val="1"/>
      </rPr>
      <t>-</t>
    </r>
    <r>
      <rPr>
        <sz val="10"/>
        <color rgb="FF000000"/>
        <rFont val="標楷體"/>
        <family val="4"/>
        <charset val="136"/>
      </rPr>
      <t>液化石油氣</t>
    </r>
    <r>
      <rPr>
        <sz val="10"/>
        <color rgb="FF000000"/>
        <rFont val="Times New Roman"/>
        <family val="1"/>
      </rPr>
      <t>(</t>
    </r>
    <r>
      <rPr>
        <sz val="10"/>
        <color rgb="FF000000"/>
        <rFont val="標楷體"/>
        <family val="4"/>
        <charset val="136"/>
      </rPr>
      <t>至</t>
    </r>
    <r>
      <rPr>
        <sz val="10"/>
        <color rgb="FF000000"/>
        <rFont val="Times New Roman"/>
        <family val="1"/>
      </rPr>
      <t>79</t>
    </r>
    <r>
      <rPr>
        <sz val="10"/>
        <color rgb="FF000000"/>
        <rFont val="標楷體"/>
        <family val="4"/>
        <charset val="136"/>
      </rPr>
      <t>年止</t>
    </r>
    <r>
      <rPr>
        <sz val="10"/>
        <color rgb="FF000000"/>
        <rFont val="Times New Roman"/>
        <family val="1"/>
      </rPr>
      <t>)</t>
    </r>
    <phoneticPr fontId="100" type="noConversion"/>
  </si>
  <si>
    <r>
      <rPr>
        <sz val="10"/>
        <color rgb="FF000000"/>
        <rFont val="標楷體"/>
        <family val="4"/>
        <charset val="136"/>
      </rPr>
      <t>原油</t>
    </r>
    <r>
      <rPr>
        <sz val="10"/>
        <color rgb="FF000000"/>
        <rFont val="Times New Roman"/>
        <family val="1"/>
      </rPr>
      <t>-</t>
    </r>
    <r>
      <rPr>
        <sz val="10"/>
        <color rgb="FF000000"/>
        <rFont val="標楷體"/>
        <family val="4"/>
        <charset val="136"/>
      </rPr>
      <t>液化石油氣</t>
    </r>
    <r>
      <rPr>
        <sz val="10"/>
        <color rgb="FF000000"/>
        <rFont val="Times New Roman"/>
        <family val="1"/>
      </rPr>
      <t>(</t>
    </r>
    <r>
      <rPr>
        <sz val="10"/>
        <color rgb="FF000000"/>
        <rFont val="標楷體"/>
        <family val="4"/>
        <charset val="136"/>
      </rPr>
      <t>至</t>
    </r>
    <r>
      <rPr>
        <sz val="10"/>
        <color rgb="FF000000"/>
        <rFont val="Times New Roman"/>
        <family val="1"/>
      </rPr>
      <t>80</t>
    </r>
    <r>
      <rPr>
        <sz val="10"/>
        <color rgb="FF000000"/>
        <rFont val="標楷體"/>
        <family val="4"/>
        <charset val="136"/>
      </rPr>
      <t>年起</t>
    </r>
    <r>
      <rPr>
        <sz val="10"/>
        <color rgb="FF000000"/>
        <rFont val="Times New Roman"/>
        <family val="1"/>
      </rPr>
      <t>)</t>
    </r>
    <phoneticPr fontId="100" type="noConversion"/>
  </si>
  <si>
    <r>
      <rPr>
        <sz val="10"/>
        <rFont val="標楷體"/>
        <family val="4"/>
        <charset val="136"/>
      </rPr>
      <t>原油</t>
    </r>
    <r>
      <rPr>
        <sz val="10"/>
        <rFont val="Times New Roman"/>
        <family val="1"/>
      </rPr>
      <t>-</t>
    </r>
    <r>
      <rPr>
        <sz val="10"/>
        <rFont val="標楷體"/>
        <family val="4"/>
        <charset val="136"/>
      </rPr>
      <t>丙烷混合氣</t>
    </r>
    <phoneticPr fontId="100" type="noConversion"/>
  </si>
  <si>
    <r>
      <rPr>
        <sz val="10"/>
        <rFont val="標楷體"/>
        <family val="4"/>
        <charset val="136"/>
      </rPr>
      <t>原油</t>
    </r>
    <r>
      <rPr>
        <sz val="10"/>
        <rFont val="Times New Roman"/>
        <family val="1"/>
      </rPr>
      <t>-</t>
    </r>
    <r>
      <rPr>
        <sz val="10"/>
        <rFont val="標楷體"/>
        <family val="4"/>
        <charset val="136"/>
      </rPr>
      <t>天然汽油</t>
    </r>
    <phoneticPr fontId="100" type="noConversion"/>
  </si>
  <si>
    <r>
      <rPr>
        <sz val="10"/>
        <rFont val="標楷體"/>
        <family val="4"/>
        <charset val="136"/>
      </rPr>
      <t>原油</t>
    </r>
    <r>
      <rPr>
        <sz val="10"/>
        <rFont val="Times New Roman"/>
        <family val="1"/>
      </rPr>
      <t>-</t>
    </r>
    <r>
      <rPr>
        <sz val="10"/>
        <rFont val="標楷體"/>
        <family val="4"/>
        <charset val="136"/>
      </rPr>
      <t>石油腦</t>
    </r>
    <phoneticPr fontId="100" type="noConversion"/>
  </si>
  <si>
    <r>
      <rPr>
        <sz val="10"/>
        <rFont val="標楷體"/>
        <family val="4"/>
        <charset val="136"/>
      </rPr>
      <t>原油</t>
    </r>
    <r>
      <rPr>
        <sz val="10"/>
        <rFont val="Times New Roman"/>
        <family val="1"/>
      </rPr>
      <t>-</t>
    </r>
    <r>
      <rPr>
        <sz val="10"/>
        <rFont val="標楷體"/>
        <family val="4"/>
        <charset val="136"/>
      </rPr>
      <t>車用汽油</t>
    </r>
    <phoneticPr fontId="100" type="noConversion"/>
  </si>
  <si>
    <r>
      <rPr>
        <sz val="10"/>
        <rFont val="標楷體"/>
        <family val="4"/>
        <charset val="136"/>
      </rPr>
      <t>原油</t>
    </r>
    <r>
      <rPr>
        <sz val="10"/>
        <rFont val="Times New Roman"/>
        <family val="1"/>
      </rPr>
      <t>-</t>
    </r>
    <r>
      <rPr>
        <sz val="10"/>
        <rFont val="標楷體"/>
        <family val="4"/>
        <charset val="136"/>
      </rPr>
      <t>航空汽油</t>
    </r>
    <phoneticPr fontId="100" type="noConversion"/>
  </si>
  <si>
    <r>
      <rPr>
        <sz val="10"/>
        <rFont val="標楷體"/>
        <family val="4"/>
        <charset val="136"/>
      </rPr>
      <t>原油</t>
    </r>
    <r>
      <rPr>
        <sz val="10"/>
        <rFont val="Times New Roman"/>
        <family val="1"/>
      </rPr>
      <t>-</t>
    </r>
    <r>
      <rPr>
        <sz val="10"/>
        <rFont val="標楷體"/>
        <family val="4"/>
        <charset val="136"/>
      </rPr>
      <t>航空燃油</t>
    </r>
    <phoneticPr fontId="100" type="noConversion"/>
  </si>
  <si>
    <r>
      <rPr>
        <sz val="10"/>
        <rFont val="標楷體"/>
        <family val="4"/>
        <charset val="136"/>
      </rPr>
      <t>原油</t>
    </r>
    <r>
      <rPr>
        <sz val="10"/>
        <rFont val="Times New Roman"/>
        <family val="1"/>
      </rPr>
      <t>-</t>
    </r>
    <r>
      <rPr>
        <sz val="10"/>
        <rFont val="標楷體"/>
        <family val="4"/>
        <charset val="136"/>
      </rPr>
      <t>煤油</t>
    </r>
    <phoneticPr fontId="100" type="noConversion"/>
  </si>
  <si>
    <r>
      <rPr>
        <sz val="10"/>
        <color rgb="FF000000"/>
        <rFont val="標楷體"/>
        <family val="4"/>
        <charset val="136"/>
      </rPr>
      <t>原油</t>
    </r>
    <r>
      <rPr>
        <sz val="10"/>
        <color rgb="FF000000"/>
        <rFont val="Times New Roman"/>
        <family val="1"/>
      </rPr>
      <t>-</t>
    </r>
    <r>
      <rPr>
        <sz val="10"/>
        <color rgb="FF000000"/>
        <rFont val="標楷體"/>
        <family val="4"/>
        <charset val="136"/>
      </rPr>
      <t>柴油</t>
    </r>
    <r>
      <rPr>
        <sz val="10"/>
        <color rgb="FF000000"/>
        <rFont val="Times New Roman"/>
        <family val="1"/>
      </rPr>
      <t>(</t>
    </r>
    <r>
      <rPr>
        <sz val="10"/>
        <color rgb="FF000000"/>
        <rFont val="標楷體"/>
        <family val="4"/>
        <charset val="136"/>
      </rPr>
      <t>至</t>
    </r>
    <r>
      <rPr>
        <sz val="10"/>
        <color rgb="FF000000"/>
        <rFont val="Times New Roman"/>
        <family val="1"/>
      </rPr>
      <t>87</t>
    </r>
    <r>
      <rPr>
        <sz val="10"/>
        <color rgb="FF000000"/>
        <rFont val="標楷體"/>
        <family val="4"/>
        <charset val="136"/>
      </rPr>
      <t>年止</t>
    </r>
    <r>
      <rPr>
        <sz val="10"/>
        <color rgb="FF000000"/>
        <rFont val="Times New Roman"/>
        <family val="1"/>
      </rPr>
      <t>)</t>
    </r>
    <phoneticPr fontId="100" type="noConversion"/>
  </si>
  <si>
    <r>
      <rPr>
        <sz val="10"/>
        <color rgb="FF000000"/>
        <rFont val="標楷體"/>
        <family val="4"/>
        <charset val="136"/>
      </rPr>
      <t>原油</t>
    </r>
    <r>
      <rPr>
        <sz val="10"/>
        <color rgb="FF000000"/>
        <rFont val="Times New Roman"/>
        <family val="1"/>
      </rPr>
      <t>-</t>
    </r>
    <r>
      <rPr>
        <sz val="10"/>
        <color rgb="FF000000"/>
        <rFont val="標楷體"/>
        <family val="4"/>
        <charset val="136"/>
      </rPr>
      <t>柴油</t>
    </r>
    <r>
      <rPr>
        <sz val="10"/>
        <color rgb="FF000000"/>
        <rFont val="Times New Roman"/>
        <family val="1"/>
      </rPr>
      <t>(</t>
    </r>
    <r>
      <rPr>
        <sz val="10"/>
        <color rgb="FF000000"/>
        <rFont val="標楷體"/>
        <family val="4"/>
        <charset val="136"/>
      </rPr>
      <t>至</t>
    </r>
    <r>
      <rPr>
        <sz val="10"/>
        <color rgb="FF000000"/>
        <rFont val="Times New Roman"/>
        <family val="1"/>
      </rPr>
      <t>88</t>
    </r>
    <r>
      <rPr>
        <sz val="10"/>
        <color rgb="FF000000"/>
        <rFont val="標楷體"/>
        <family val="4"/>
        <charset val="136"/>
      </rPr>
      <t>年起</t>
    </r>
    <r>
      <rPr>
        <sz val="10"/>
        <color rgb="FF000000"/>
        <rFont val="Times New Roman"/>
        <family val="1"/>
      </rPr>
      <t>)</t>
    </r>
    <phoneticPr fontId="100" type="noConversion"/>
  </si>
  <si>
    <r>
      <rPr>
        <sz val="10"/>
        <color rgb="FF000000"/>
        <rFont val="標楷體"/>
        <family val="4"/>
        <charset val="136"/>
      </rPr>
      <t>原油</t>
    </r>
    <r>
      <rPr>
        <sz val="10"/>
        <color rgb="FF000000"/>
        <rFont val="Times New Roman"/>
        <family val="1"/>
      </rPr>
      <t>-</t>
    </r>
    <r>
      <rPr>
        <sz val="10"/>
        <color rgb="FF000000"/>
        <rFont val="標楷體"/>
        <family val="4"/>
        <charset val="136"/>
      </rPr>
      <t>燃料油</t>
    </r>
    <r>
      <rPr>
        <sz val="10"/>
        <color rgb="FF000000"/>
        <rFont val="Times New Roman"/>
        <family val="1"/>
      </rPr>
      <t>(</t>
    </r>
    <r>
      <rPr>
        <sz val="10"/>
        <color rgb="FF000000"/>
        <rFont val="標楷體"/>
        <family val="4"/>
        <charset val="136"/>
      </rPr>
      <t>至</t>
    </r>
    <r>
      <rPr>
        <sz val="10"/>
        <color rgb="FF000000"/>
        <rFont val="Times New Roman"/>
        <family val="1"/>
      </rPr>
      <t>89</t>
    </r>
    <r>
      <rPr>
        <sz val="10"/>
        <color rgb="FF000000"/>
        <rFont val="標楷體"/>
        <family val="4"/>
        <charset val="136"/>
      </rPr>
      <t>年起</t>
    </r>
    <r>
      <rPr>
        <sz val="10"/>
        <color rgb="FF000000"/>
        <rFont val="Times New Roman"/>
        <family val="1"/>
      </rPr>
      <t>)</t>
    </r>
    <phoneticPr fontId="100" type="noConversion"/>
  </si>
  <si>
    <r>
      <rPr>
        <sz val="10"/>
        <color rgb="FF000000"/>
        <rFont val="標楷體"/>
        <family val="4"/>
        <charset val="136"/>
      </rPr>
      <t>原油</t>
    </r>
    <r>
      <rPr>
        <sz val="10"/>
        <color rgb="FF000000"/>
        <rFont val="Times New Roman"/>
        <family val="1"/>
      </rPr>
      <t>-</t>
    </r>
    <r>
      <rPr>
        <sz val="10"/>
        <color rgb="FF000000"/>
        <rFont val="標楷體"/>
        <family val="4"/>
        <charset val="136"/>
      </rPr>
      <t>燃料油</t>
    </r>
    <r>
      <rPr>
        <sz val="10"/>
        <color rgb="FF000000"/>
        <rFont val="Times New Roman"/>
        <family val="1"/>
      </rPr>
      <t>(</t>
    </r>
    <r>
      <rPr>
        <sz val="10"/>
        <color rgb="FF000000"/>
        <rFont val="標楷體"/>
        <family val="4"/>
        <charset val="136"/>
      </rPr>
      <t>至</t>
    </r>
    <r>
      <rPr>
        <sz val="10"/>
        <color rgb="FF000000"/>
        <rFont val="Times New Roman"/>
        <family val="1"/>
      </rPr>
      <t>90</t>
    </r>
    <r>
      <rPr>
        <sz val="10"/>
        <color rgb="FF000000"/>
        <rFont val="標楷體"/>
        <family val="4"/>
        <charset val="136"/>
      </rPr>
      <t>年起</t>
    </r>
    <r>
      <rPr>
        <sz val="10"/>
        <color rgb="FF000000"/>
        <rFont val="Times New Roman"/>
        <family val="1"/>
      </rPr>
      <t>)</t>
    </r>
    <phoneticPr fontId="100" type="noConversion"/>
  </si>
  <si>
    <r>
      <rPr>
        <sz val="10"/>
        <rFont val="標楷體"/>
        <family val="4"/>
        <charset val="136"/>
      </rPr>
      <t>原油</t>
    </r>
    <r>
      <rPr>
        <sz val="10"/>
        <rFont val="Times New Roman"/>
        <family val="1"/>
      </rPr>
      <t>-</t>
    </r>
    <r>
      <rPr>
        <sz val="10"/>
        <rFont val="標楷體"/>
        <family val="4"/>
        <charset val="136"/>
      </rPr>
      <t>白精油</t>
    </r>
    <phoneticPr fontId="100" type="noConversion"/>
  </si>
  <si>
    <r>
      <rPr>
        <sz val="10"/>
        <rFont val="標楷體"/>
        <family val="4"/>
        <charset val="136"/>
      </rPr>
      <t>原油</t>
    </r>
    <r>
      <rPr>
        <sz val="10"/>
        <rFont val="Times New Roman"/>
        <family val="1"/>
      </rPr>
      <t>-</t>
    </r>
    <r>
      <rPr>
        <sz val="10"/>
        <rFont val="標楷體"/>
        <family val="4"/>
        <charset val="136"/>
      </rPr>
      <t>潤滑油</t>
    </r>
    <phoneticPr fontId="100" type="noConversion"/>
  </si>
  <si>
    <r>
      <rPr>
        <sz val="10"/>
        <rFont val="標楷體"/>
        <family val="4"/>
        <charset val="136"/>
      </rPr>
      <t>原油</t>
    </r>
    <r>
      <rPr>
        <sz val="10"/>
        <rFont val="Times New Roman"/>
        <family val="1"/>
      </rPr>
      <t>-</t>
    </r>
    <r>
      <rPr>
        <sz val="10"/>
        <rFont val="標楷體"/>
        <family val="4"/>
        <charset val="136"/>
      </rPr>
      <t>柏油</t>
    </r>
    <phoneticPr fontId="100" type="noConversion"/>
  </si>
  <si>
    <r>
      <rPr>
        <sz val="10"/>
        <rFont val="標楷體"/>
        <family val="4"/>
        <charset val="136"/>
      </rPr>
      <t>原油</t>
    </r>
    <r>
      <rPr>
        <sz val="10"/>
        <rFont val="Times New Roman"/>
        <family val="1"/>
      </rPr>
      <t>-</t>
    </r>
    <r>
      <rPr>
        <sz val="10"/>
        <rFont val="標楷體"/>
        <family val="4"/>
        <charset val="136"/>
      </rPr>
      <t>溶劑油</t>
    </r>
    <phoneticPr fontId="100" type="noConversion"/>
  </si>
  <si>
    <r>
      <rPr>
        <sz val="10"/>
        <rFont val="標楷體"/>
        <family val="4"/>
        <charset val="136"/>
      </rPr>
      <t>原油</t>
    </r>
    <r>
      <rPr>
        <sz val="10"/>
        <rFont val="Times New Roman"/>
        <family val="1"/>
      </rPr>
      <t>-</t>
    </r>
    <r>
      <rPr>
        <sz val="10"/>
        <rFont val="標楷體"/>
        <family val="4"/>
        <charset val="136"/>
      </rPr>
      <t>石蠟</t>
    </r>
    <phoneticPr fontId="100" type="noConversion"/>
  </si>
  <si>
    <r>
      <rPr>
        <sz val="10"/>
        <rFont val="標楷體"/>
        <family val="4"/>
        <charset val="136"/>
      </rPr>
      <t>原油</t>
    </r>
    <r>
      <rPr>
        <sz val="10"/>
        <rFont val="Times New Roman"/>
        <family val="1"/>
      </rPr>
      <t>-</t>
    </r>
    <r>
      <rPr>
        <sz val="10"/>
        <rFont val="標楷體"/>
        <family val="4"/>
        <charset val="136"/>
      </rPr>
      <t>石油焦</t>
    </r>
    <phoneticPr fontId="100" type="noConversion"/>
  </si>
  <si>
    <r>
      <rPr>
        <sz val="10"/>
        <rFont val="標楷體"/>
        <family val="4"/>
        <charset val="136"/>
      </rPr>
      <t>原油</t>
    </r>
    <r>
      <rPr>
        <sz val="10"/>
        <rFont val="Times New Roman"/>
        <family val="1"/>
      </rPr>
      <t>-</t>
    </r>
    <r>
      <rPr>
        <sz val="10"/>
        <rFont val="標楷體"/>
        <family val="4"/>
        <charset val="136"/>
      </rPr>
      <t>其他石油產品</t>
    </r>
    <phoneticPr fontId="100" type="noConversion"/>
  </si>
  <si>
    <r>
      <rPr>
        <sz val="10"/>
        <color rgb="FF000000"/>
        <rFont val="標楷體"/>
        <family val="4"/>
        <charset val="136"/>
      </rPr>
      <t>天然氣</t>
    </r>
    <r>
      <rPr>
        <sz val="10"/>
        <color rgb="FF000000"/>
        <rFont val="Times New Roman"/>
        <family val="1"/>
      </rPr>
      <t>(</t>
    </r>
    <r>
      <rPr>
        <sz val="10"/>
        <color rgb="FF000000"/>
        <rFont val="標楷體"/>
        <family val="4"/>
        <charset val="136"/>
      </rPr>
      <t>自產</t>
    </r>
    <r>
      <rPr>
        <sz val="10"/>
        <color rgb="FF000000"/>
        <rFont val="Times New Roman"/>
        <family val="1"/>
      </rPr>
      <t>)(</t>
    </r>
    <r>
      <rPr>
        <sz val="10"/>
        <color rgb="FF000000"/>
        <rFont val="標楷體"/>
        <family val="4"/>
        <charset val="136"/>
      </rPr>
      <t>至</t>
    </r>
    <r>
      <rPr>
        <sz val="10"/>
        <color rgb="FF000000"/>
        <rFont val="Times New Roman"/>
        <family val="1"/>
      </rPr>
      <t>79</t>
    </r>
    <r>
      <rPr>
        <sz val="10"/>
        <color rgb="FF000000"/>
        <rFont val="標楷體"/>
        <family val="4"/>
        <charset val="136"/>
      </rPr>
      <t>年止</t>
    </r>
    <r>
      <rPr>
        <sz val="10"/>
        <color rgb="FF000000"/>
        <rFont val="Times New Roman"/>
        <family val="1"/>
      </rPr>
      <t>)</t>
    </r>
    <phoneticPr fontId="100" type="noConversion"/>
  </si>
  <si>
    <r>
      <rPr>
        <sz val="10"/>
        <color rgb="FF000000"/>
        <rFont val="標楷體"/>
        <family val="4"/>
        <charset val="136"/>
      </rPr>
      <t>天然氣</t>
    </r>
    <r>
      <rPr>
        <sz val="10"/>
        <color rgb="FF000000"/>
        <rFont val="Times New Roman"/>
        <family val="1"/>
      </rPr>
      <t>(</t>
    </r>
    <r>
      <rPr>
        <sz val="10"/>
        <color rgb="FF000000"/>
        <rFont val="標楷體"/>
        <family val="4"/>
        <charset val="136"/>
      </rPr>
      <t>自產</t>
    </r>
    <r>
      <rPr>
        <sz val="10"/>
        <color rgb="FF000000"/>
        <rFont val="Times New Roman"/>
        <family val="1"/>
      </rPr>
      <t>)(</t>
    </r>
    <r>
      <rPr>
        <sz val="10"/>
        <color rgb="FF000000"/>
        <rFont val="標楷體"/>
        <family val="4"/>
        <charset val="136"/>
      </rPr>
      <t>至</t>
    </r>
    <r>
      <rPr>
        <sz val="10"/>
        <color rgb="FF000000"/>
        <rFont val="Times New Roman"/>
        <family val="1"/>
      </rPr>
      <t>80</t>
    </r>
    <r>
      <rPr>
        <sz val="10"/>
        <color rgb="FF000000"/>
        <rFont val="標楷體"/>
        <family val="4"/>
        <charset val="136"/>
      </rPr>
      <t>年起</t>
    </r>
    <r>
      <rPr>
        <sz val="10"/>
        <color rgb="FF000000"/>
        <rFont val="Times New Roman"/>
        <family val="1"/>
      </rPr>
      <t>)</t>
    </r>
    <phoneticPr fontId="100" type="noConversion"/>
  </si>
  <si>
    <r>
      <rPr>
        <sz val="10"/>
        <rFont val="標楷體"/>
        <family val="4"/>
        <charset val="136"/>
      </rPr>
      <t>立方公尺</t>
    </r>
    <r>
      <rPr>
        <sz val="10"/>
        <rFont val="Times New Roman"/>
        <family val="1"/>
      </rPr>
      <t>(m</t>
    </r>
    <r>
      <rPr>
        <vertAlign val="superscript"/>
        <sz val="10"/>
        <rFont val="Times New Roman"/>
        <family val="1"/>
      </rPr>
      <t>3)</t>
    </r>
    <phoneticPr fontId="100" type="noConversion"/>
  </si>
  <si>
    <r>
      <rPr>
        <sz val="10"/>
        <color rgb="FF000000"/>
        <rFont val="標楷體"/>
        <family val="4"/>
        <charset val="136"/>
      </rPr>
      <t>液化天然氣</t>
    </r>
    <r>
      <rPr>
        <sz val="10"/>
        <color rgb="FF000000"/>
        <rFont val="Times New Roman"/>
        <family val="1"/>
      </rPr>
      <t>(</t>
    </r>
    <r>
      <rPr>
        <sz val="10"/>
        <color rgb="FF000000"/>
        <rFont val="標楷體"/>
        <family val="4"/>
        <charset val="136"/>
      </rPr>
      <t>進口</t>
    </r>
    <r>
      <rPr>
        <sz val="10"/>
        <color rgb="FF000000"/>
        <rFont val="Times New Roman"/>
        <family val="1"/>
      </rPr>
      <t>)</t>
    </r>
    <phoneticPr fontId="100" type="noConversion"/>
  </si>
  <si>
    <r>
      <rPr>
        <sz val="10"/>
        <rFont val="標楷體"/>
        <family val="4"/>
        <charset val="136"/>
      </rPr>
      <t>沼氣</t>
    </r>
  </si>
  <si>
    <r>
      <rPr>
        <sz val="10"/>
        <rFont val="標楷體"/>
        <family val="4"/>
        <charset val="136"/>
      </rPr>
      <t>水力</t>
    </r>
  </si>
  <si>
    <r>
      <rPr>
        <sz val="10"/>
        <rFont val="標楷體"/>
        <family val="4"/>
        <charset val="136"/>
      </rPr>
      <t>度</t>
    </r>
    <r>
      <rPr>
        <sz val="10"/>
        <rFont val="Times New Roman"/>
        <family val="1"/>
      </rPr>
      <t>(kWh)</t>
    </r>
  </si>
  <si>
    <r>
      <rPr>
        <sz val="10"/>
        <rFont val="標楷體"/>
        <family val="4"/>
        <charset val="136"/>
      </rPr>
      <t>核能</t>
    </r>
  </si>
  <si>
    <r>
      <rPr>
        <sz val="10"/>
        <rFont val="標楷體"/>
        <family val="4"/>
        <charset val="136"/>
      </rPr>
      <t>地熱</t>
    </r>
  </si>
  <si>
    <r>
      <rPr>
        <sz val="10"/>
        <rFont val="標楷體"/>
        <family val="4"/>
        <charset val="136"/>
      </rPr>
      <t>太陽光電</t>
    </r>
  </si>
  <si>
    <r>
      <rPr>
        <sz val="10"/>
        <rFont val="標楷體"/>
        <family val="4"/>
        <charset val="136"/>
      </rPr>
      <t>風力</t>
    </r>
  </si>
  <si>
    <r>
      <rPr>
        <sz val="10"/>
        <rFont val="標楷體"/>
        <family val="4"/>
        <charset val="136"/>
      </rPr>
      <t>電力</t>
    </r>
    <r>
      <rPr>
        <sz val="10"/>
        <rFont val="Times New Roman"/>
        <family val="1"/>
      </rPr>
      <t>(</t>
    </r>
    <r>
      <rPr>
        <sz val="10"/>
        <rFont val="標楷體"/>
        <family val="4"/>
        <charset val="136"/>
      </rPr>
      <t>消費面</t>
    </r>
    <r>
      <rPr>
        <sz val="10"/>
        <rFont val="Times New Roman"/>
        <family val="1"/>
      </rPr>
      <t>)</t>
    </r>
  </si>
  <si>
    <r>
      <rPr>
        <sz val="10"/>
        <rFont val="標楷體"/>
        <family val="4"/>
        <charset val="136"/>
      </rPr>
      <t>太陽熱能</t>
    </r>
  </si>
  <si>
    <r>
      <rPr>
        <sz val="10"/>
        <rFont val="標楷體"/>
        <family val="4"/>
        <charset val="136"/>
      </rPr>
      <t>熱能</t>
    </r>
  </si>
  <si>
    <t>單位</t>
    <phoneticPr fontId="100" type="noConversion"/>
  </si>
  <si>
    <t>kg</t>
    <phoneticPr fontId="6" type="noConversion"/>
  </si>
  <si>
    <r>
      <t>m</t>
    </r>
    <r>
      <rPr>
        <vertAlign val="superscript"/>
        <sz val="10"/>
        <color rgb="FF000000"/>
        <rFont val="Times New Roman"/>
        <family val="1"/>
      </rPr>
      <t>3</t>
    </r>
    <phoneticPr fontId="6" type="noConversion"/>
  </si>
  <si>
    <t>liter</t>
    <phoneticPr fontId="6" type="noConversion"/>
  </si>
  <si>
    <t>kWh</t>
    <phoneticPr fontId="6" type="noConversion"/>
  </si>
  <si>
    <r>
      <rPr>
        <sz val="10"/>
        <rFont val="標楷體"/>
        <family val="4"/>
        <charset val="136"/>
      </rPr>
      <t xml:space="preserve">平方公尺‧月
</t>
    </r>
    <r>
      <rPr>
        <sz val="10"/>
        <rFont val="Times New Roman"/>
        <family val="1"/>
      </rPr>
      <t>(m</t>
    </r>
    <r>
      <rPr>
        <vertAlign val="superscript"/>
        <sz val="10"/>
        <rFont val="Times New Roman"/>
        <family val="1"/>
      </rPr>
      <t>2</t>
    </r>
    <r>
      <rPr>
        <sz val="10"/>
        <rFont val="標楷體"/>
        <family val="4"/>
        <charset val="136"/>
      </rPr>
      <t>‧</t>
    </r>
    <r>
      <rPr>
        <sz val="10"/>
        <rFont val="Times New Roman"/>
        <family val="1"/>
      </rPr>
      <t>month)</t>
    </r>
    <phoneticPr fontId="6" type="noConversion"/>
  </si>
  <si>
    <t>m2‧month</t>
    <phoneticPr fontId="6" type="noConversion"/>
  </si>
  <si>
    <r>
      <rPr>
        <sz val="10"/>
        <rFont val="標楷體"/>
        <family val="4"/>
        <charset val="136"/>
      </rPr>
      <t>千卡</t>
    </r>
    <r>
      <rPr>
        <sz val="10"/>
        <rFont val="Times New Roman"/>
        <family val="1"/>
      </rPr>
      <t>/</t>
    </r>
    <r>
      <rPr>
        <sz val="10"/>
        <rFont val="標楷體"/>
        <family val="4"/>
        <charset val="136"/>
      </rPr>
      <t>立方公尺</t>
    </r>
    <r>
      <rPr>
        <sz val="10"/>
        <rFont val="Times New Roman"/>
        <family val="1"/>
      </rPr>
      <t>(kcal/m</t>
    </r>
    <r>
      <rPr>
        <vertAlign val="superscript"/>
        <sz val="10"/>
        <rFont val="Times New Roman"/>
        <family val="1"/>
      </rPr>
      <t>3</t>
    </r>
    <r>
      <rPr>
        <sz val="10"/>
        <rFont val="Times New Roman"/>
        <family val="1"/>
      </rPr>
      <t>)</t>
    </r>
    <phoneticPr fontId="6" type="noConversion"/>
  </si>
  <si>
    <t>外購能源補充說明/
佐證資料名稱</t>
    <phoneticPr fontId="6" type="noConversion"/>
  </si>
  <si>
    <r>
      <rPr>
        <sz val="12"/>
        <rFont val="標楷體"/>
        <family val="4"/>
        <charset val="136"/>
      </rPr>
      <t>事業廢棄物名稱</t>
    </r>
    <r>
      <rPr>
        <sz val="12"/>
        <rFont val="Times New Roman"/>
        <family val="1"/>
      </rPr>
      <t xml:space="preserve">
</t>
    </r>
    <r>
      <rPr>
        <sz val="9"/>
        <rFont val="標楷體"/>
        <family val="4"/>
        <charset val="136"/>
      </rPr>
      <t>(標明環境部公告之事業廢棄物代碼)</t>
    </r>
    <phoneticPr fontId="6" type="noConversion"/>
  </si>
  <si>
    <r>
      <t xml:space="preserve">4-2-2 </t>
    </r>
    <r>
      <rPr>
        <sz val="12"/>
        <color rgb="FF000000"/>
        <rFont val="標楷體"/>
        <family val="4"/>
        <charset val="136"/>
      </rPr>
      <t>鑑別造成產品或服務過程之主要碳排或能源消耗之單元或階段，並具有具體因應作為</t>
    </r>
    <phoneticPr fontId="6" type="noConversion"/>
  </si>
  <si>
    <r>
      <t xml:space="preserve">4-2-3 </t>
    </r>
    <r>
      <rPr>
        <sz val="12"/>
        <color rgb="FF000000"/>
        <rFont val="標楷體"/>
        <family val="4"/>
        <charset val="136"/>
      </rPr>
      <t>產品或服務可降低產品使用或後端加工過程中之碳排或能耗</t>
    </r>
    <phoneticPr fontId="6" type="noConversion"/>
  </si>
  <si>
    <r>
      <t xml:space="preserve">4-2-4 </t>
    </r>
    <r>
      <rPr>
        <sz val="12"/>
        <color rgb="FF000000"/>
        <rFont val="標楷體"/>
        <family val="4"/>
        <charset val="136"/>
      </rPr>
      <t>產品或服務可提升後端應用之碳排減量或能源效率</t>
    </r>
    <phoneticPr fontId="6" type="noConversion"/>
  </si>
  <si>
    <r>
      <t xml:space="preserve">4-2-5 </t>
    </r>
    <r>
      <rPr>
        <sz val="12"/>
        <color rgb="FF000000"/>
        <rFont val="標楷體"/>
        <family val="4"/>
        <charset val="136"/>
      </rPr>
      <t>產品符合碳排標竿</t>
    </r>
    <r>
      <rPr>
        <sz val="12"/>
        <color rgb="FF000000"/>
        <rFont val="Times New Roman"/>
        <family val="1"/>
      </rPr>
      <t>(</t>
    </r>
    <r>
      <rPr>
        <sz val="12"/>
        <color rgb="FF000000"/>
        <rFont val="標楷體"/>
        <family val="4"/>
        <charset val="136"/>
      </rPr>
      <t>國際能效標準</t>
    </r>
    <r>
      <rPr>
        <sz val="12"/>
        <color rgb="FF000000"/>
        <rFont val="Times New Roman"/>
        <family val="1"/>
      </rPr>
      <t>)</t>
    </r>
    <r>
      <rPr>
        <sz val="12"/>
        <color rgb="FF000000"/>
        <rFont val="標楷體"/>
        <family val="4"/>
        <charset val="136"/>
      </rPr>
      <t>規範或取得相關低碳標章或節能標章</t>
    </r>
    <phoneticPr fontId="6" type="noConversion"/>
  </si>
  <si>
    <t>70</t>
    <phoneticPr fontId="6" type="noConversion"/>
  </si>
  <si>
    <t>50</t>
    <phoneticPr fontId="6" type="noConversion"/>
  </si>
  <si>
    <t>80</t>
    <phoneticPr fontId="6" type="noConversion"/>
  </si>
  <si>
    <r>
      <t xml:space="preserve">6-2-5 </t>
    </r>
    <r>
      <rPr>
        <sz val="12"/>
        <color theme="1"/>
        <rFont val="標楷體"/>
        <family val="4"/>
        <charset val="136"/>
      </rPr>
      <t>編撰如氣候相關財務揭露</t>
    </r>
    <r>
      <rPr>
        <sz val="12"/>
        <color theme="1"/>
        <rFont val="Times New Roman"/>
        <family val="4"/>
      </rPr>
      <t>(TCFD)</t>
    </r>
    <r>
      <rPr>
        <sz val="12"/>
        <color theme="1"/>
        <rFont val="標楷體"/>
        <family val="4"/>
        <charset val="136"/>
      </rPr>
      <t>、自然相關財務揭露</t>
    </r>
    <r>
      <rPr>
        <sz val="12"/>
        <color theme="1"/>
        <rFont val="Times New Roman"/>
        <family val="4"/>
      </rPr>
      <t>(TNFD)</t>
    </r>
    <r>
      <rPr>
        <sz val="12"/>
        <color theme="1"/>
        <rFont val="標楷體"/>
        <family val="4"/>
        <charset val="136"/>
      </rPr>
      <t>或國際財務報導準則</t>
    </r>
    <r>
      <rPr>
        <sz val="12"/>
        <color theme="1"/>
        <rFont val="Times New Roman"/>
        <family val="4"/>
      </rPr>
      <t>(IFRS)</t>
    </r>
    <r>
      <rPr>
        <sz val="12"/>
        <color theme="1"/>
        <rFont val="標楷體"/>
        <family val="4"/>
        <charset val="136"/>
      </rPr>
      <t>永續相關報告書，並對外揭露</t>
    </r>
    <phoneticPr fontId="6" type="noConversion"/>
  </si>
  <si>
    <r>
      <t xml:space="preserve">2-2-1 </t>
    </r>
    <r>
      <rPr>
        <sz val="12"/>
        <color rgb="FF000000"/>
        <rFont val="標楷體"/>
        <family val="4"/>
        <charset val="136"/>
      </rPr>
      <t>訂定節水、節能、減污、減廢、減碳之年度目標</t>
    </r>
    <phoneticPr fontId="6" type="noConversion"/>
  </si>
  <si>
    <r>
      <t xml:space="preserve">2-2-5 </t>
    </r>
    <r>
      <rPr>
        <sz val="12"/>
        <color rgb="FF000000"/>
        <rFont val="標楷體"/>
        <family val="4"/>
        <charset val="136"/>
      </rPr>
      <t>提出近</t>
    </r>
    <r>
      <rPr>
        <sz val="12"/>
        <color rgb="FF000000"/>
        <rFont val="Times New Roman"/>
        <family val="1"/>
      </rPr>
      <t>3</t>
    </r>
    <r>
      <rPr>
        <sz val="12"/>
        <color rgb="FF000000"/>
        <rFont val="標楷體"/>
        <family val="4"/>
        <charset val="136"/>
      </rPr>
      <t>年之能資源使用之減量成效</t>
    </r>
    <r>
      <rPr>
        <sz val="12"/>
        <color rgb="FF000000"/>
        <rFont val="Times New Roman"/>
        <family val="1"/>
      </rPr>
      <t>(</t>
    </r>
    <r>
      <rPr>
        <sz val="12"/>
        <color rgb="FF000000"/>
        <rFont val="標楷體"/>
        <family val="4"/>
        <charset val="136"/>
      </rPr>
      <t>節水、節能)</t>
    </r>
    <phoneticPr fontId="6" type="noConversion"/>
  </si>
  <si>
    <r>
      <t xml:space="preserve">2-2-2 </t>
    </r>
    <r>
      <rPr>
        <sz val="12"/>
        <color rgb="FF000000"/>
        <rFont val="標楷體"/>
        <family val="4"/>
        <charset val="136"/>
      </rPr>
      <t>提出年度節水、節能、減廢、減污及減碳等清潔生產方案</t>
    </r>
    <r>
      <rPr>
        <sz val="12"/>
        <color rgb="FF000000"/>
        <rFont val="Times New Roman"/>
        <family val="1"/>
      </rPr>
      <t>(</t>
    </r>
    <r>
      <rPr>
        <sz val="12"/>
        <color rgb="FF000000"/>
        <rFont val="標楷體"/>
        <family val="4"/>
        <charset val="136"/>
      </rPr>
      <t>含技術內容、經費、人力投入及規劃期程</t>
    </r>
    <r>
      <rPr>
        <sz val="12"/>
        <color rgb="FF000000"/>
        <rFont val="Times New Roman"/>
        <family val="1"/>
      </rPr>
      <t>)</t>
    </r>
    <phoneticPr fontId="6" type="noConversion"/>
  </si>
  <si>
    <r>
      <t xml:space="preserve">3-2-6 </t>
    </r>
    <r>
      <rPr>
        <sz val="12"/>
        <color rgb="FF000000"/>
        <rFont val="標楷體"/>
        <family val="4"/>
        <charset val="136"/>
      </rPr>
      <t>污染處理設備採用最佳可行性控制技術</t>
    </r>
    <phoneticPr fontId="6" type="noConversion"/>
  </si>
  <si>
    <r>
      <t xml:space="preserve">3-2-7 </t>
    </r>
    <r>
      <rPr>
        <sz val="12"/>
        <color rgb="FF000000"/>
        <rFont val="標楷體"/>
        <family val="4"/>
        <charset val="136"/>
      </rPr>
      <t>工廠近</t>
    </r>
    <r>
      <rPr>
        <sz val="12"/>
        <color rgb="FF000000"/>
        <rFont val="Times New Roman"/>
        <family val="1"/>
      </rPr>
      <t>3</t>
    </r>
    <r>
      <rPr>
        <sz val="12"/>
        <color rgb="FF000000"/>
        <rFont val="標楷體"/>
        <family val="4"/>
        <charset val="136"/>
      </rPr>
      <t>年度未有廢水廢氣相關裁罰</t>
    </r>
    <phoneticPr fontId="6" type="noConversion"/>
  </si>
  <si>
    <t>工廠年度產出數值</t>
    <phoneticPr fontId="6" type="noConversion"/>
  </si>
  <si>
    <t>工廠年度產出之
計量方式(九擇一)</t>
    <phoneticPr fontId="6" type="noConversion"/>
  </si>
  <si>
    <t>填表負責人簽章</t>
    <phoneticPr fontId="6" type="noConversion"/>
  </si>
  <si>
    <t>填表部門</t>
    <phoneticPr fontId="6" type="noConversion"/>
  </si>
  <si>
    <r>
      <rPr>
        <sz val="10"/>
        <rFont val="標楷體"/>
        <family val="4"/>
        <charset val="136"/>
      </rPr>
      <t>基準年再生原料使用總重量</t>
    </r>
    <r>
      <rPr>
        <sz val="10"/>
        <rFont val="Times New Roman"/>
        <family val="1"/>
      </rPr>
      <t>(t)</t>
    </r>
    <phoneticPr fontId="6" type="noConversion"/>
  </si>
  <si>
    <r>
      <rPr>
        <sz val="10"/>
        <rFont val="標楷體"/>
        <family val="4"/>
        <charset val="136"/>
      </rPr>
      <t>申請年再生原料使用總重量</t>
    </r>
    <r>
      <rPr>
        <sz val="10"/>
        <rFont val="Times New Roman"/>
        <family val="1"/>
      </rPr>
      <t>(t)</t>
    </r>
    <phoneticPr fontId="6" type="noConversion"/>
  </si>
  <si>
    <r>
      <rPr>
        <sz val="12"/>
        <rFont val="標楷體"/>
        <family val="4"/>
        <charset val="136"/>
      </rPr>
      <t>廢水回收率指標得分</t>
    </r>
    <r>
      <rPr>
        <sz val="12"/>
        <rFont val="Times New Roman"/>
        <family val="1"/>
      </rPr>
      <t>S</t>
    </r>
    <r>
      <rPr>
        <vertAlign val="subscript"/>
        <sz val="12"/>
        <rFont val="Times New Roman"/>
        <family val="1"/>
      </rPr>
      <t>6</t>
    </r>
    <r>
      <rPr>
        <sz val="12"/>
        <rFont val="Times New Roman"/>
        <family val="1"/>
      </rPr>
      <t xml:space="preserve"> =</t>
    </r>
    <phoneticPr fontId="6" type="noConversion"/>
  </si>
  <si>
    <r>
      <rPr>
        <sz val="12"/>
        <rFont val="標楷體"/>
        <family val="4"/>
        <charset val="136"/>
      </rPr>
      <t>基準年廢水回收率</t>
    </r>
    <r>
      <rPr>
        <sz val="12"/>
        <rFont val="Times New Roman"/>
        <family val="1"/>
      </rPr>
      <t>(S</t>
    </r>
    <r>
      <rPr>
        <vertAlign val="subscript"/>
        <sz val="12"/>
        <rFont val="Times New Roman"/>
        <family val="1"/>
      </rPr>
      <t>6,b</t>
    </r>
    <r>
      <rPr>
        <sz val="12"/>
        <rFont val="Times New Roman"/>
        <family val="1"/>
      </rPr>
      <t>)=</t>
    </r>
    <phoneticPr fontId="6" type="noConversion"/>
  </si>
  <si>
    <r>
      <rPr>
        <sz val="12"/>
        <rFont val="標楷體"/>
        <family val="4"/>
        <charset val="136"/>
      </rPr>
      <t>申請年廢水回收率</t>
    </r>
    <r>
      <rPr>
        <sz val="12"/>
        <rFont val="Times New Roman"/>
        <family val="1"/>
      </rPr>
      <t>(S</t>
    </r>
    <r>
      <rPr>
        <vertAlign val="subscript"/>
        <sz val="12"/>
        <rFont val="Times New Roman"/>
        <family val="1"/>
      </rPr>
      <t>6,a</t>
    </r>
    <r>
      <rPr>
        <sz val="12"/>
        <rFont val="Times New Roman"/>
        <family val="1"/>
      </rPr>
      <t>)=</t>
    </r>
    <phoneticPr fontId="6" type="noConversion"/>
  </si>
  <si>
    <r>
      <t xml:space="preserve">  1-8</t>
    </r>
    <r>
      <rPr>
        <sz val="12"/>
        <color theme="1"/>
        <rFont val="標楷體"/>
        <family val="4"/>
        <charset val="136"/>
      </rPr>
      <t>事業廢棄物回收再利用率</t>
    </r>
    <phoneticPr fontId="6" type="noConversion"/>
  </si>
  <si>
    <r>
      <t>1-7</t>
    </r>
    <r>
      <rPr>
        <sz val="14"/>
        <color theme="1"/>
        <rFont val="標楷體"/>
        <family val="4"/>
        <charset val="136"/>
      </rPr>
      <t>事業廢棄物產生量及</t>
    </r>
    <r>
      <rPr>
        <sz val="14"/>
        <color theme="1"/>
        <rFont val="Times New Roman"/>
        <family val="1"/>
      </rPr>
      <t>1-8</t>
    </r>
    <r>
      <rPr>
        <sz val="14"/>
        <color theme="1"/>
        <rFont val="標楷體"/>
        <family val="4"/>
        <charset val="136"/>
      </rPr>
      <t>事業廢棄物回收再利用率</t>
    </r>
    <phoneticPr fontId="6" type="noConversion"/>
  </si>
  <si>
    <r>
      <rPr>
        <sz val="10"/>
        <rFont val="標楷體"/>
        <family val="4"/>
        <charset val="136"/>
      </rPr>
      <t>基準年事業廢棄物清理總重量</t>
    </r>
    <r>
      <rPr>
        <sz val="10"/>
        <rFont val="Times New Roman"/>
        <family val="1"/>
      </rPr>
      <t>(t)</t>
    </r>
    <phoneticPr fontId="6" type="noConversion"/>
  </si>
  <si>
    <r>
      <rPr>
        <sz val="10"/>
        <rFont val="標楷體"/>
        <family val="4"/>
        <charset val="136"/>
      </rPr>
      <t>申請年事業廢棄物清理總重量</t>
    </r>
    <r>
      <rPr>
        <sz val="10"/>
        <rFont val="Times New Roman"/>
        <family val="1"/>
      </rPr>
      <t>(t)</t>
    </r>
    <phoneticPr fontId="6" type="noConversion"/>
  </si>
  <si>
    <r>
      <rPr>
        <sz val="10"/>
        <rFont val="標楷體"/>
        <family val="4"/>
        <charset val="136"/>
      </rPr>
      <t>基準年事業廢棄物回收再利用率</t>
    </r>
    <r>
      <rPr>
        <sz val="10"/>
        <rFont val="Times New Roman"/>
        <family val="1"/>
      </rPr>
      <t>(S</t>
    </r>
    <r>
      <rPr>
        <vertAlign val="subscript"/>
        <sz val="10"/>
        <rFont val="Times New Roman"/>
        <family val="1"/>
      </rPr>
      <t>8,b</t>
    </r>
    <r>
      <rPr>
        <sz val="10"/>
        <rFont val="Times New Roman"/>
        <family val="1"/>
      </rPr>
      <t>)  =</t>
    </r>
    <phoneticPr fontId="6" type="noConversion"/>
  </si>
  <si>
    <r>
      <rPr>
        <sz val="10"/>
        <rFont val="標楷體"/>
        <family val="4"/>
        <charset val="136"/>
      </rPr>
      <t>申請年事業廢棄物回收再利用率</t>
    </r>
    <r>
      <rPr>
        <sz val="10"/>
        <rFont val="Times New Roman"/>
        <family val="1"/>
      </rPr>
      <t>(S</t>
    </r>
    <r>
      <rPr>
        <vertAlign val="subscript"/>
        <sz val="10"/>
        <rFont val="Times New Roman"/>
        <family val="1"/>
      </rPr>
      <t>8,a</t>
    </r>
    <r>
      <rPr>
        <sz val="10"/>
        <rFont val="Times New Roman"/>
        <family val="1"/>
      </rPr>
      <t>)  =</t>
    </r>
    <phoneticPr fontId="6" type="noConversion"/>
  </si>
  <si>
    <r>
      <rPr>
        <sz val="10"/>
        <rFont val="標楷體"/>
        <family val="4"/>
        <charset val="136"/>
      </rPr>
      <t>基準年溫室氣體排放量</t>
    </r>
    <r>
      <rPr>
        <sz val="10"/>
        <rFont val="Times New Roman"/>
        <family val="1"/>
      </rPr>
      <t>(S</t>
    </r>
    <r>
      <rPr>
        <vertAlign val="subscript"/>
        <sz val="10"/>
        <rFont val="Times New Roman"/>
        <family val="1"/>
      </rPr>
      <t>9,b</t>
    </r>
    <r>
      <rPr>
        <sz val="10"/>
        <rFont val="Times New Roman"/>
        <family val="1"/>
      </rPr>
      <t>)=</t>
    </r>
    <phoneticPr fontId="6" type="noConversion"/>
  </si>
  <si>
    <r>
      <rPr>
        <sz val="10"/>
        <rFont val="標楷體"/>
        <family val="4"/>
        <charset val="136"/>
      </rPr>
      <t>申請年溫室氣體排放量</t>
    </r>
    <r>
      <rPr>
        <sz val="10"/>
        <rFont val="Times New Roman"/>
        <family val="1"/>
      </rPr>
      <t>(S</t>
    </r>
    <r>
      <rPr>
        <vertAlign val="subscript"/>
        <sz val="10"/>
        <rFont val="Times New Roman"/>
        <family val="1"/>
      </rPr>
      <t>9,a</t>
    </r>
    <r>
      <rPr>
        <sz val="10"/>
        <rFont val="Times New Roman"/>
        <family val="1"/>
      </rPr>
      <t>)=</t>
    </r>
    <phoneticPr fontId="6" type="noConversion"/>
  </si>
  <si>
    <t>填表部門：(工廠填寫)</t>
    <phoneticPr fontId="6" type="noConversion"/>
  </si>
  <si>
    <t>成長/衰退原因</t>
    <phoneticPr fontId="6" type="noConversion"/>
  </si>
  <si>
    <t>原物料生產力
年平均改善率</t>
    <phoneticPr fontId="6" type="noConversion"/>
  </si>
  <si>
    <t>再生原料使用率
年平均改善率</t>
    <phoneticPr fontId="6" type="noConversion"/>
  </si>
  <si>
    <t>能源生產力
年平均改善率</t>
    <phoneticPr fontId="6" type="noConversion"/>
  </si>
  <si>
    <t>能源回收率
年平均改善率</t>
    <phoneticPr fontId="6" type="noConversion"/>
  </si>
  <si>
    <t>溫室氣體排放量
年平均改善率</t>
    <phoneticPr fontId="6" type="noConversion"/>
  </si>
  <si>
    <t>各項指標查檢表如後，請依序排列裝訂。若有指標不適用之情形，請於下表填寫不適用指標之名稱及原因說明。</t>
    <phoneticPr fontId="6" type="noConversion"/>
  </si>
  <si>
    <t>廢水回收率
年平均改善率</t>
    <phoneticPr fontId="6" type="noConversion"/>
  </si>
  <si>
    <t>事業廢棄物產生量
年平均改善率</t>
    <phoneticPr fontId="6" type="noConversion"/>
  </si>
  <si>
    <t>事業廢棄物回收再利用率年平均改善率</t>
    <phoneticPr fontId="6" type="noConversion"/>
  </si>
  <si>
    <t>適用</t>
    <phoneticPr fontId="6" type="noConversion"/>
  </si>
  <si>
    <t>基準年度活動數據</t>
    <phoneticPr fontId="6" type="noConversion"/>
  </si>
  <si>
    <t>使用量單位</t>
    <phoneticPr fontId="6" type="noConversion"/>
  </si>
  <si>
    <t>排放量單位</t>
    <phoneticPr fontId="6" type="noConversion"/>
  </si>
  <si>
    <t>外購電力</t>
    <phoneticPr fontId="6" type="noConversion"/>
  </si>
  <si>
    <t>全廠用電設備</t>
    <phoneticPr fontId="6" type="noConversion"/>
  </si>
  <si>
    <t>電力</t>
    <phoneticPr fontId="6" type="noConversion"/>
  </si>
  <si>
    <t>kg CO2e/kWh</t>
  </si>
  <si>
    <t>kg CO2e/kWh</t>
    <phoneticPr fontId="6" type="noConversion"/>
  </si>
  <si>
    <t>kWh</t>
    <phoneticPr fontId="6" type="noConversion"/>
  </si>
  <si>
    <t>溫室氣體盤查清冊</t>
    <phoneticPr fontId="6" type="noConversion"/>
  </si>
  <si>
    <t>範例</t>
    <phoneticPr fontId="6" type="noConversion"/>
  </si>
  <si>
    <r>
      <rPr>
        <sz val="12"/>
        <rFont val="標楷體"/>
        <family val="4"/>
        <charset val="136"/>
      </rPr>
      <t xml:space="preserve">係數單位
</t>
    </r>
    <r>
      <rPr>
        <sz val="10"/>
        <rFont val="Times New Roman"/>
        <family val="1"/>
      </rPr>
      <t>(</t>
    </r>
    <r>
      <rPr>
        <sz val="10"/>
        <rFont val="標楷體"/>
        <family val="4"/>
        <charset val="136"/>
      </rPr>
      <t>例如</t>
    </r>
    <r>
      <rPr>
        <sz val="10"/>
        <rFont val="Times New Roman"/>
        <family val="1"/>
      </rPr>
      <t>:
t CO2e/L)</t>
    </r>
    <phoneticPr fontId="6" type="noConversion"/>
  </si>
  <si>
    <r>
      <rPr>
        <sz val="12"/>
        <rFont val="標楷體"/>
        <family val="4"/>
        <charset val="136"/>
      </rPr>
      <t>係數單位</t>
    </r>
    <r>
      <rPr>
        <sz val="12"/>
        <rFont val="Times New Roman"/>
        <family val="1"/>
      </rPr>
      <t xml:space="preserve">
</t>
    </r>
    <r>
      <rPr>
        <sz val="10"/>
        <rFont val="Times New Roman"/>
        <family val="1"/>
      </rPr>
      <t>(</t>
    </r>
    <r>
      <rPr>
        <sz val="10"/>
        <rFont val="標楷體"/>
        <family val="4"/>
        <charset val="136"/>
      </rPr>
      <t>例如</t>
    </r>
    <r>
      <rPr>
        <sz val="10"/>
        <rFont val="Times New Roman"/>
        <family val="1"/>
      </rPr>
      <t>:
kg CO2e/L)</t>
    </r>
    <phoneticPr fontId="6" type="noConversion"/>
  </si>
  <si>
    <t>20250519</t>
    <phoneticPr fontId="6" type="noConversion"/>
  </si>
  <si>
    <t>是否為核心指標</t>
    <phoneticPr fontId="6" type="noConversion"/>
  </si>
  <si>
    <t>核心</t>
    <phoneticPr fontId="6" type="noConversion"/>
  </si>
  <si>
    <t>一般</t>
    <phoneticPr fontId="6" type="noConversion"/>
  </si>
  <si>
    <t>其他能源回收技術</t>
  </si>
  <si>
    <t>回收能源項目分類</t>
  </si>
  <si>
    <t>參考例</t>
  </si>
  <si>
    <t>回收蒸氣閃沸損失之熱能、回收蒸氣冷凝水之熱能等</t>
  </si>
  <si>
    <t>廢棄物焚化發電、廚餘能源回收技術等</t>
  </si>
  <si>
    <t>公用設備熱回收，如定型機熱回收、製程高溫廢水熱回收等。</t>
    <phoneticPr fontId="6" type="noConversion"/>
  </si>
  <si>
    <t>回收能源補充說明/總熱值計算方式/佐證資料名稱</t>
    <phoneticPr fontId="6" type="noConversion"/>
  </si>
  <si>
    <t>No</t>
  </si>
  <si>
    <t>用途</t>
  </si>
  <si>
    <t>說明</t>
  </si>
  <si>
    <t>冷卻用水</t>
  </si>
  <si>
    <t>鍋爐用水</t>
  </si>
  <si>
    <t>製程用水</t>
  </si>
  <si>
    <t>生活用水</t>
  </si>
  <si>
    <t>其他用水</t>
  </si>
  <si>
    <r>
      <t>指工業生產中，為吸收或轉移生產設備及製品多餘熱量，維持正常溫度下工作所用之水</t>
    </r>
    <r>
      <rPr>
        <sz val="11"/>
        <color rgb="FF000000"/>
        <rFont val="Times New Roman"/>
        <family val="1"/>
      </rPr>
      <t>(</t>
    </r>
    <r>
      <rPr>
        <sz val="11"/>
        <color rgb="FF000000"/>
        <rFont val="標楷體"/>
        <family val="4"/>
        <charset val="136"/>
      </rPr>
      <t>如：冷卻水塔用水、空調用水等</t>
    </r>
    <r>
      <rPr>
        <sz val="11"/>
        <color rgb="FF000000"/>
        <rFont val="Times New Roman"/>
        <family val="1"/>
      </rPr>
      <t>)</t>
    </r>
    <r>
      <rPr>
        <sz val="11"/>
        <color rgb="FF000000"/>
        <rFont val="標楷體"/>
        <family val="4"/>
        <charset val="136"/>
      </rPr>
      <t>。循環水量不重複計算。</t>
    </r>
    <phoneticPr fontId="6" type="noConversion"/>
  </si>
  <si>
    <r>
      <t>指在工業生產中提供生產或發電所需蒸氣，在鍋爐內進行汽化所使用的水</t>
    </r>
    <r>
      <rPr>
        <sz val="11"/>
        <color rgb="FF000000"/>
        <rFont val="Times New Roman"/>
        <family val="1"/>
      </rPr>
      <t>(</t>
    </r>
    <r>
      <rPr>
        <sz val="11"/>
        <color rgb="FF000000"/>
        <rFont val="標楷體"/>
        <family val="4"/>
        <charset val="136"/>
      </rPr>
      <t>如：鍋爐給水、鍋爐水處理用水等</t>
    </r>
    <r>
      <rPr>
        <sz val="11"/>
        <color rgb="FF000000"/>
        <rFont val="Times New Roman"/>
        <family val="1"/>
      </rPr>
      <t>)</t>
    </r>
    <r>
      <rPr>
        <sz val="11"/>
        <color rgb="FF000000"/>
        <rFont val="標楷體"/>
        <family val="4"/>
        <charset val="136"/>
      </rPr>
      <t>。蒸氣冷凝水不重複計算。</t>
    </r>
    <phoneticPr fontId="6" type="noConversion"/>
  </si>
  <si>
    <r>
      <t>指作為原料的水或製造過程中原料或半成品進行化學反應或物理作用所需的水</t>
    </r>
    <r>
      <rPr>
        <sz val="11"/>
        <color rgb="FF000000"/>
        <rFont val="Times New Roman"/>
        <family val="1"/>
      </rPr>
      <t>(</t>
    </r>
    <r>
      <rPr>
        <sz val="11"/>
        <color rgb="FF000000"/>
        <rFont val="標楷體"/>
        <family val="4"/>
        <charset val="136"/>
      </rPr>
      <t>如：生產設備之進料用水、與生產有關之清洗用水等</t>
    </r>
    <r>
      <rPr>
        <sz val="11"/>
        <color rgb="FF000000"/>
        <rFont val="Times New Roman"/>
        <family val="1"/>
      </rPr>
      <t>)</t>
    </r>
    <r>
      <rPr>
        <sz val="11"/>
        <color rgb="FF000000"/>
        <rFont val="標楷體"/>
        <family val="4"/>
        <charset val="136"/>
      </rPr>
      <t>。回收再利用水量不重複計算。</t>
    </r>
    <phoneticPr fontId="6" type="noConversion"/>
  </si>
  <si>
    <r>
      <t>廠內人員活動空間內，人員生活所產生與產品生產間接相關之水資源</t>
    </r>
    <r>
      <rPr>
        <sz val="11"/>
        <color rgb="FF000000"/>
        <rFont val="Times New Roman"/>
        <family val="1"/>
      </rPr>
      <t>(</t>
    </r>
    <r>
      <rPr>
        <sz val="11"/>
        <color rgb="FF000000"/>
        <rFont val="標楷體"/>
        <family val="4"/>
        <charset val="136"/>
      </rPr>
      <t>如：辦公室、員工宿舍、餐廳或景觀用水等</t>
    </r>
    <r>
      <rPr>
        <sz val="11"/>
        <color rgb="FF000000"/>
        <rFont val="Times New Roman"/>
        <family val="1"/>
      </rPr>
      <t>)</t>
    </r>
    <r>
      <rPr>
        <sz val="11"/>
        <color rgb="FF000000"/>
        <rFont val="標楷體"/>
        <family val="4"/>
        <charset val="136"/>
      </rPr>
      <t>。與生產無直接相關可不納入評估，若無法切割時一併納入製程用水。</t>
    </r>
    <phoneticPr fontId="6" type="noConversion"/>
  </si>
  <si>
    <r>
      <t>與生產程序無直接關係之用水，歸納為其他用水</t>
    </r>
    <r>
      <rPr>
        <sz val="11"/>
        <color rgb="FF000000"/>
        <rFont val="Times New Roman"/>
        <family val="1"/>
      </rPr>
      <t>(</t>
    </r>
    <r>
      <rPr>
        <sz val="11"/>
        <color rgb="FF000000"/>
        <rFont val="標楷體"/>
        <family val="4"/>
        <charset val="136"/>
      </rPr>
      <t>如：防火用水等</t>
    </r>
    <r>
      <rPr>
        <sz val="11"/>
        <color rgb="FF000000"/>
        <rFont val="Times New Roman"/>
        <family val="1"/>
      </rPr>
      <t>)</t>
    </r>
    <r>
      <rPr>
        <sz val="11"/>
        <color rgb="FF000000"/>
        <rFont val="標楷體"/>
        <family val="4"/>
        <charset val="136"/>
      </rPr>
      <t>。與生產無直接相關可不納入評估，若無法切割時一併納入製程用水。</t>
    </r>
    <phoneticPr fontId="6" type="noConversion"/>
  </si>
  <si>
    <t>佐證資料名稱
(如為其他用水請補充說明)</t>
    <phoneticPr fontId="6" type="noConversion"/>
  </si>
  <si>
    <t>NO.</t>
  </si>
  <si>
    <t>名詞</t>
  </si>
  <si>
    <t>定義說明</t>
  </si>
  <si>
    <t>總循環水量</t>
  </si>
  <si>
    <t>總回用水量</t>
  </si>
  <si>
    <t>雨水取水量</t>
  </si>
  <si>
    <t>透過雨水貯留設施或其他方式截流雨水使用之水。</t>
  </si>
  <si>
    <t>冷凝水取水量</t>
  </si>
  <si>
    <t>主要指鍋爐系統中，高溫蒸氣使用後冷卻凝結水。</t>
  </si>
  <si>
    <t>冷卻水塔內循環量</t>
  </si>
  <si>
    <t>冷卻水塔正常運作時之所需之必要水量。</t>
  </si>
  <si>
    <t>總取水量</t>
  </si>
  <si>
    <t>指於任一用水單元(系統)使用後，再循環利用於同一單元(系統)之水量加總，例如冷卻循環水、鍋爐蒸氣冷凝循環水、製程循環水等，即用水人系統邊界內營運所需之循環水量。</t>
  </si>
  <si>
    <t>指於任一用水單元(系統)使用後，再用於其他用水單元(系統)之水量，例如製程用水處理後提供冷卻用水、經污水處理廠處理後再用於沖廁、冷卻用水等，但不包括經純水系統處理後再用於用水單元之水量，或使用一次後直接排放或接管至廢(污)水處理系統處理之水量加總，即用水人系統邊界內營運所需之回用水量。</t>
    <phoneticPr fontId="6" type="noConversion"/>
  </si>
  <si>
    <t>所有水源加總，包含自來水取水+地下水取水量+地面水取水量+購買原水水量+再生水取水量+雨水取水量+冷凝水取水量+其他水源取水量。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</si>
</sst>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76" formatCode="0.00&quot; &quot;"/>
    <numFmt numFmtId="177" formatCode="0.0&quot; &quot;"/>
    <numFmt numFmtId="178" formatCode="0.0&quot; &quot;;[Red]&quot;(&quot;0.0&quot;)&quot;"/>
    <numFmt numFmtId="179" formatCode="m&quot;月&quot;d&quot;日&quot;"/>
    <numFmt numFmtId="180" formatCode="0.00&quot; &quot;;[Red]&quot;(&quot;0.00&quot;)&quot;"/>
    <numFmt numFmtId="181" formatCode="0.00_ "/>
    <numFmt numFmtId="182" formatCode="0.00;[Red]0.00"/>
    <numFmt numFmtId="183" formatCode="0.0_ "/>
    <numFmt numFmtId="184" formatCode="#,##0_ "/>
    <numFmt numFmtId="185" formatCode="0.0000"/>
    <numFmt numFmtId="186" formatCode="#,##0.0_ "/>
    <numFmt numFmtId="187" formatCode="_-* #,##0.0000_-;\-* #,##0.0000_-;_-* &quot;-&quot;??_-;_-@_-"/>
    <numFmt numFmtId="188" formatCode="0.000%"/>
    <numFmt numFmtId="189" formatCode="0.000000_);[Red]\(0.000000\)"/>
    <numFmt numFmtId="190" formatCode="0.000000"/>
    <numFmt numFmtId="191" formatCode="#,##0_);[Red]\(#,##0\)"/>
    <numFmt numFmtId="192" formatCode="0.0%"/>
    <numFmt numFmtId="193" formatCode="0.0000E+00"/>
    <numFmt numFmtId="194" formatCode="0.000"/>
    <numFmt numFmtId="195" formatCode="#,##0.00_);[Red]\(#,##0.00\)"/>
    <numFmt numFmtId="196" formatCode="#,##0.00_ "/>
    <numFmt numFmtId="197" formatCode="#,##0.000_ "/>
    <numFmt numFmtId="198" formatCode="0.000_ "/>
    <numFmt numFmtId="199" formatCode="#,##0.0000000_ "/>
    <numFmt numFmtId="200" formatCode="0.0"/>
    <numFmt numFmtId="201" formatCode="0.0000_);[Red]\(0.0000\)"/>
  </numFmts>
  <fonts count="111">
    <font>
      <sz val="12"/>
      <color rgb="FF000000"/>
      <name val="新細明體"/>
      <family val="1"/>
      <charset val="136"/>
    </font>
    <font>
      <u/>
      <sz val="12"/>
      <color rgb="FF0000FF"/>
      <name val="新細明體"/>
      <family val="1"/>
      <charset val="136"/>
    </font>
    <font>
      <sz val="12"/>
      <color rgb="FFFFFFFF"/>
      <name val="新細明體"/>
      <family val="1"/>
      <charset val="136"/>
    </font>
    <font>
      <sz val="12"/>
      <color rgb="FFC0C0C0"/>
      <name val="新細明體"/>
      <family val="1"/>
      <charset val="136"/>
    </font>
    <font>
      <sz val="22"/>
      <color rgb="FF000000"/>
      <name val="標楷體"/>
      <family val="4"/>
      <charset val="136"/>
    </font>
    <font>
      <sz val="16"/>
      <color rgb="FF000000"/>
      <name val="標楷體"/>
      <family val="4"/>
      <charset val="136"/>
    </font>
    <font>
      <sz val="9"/>
      <name val="新細明體"/>
      <family val="1"/>
      <charset val="136"/>
    </font>
    <font>
      <sz val="14"/>
      <color rgb="FF000000"/>
      <name val="標楷體"/>
      <family val="4"/>
      <charset val="136"/>
    </font>
    <font>
      <sz val="10"/>
      <color rgb="FF000000"/>
      <name val="新細明體"/>
      <family val="1"/>
      <charset val="136"/>
    </font>
    <font>
      <b/>
      <sz val="10"/>
      <color rgb="FF000000"/>
      <name val="新細明體"/>
      <family val="1"/>
      <charset val="136"/>
    </font>
    <font>
      <sz val="10"/>
      <color rgb="FF000000"/>
      <name val="Arial"/>
      <family val="2"/>
    </font>
    <font>
      <sz val="10"/>
      <color rgb="FF000000"/>
      <name val="細明體"/>
      <family val="3"/>
      <charset val="136"/>
    </font>
    <font>
      <vertAlign val="superscript"/>
      <sz val="11"/>
      <color rgb="FF000000"/>
      <name val="Times New Roman"/>
      <family val="1"/>
    </font>
    <font>
      <sz val="12"/>
      <color rgb="FF000000"/>
      <name val="微軟正黑體"/>
      <family val="2"/>
      <charset val="136"/>
    </font>
    <font>
      <sz val="12"/>
      <name val="新細明體"/>
      <family val="1"/>
      <charset val="136"/>
    </font>
    <font>
      <u/>
      <sz val="12"/>
      <color indexed="12"/>
      <name val="新細明體"/>
      <family val="1"/>
      <charset val="136"/>
    </font>
    <font>
      <sz val="12"/>
      <name val="Times New Roman"/>
      <family val="1"/>
    </font>
    <font>
      <sz val="14"/>
      <color indexed="12"/>
      <name val="Times New Roman"/>
      <family val="1"/>
    </font>
    <font>
      <sz val="12"/>
      <name val="標楷體"/>
      <family val="4"/>
      <charset val="136"/>
    </font>
    <font>
      <sz val="12"/>
      <color theme="1"/>
      <name val="標楷體"/>
      <family val="4"/>
      <charset val="136"/>
    </font>
    <font>
      <sz val="14"/>
      <color theme="1"/>
      <name val="標楷體"/>
      <family val="4"/>
      <charset val="136"/>
    </font>
    <font>
      <sz val="10"/>
      <name val="標楷體"/>
      <family val="4"/>
      <charset val="136"/>
    </font>
    <font>
      <sz val="12"/>
      <color indexed="9"/>
      <name val="標楷體"/>
      <family val="4"/>
      <charset val="136"/>
    </font>
    <font>
      <sz val="14"/>
      <color rgb="FF000000"/>
      <name val="Times New Roman"/>
      <family val="1"/>
    </font>
    <font>
      <u/>
      <sz val="12"/>
      <color indexed="12"/>
      <name val="Times New Roman"/>
      <family val="1"/>
    </font>
    <font>
      <sz val="14"/>
      <color theme="1"/>
      <name val="Times New Roman"/>
      <family val="1"/>
    </font>
    <font>
      <sz val="10"/>
      <name val="Times New Roman"/>
      <family val="1"/>
    </font>
    <font>
      <sz val="10"/>
      <color indexed="12"/>
      <name val="Times New Roman"/>
      <family val="1"/>
    </font>
    <font>
      <sz val="12"/>
      <color indexed="9"/>
      <name val="Times New Roman"/>
      <family val="1"/>
    </font>
    <font>
      <sz val="12"/>
      <color theme="1"/>
      <name val="Times New Roman"/>
      <family val="1"/>
    </font>
    <font>
      <sz val="12"/>
      <color rgb="FF000000"/>
      <name val="標楷體"/>
      <family val="4"/>
      <charset val="136"/>
    </font>
    <font>
      <sz val="12"/>
      <color rgb="FF000000"/>
      <name val="Times New Roman"/>
      <family val="1"/>
    </font>
    <font>
      <b/>
      <sz val="18"/>
      <color rgb="FF000000"/>
      <name val="標楷體"/>
      <family val="4"/>
      <charset val="136"/>
    </font>
    <font>
      <b/>
      <sz val="13"/>
      <color rgb="FF000000"/>
      <name val="標楷體"/>
      <family val="4"/>
      <charset val="136"/>
    </font>
    <font>
      <b/>
      <sz val="18"/>
      <color rgb="FF000000"/>
      <name val="Times New Roman"/>
      <family val="1"/>
    </font>
    <font>
      <sz val="16"/>
      <color rgb="FF000000"/>
      <name val="Times New Roman"/>
      <family val="1"/>
    </font>
    <font>
      <b/>
      <sz val="13"/>
      <color rgb="FF000000"/>
      <name val="Times New Roman"/>
      <family val="1"/>
    </font>
    <font>
      <sz val="11"/>
      <color rgb="FF000000"/>
      <name val="標楷體"/>
      <family val="4"/>
      <charset val="136"/>
    </font>
    <font>
      <sz val="11"/>
      <color rgb="FF000000"/>
      <name val="Times New Roman"/>
      <family val="1"/>
    </font>
    <font>
      <b/>
      <sz val="16"/>
      <color rgb="FF000000"/>
      <name val="標楷體"/>
      <family val="4"/>
      <charset val="136"/>
    </font>
    <font>
      <b/>
      <sz val="12"/>
      <color rgb="FF000000"/>
      <name val="標楷體"/>
      <family val="4"/>
      <charset val="136"/>
    </font>
    <font>
      <b/>
      <sz val="14"/>
      <color rgb="FF000000"/>
      <name val="標楷體"/>
      <family val="4"/>
      <charset val="136"/>
    </font>
    <font>
      <b/>
      <sz val="16"/>
      <color rgb="FF000000"/>
      <name val="Times New Roman"/>
      <family val="1"/>
    </font>
    <font>
      <b/>
      <sz val="12"/>
      <color rgb="FF000000"/>
      <name val="Times New Roman"/>
      <family val="1"/>
    </font>
    <font>
      <b/>
      <sz val="14"/>
      <color rgb="FF000000"/>
      <name val="Times New Roman"/>
      <family val="1"/>
    </font>
    <font>
      <sz val="14"/>
      <name val="標楷體"/>
      <family val="4"/>
      <charset val="136"/>
    </font>
    <font>
      <sz val="10"/>
      <color rgb="FF000000"/>
      <name val="微軟正黑體"/>
      <family val="2"/>
      <charset val="136"/>
    </font>
    <font>
      <sz val="10"/>
      <name val="Times New Roman"/>
      <family val="4"/>
      <charset val="136"/>
    </font>
    <font>
      <sz val="14"/>
      <color rgb="FF0000FF"/>
      <name val="標楷體"/>
      <family val="4"/>
      <charset val="136"/>
    </font>
    <font>
      <sz val="12"/>
      <color rgb="FF0000FF"/>
      <name val="標楷體"/>
      <family val="4"/>
      <charset val="136"/>
    </font>
    <font>
      <sz val="14"/>
      <color rgb="FF0000FF"/>
      <name val="Times New Roman"/>
      <family val="1"/>
    </font>
    <font>
      <sz val="12"/>
      <color rgb="FF0000FF"/>
      <name val="Times New Roman"/>
      <family val="1"/>
    </font>
    <font>
      <sz val="14"/>
      <name val="Times New Roman"/>
      <family val="1"/>
    </font>
    <font>
      <b/>
      <sz val="14"/>
      <color theme="0"/>
      <name val="標楷體"/>
      <family val="4"/>
      <charset val="136"/>
    </font>
    <font>
      <u/>
      <sz val="12"/>
      <color rgb="FF0000FF"/>
      <name val="Times New Roman"/>
      <family val="1"/>
    </font>
    <font>
      <b/>
      <sz val="14"/>
      <color theme="8" tint="-0.249977111117893"/>
      <name val="Times New Roman"/>
      <family val="1"/>
    </font>
    <font>
      <b/>
      <sz val="14"/>
      <color theme="0"/>
      <name val="Times New Roman"/>
      <family val="1"/>
    </font>
    <font>
      <u/>
      <sz val="16"/>
      <color rgb="FF0000FF"/>
      <name val="Times New Roman"/>
      <family val="1"/>
    </font>
    <font>
      <sz val="14"/>
      <color theme="0"/>
      <name val="標楷體"/>
      <family val="4"/>
      <charset val="136"/>
    </font>
    <font>
      <sz val="10"/>
      <color theme="1"/>
      <name val="Times New Roman"/>
      <family val="1"/>
    </font>
    <font>
      <sz val="10"/>
      <color theme="1"/>
      <name val="標楷體"/>
      <family val="4"/>
      <charset val="136"/>
    </font>
    <font>
      <sz val="12"/>
      <color rgb="FF000000"/>
      <name val="新細明體"/>
      <family val="1"/>
      <charset val="136"/>
    </font>
    <font>
      <b/>
      <sz val="12"/>
      <name val="微軟正黑體"/>
      <family val="2"/>
      <charset val="136"/>
    </font>
    <font>
      <b/>
      <sz val="10"/>
      <name val="微軟正黑體"/>
      <family val="2"/>
      <charset val="136"/>
    </font>
    <font>
      <b/>
      <sz val="12"/>
      <name val="標楷體"/>
      <family val="4"/>
      <charset val="136"/>
    </font>
    <font>
      <b/>
      <sz val="12"/>
      <name val="Times New Roman"/>
      <family val="1"/>
    </font>
    <font>
      <b/>
      <sz val="10"/>
      <color rgb="FFFF0000"/>
      <name val="標楷體"/>
      <family val="4"/>
      <charset val="136"/>
    </font>
    <font>
      <b/>
      <sz val="12"/>
      <color rgb="FF0070C0"/>
      <name val="標楷體"/>
      <family val="4"/>
      <charset val="136"/>
    </font>
    <font>
      <sz val="11"/>
      <name val="標楷體"/>
      <family val="4"/>
      <charset val="136"/>
    </font>
    <font>
      <sz val="12"/>
      <name val="標楷體"/>
      <family val="1"/>
      <charset val="136"/>
    </font>
    <font>
      <sz val="14"/>
      <color indexed="12"/>
      <name val="標楷體"/>
      <family val="4"/>
      <charset val="136"/>
    </font>
    <font>
      <sz val="10"/>
      <color indexed="12"/>
      <name val="標楷體"/>
      <family val="4"/>
      <charset val="136"/>
    </font>
    <font>
      <u/>
      <sz val="12"/>
      <color indexed="12"/>
      <name val="標楷體"/>
      <family val="4"/>
      <charset val="136"/>
    </font>
    <font>
      <sz val="12"/>
      <color theme="0" tint="-0.249977111117893"/>
      <name val="Times New Roman"/>
      <family val="1"/>
    </font>
    <font>
      <sz val="14"/>
      <color rgb="FF000000"/>
      <name val="Microsoft JhengHei"/>
      <family val="1"/>
    </font>
    <font>
      <sz val="12"/>
      <color rgb="FF000000"/>
      <name val="Microsoft JhengHei"/>
      <family val="1"/>
    </font>
    <font>
      <vertAlign val="subscript"/>
      <sz val="10"/>
      <name val="Times New Roman"/>
      <family val="1"/>
    </font>
    <font>
      <sz val="12"/>
      <name val="微軟正黑體"/>
      <family val="2"/>
      <charset val="136"/>
    </font>
    <font>
      <sz val="12"/>
      <color theme="1"/>
      <name val="微軟正黑體"/>
      <family val="2"/>
      <charset val="136"/>
    </font>
    <font>
      <sz val="12"/>
      <name val="Microsoft JhengHei"/>
      <family val="1"/>
    </font>
    <font>
      <vertAlign val="superscript"/>
      <sz val="10"/>
      <name val="Times New Roman"/>
      <family val="1"/>
    </font>
    <font>
      <sz val="10"/>
      <name val="微軟正黑體"/>
      <family val="2"/>
      <charset val="136"/>
    </font>
    <font>
      <vertAlign val="superscript"/>
      <sz val="14"/>
      <name val="Times New Roman"/>
      <family val="1"/>
    </font>
    <font>
      <sz val="14"/>
      <name val="Times New Roman"/>
      <family val="4"/>
      <charset val="136"/>
    </font>
    <font>
      <sz val="14"/>
      <name val="Microsoft JhengHei"/>
      <family val="1"/>
    </font>
    <font>
      <b/>
      <sz val="12"/>
      <name val="Times New Roman"/>
      <family val="4"/>
      <charset val="136"/>
    </font>
    <font>
      <b/>
      <sz val="12"/>
      <color rgb="FFFF0000"/>
      <name val="標楷體"/>
      <family val="4"/>
      <charset val="136"/>
    </font>
    <font>
      <sz val="12"/>
      <color indexed="12"/>
      <name val="Times New Roman"/>
      <family val="1"/>
    </font>
    <font>
      <vertAlign val="subscript"/>
      <sz val="12"/>
      <name val="Times New Roman"/>
      <family val="1"/>
    </font>
    <font>
      <sz val="12"/>
      <name val="Times New Roman"/>
      <family val="4"/>
      <charset val="136"/>
    </font>
    <font>
      <vertAlign val="superscript"/>
      <sz val="12"/>
      <name val="Times New Roman"/>
      <family val="1"/>
    </font>
    <font>
      <vertAlign val="subscript"/>
      <sz val="10"/>
      <color theme="1"/>
      <name val="Times New Roman"/>
      <family val="1"/>
    </font>
    <font>
      <sz val="10"/>
      <color theme="1"/>
      <name val="Times New Roman"/>
      <family val="4"/>
      <charset val="136"/>
    </font>
    <font>
      <sz val="12"/>
      <color rgb="FF000000"/>
      <name val="Microsoft JhengHei"/>
      <family val="1"/>
      <charset val="136"/>
    </font>
    <font>
      <sz val="11"/>
      <color rgb="FF000000"/>
      <name val="微軟正黑體"/>
      <family val="2"/>
      <charset val="136"/>
    </font>
    <font>
      <sz val="12"/>
      <color rgb="FF000000"/>
      <name val="Times New Roman"/>
      <family val="4"/>
      <charset val="136"/>
    </font>
    <font>
      <sz val="12"/>
      <color rgb="FF0033CC"/>
      <name val="標楷體"/>
      <family val="4"/>
      <charset val="136"/>
    </font>
    <font>
      <sz val="12"/>
      <color theme="0" tint="-0.249977111117893"/>
      <name val="標楷體"/>
      <family val="4"/>
      <charset val="136"/>
    </font>
    <font>
      <sz val="10"/>
      <color rgb="FF000000"/>
      <name val="Times New Roman"/>
      <family val="1"/>
    </font>
    <font>
      <sz val="10"/>
      <color rgb="FF000000"/>
      <name val="標楷體"/>
      <family val="4"/>
      <charset val="136"/>
    </font>
    <font>
      <sz val="9"/>
      <name val="細明體"/>
      <family val="3"/>
      <charset val="136"/>
    </font>
    <font>
      <sz val="10"/>
      <color rgb="FF000000"/>
      <name val="Times New Roman"/>
      <family val="4"/>
      <charset val="136"/>
    </font>
    <font>
      <sz val="6"/>
      <color rgb="FF000000"/>
      <name val="Times New Roman"/>
      <family val="1"/>
    </font>
    <font>
      <sz val="6"/>
      <color rgb="FF000000"/>
      <name val="標楷體"/>
      <family val="4"/>
      <charset val="136"/>
    </font>
    <font>
      <vertAlign val="superscript"/>
      <sz val="10"/>
      <color rgb="FF000000"/>
      <name val="Times New Roman"/>
      <family val="1"/>
    </font>
    <font>
      <sz val="9"/>
      <name val="標楷體"/>
      <family val="4"/>
      <charset val="136"/>
    </font>
    <font>
      <sz val="12"/>
      <color theme="1"/>
      <name val="Times New Roman"/>
      <family val="4"/>
    </font>
    <font>
      <sz val="10"/>
      <name val="Microsoft JhengHei"/>
      <family val="1"/>
    </font>
    <font>
      <sz val="10"/>
      <name val="Microsoft JhengHei"/>
      <family val="1"/>
      <charset val="136"/>
    </font>
    <font>
      <sz val="10"/>
      <name val="Times New Roman"/>
      <family val="1"/>
      <charset val="136"/>
    </font>
    <font>
      <b/>
      <sz val="14"/>
      <name val="Times New Roman"/>
      <family val="1"/>
    </font>
  </fonts>
  <fills count="58">
    <fill>
      <patternFill patternType="none"/>
    </fill>
    <fill>
      <patternFill patternType="gray125"/>
    </fill>
    <fill>
      <patternFill patternType="solid">
        <fgColor rgb="FFFFFFFF"/>
        <bgColor rgb="FFFFFFFF"/>
      </patternFill>
    </fill>
    <fill>
      <patternFill patternType="solid">
        <fgColor rgb="FFCCCCFF"/>
        <bgColor rgb="FFCCCCFF"/>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indexed="20"/>
        <bgColor indexed="64"/>
      </patternFill>
    </fill>
    <fill>
      <patternFill patternType="solid">
        <fgColor theme="9" tint="-0.249977111117893"/>
        <bgColor rgb="FFFFFFFF"/>
      </patternFill>
    </fill>
    <fill>
      <patternFill patternType="solid">
        <fgColor theme="9" tint="0.39997558519241921"/>
        <bgColor indexed="64"/>
      </patternFill>
    </fill>
    <fill>
      <patternFill patternType="solid">
        <fgColor rgb="FFFBDA8F"/>
        <bgColor indexed="64"/>
      </patternFill>
    </fill>
    <fill>
      <patternFill patternType="solid">
        <fgColor rgb="FFFCE3AA"/>
        <bgColor indexed="64"/>
      </patternFill>
    </fill>
    <fill>
      <patternFill patternType="solid">
        <fgColor rgb="FFFDEFCF"/>
        <bgColor indexed="64"/>
      </patternFill>
    </fill>
    <fill>
      <patternFill patternType="solid">
        <fgColor theme="6" tint="-0.249977111117893"/>
        <bgColor rgb="FFFFFFFF"/>
      </patternFill>
    </fill>
    <fill>
      <patternFill patternType="solid">
        <fgColor theme="9" tint="0.39997558519241921"/>
        <bgColor rgb="FF800080"/>
      </patternFill>
    </fill>
    <fill>
      <patternFill patternType="solid">
        <fgColor rgb="FFFBDA8F"/>
        <bgColor rgb="FFCCFFFF"/>
      </patternFill>
    </fill>
    <fill>
      <patternFill patternType="solid">
        <fgColor rgb="FFFCE3AA"/>
        <bgColor rgb="FFCCFFCC"/>
      </patternFill>
    </fill>
    <fill>
      <patternFill patternType="solid">
        <fgColor rgb="FFFDEFCF"/>
        <bgColor rgb="FFFFCC99"/>
      </patternFill>
    </fill>
    <fill>
      <patternFill patternType="solid">
        <fgColor theme="6" tint="0.39997558519241921"/>
        <bgColor rgb="FF800080"/>
      </patternFill>
    </fill>
    <fill>
      <patternFill patternType="solid">
        <fgColor rgb="FFA5D79B"/>
        <bgColor rgb="FFCCFFFF"/>
      </patternFill>
    </fill>
    <fill>
      <patternFill patternType="solid">
        <fgColor rgb="FFBAE0B2"/>
        <bgColor indexed="64"/>
      </patternFill>
    </fill>
    <fill>
      <patternFill patternType="solid">
        <fgColor rgb="FFD1EACC"/>
        <bgColor rgb="FFFFCC99"/>
      </patternFill>
    </fill>
    <fill>
      <patternFill patternType="solid">
        <fgColor rgb="FFBAE0B2"/>
        <bgColor rgb="FFCCFFCC"/>
      </patternFill>
    </fill>
    <fill>
      <patternFill patternType="solid">
        <fgColor rgb="FFCC9900"/>
        <bgColor rgb="FFFFFFFF"/>
      </patternFill>
    </fill>
    <fill>
      <patternFill patternType="solid">
        <fgColor rgb="FFFFCC00"/>
        <bgColor rgb="FF800080"/>
      </patternFill>
    </fill>
    <fill>
      <patternFill patternType="solid">
        <fgColor rgb="FFFFFF66"/>
        <bgColor rgb="FFCCFFFF"/>
      </patternFill>
    </fill>
    <fill>
      <patternFill patternType="solid">
        <fgColor rgb="FFFFFF97"/>
        <bgColor rgb="FFCCFFCC"/>
      </patternFill>
    </fill>
    <fill>
      <patternFill patternType="solid">
        <fgColor rgb="FFFFFFC5"/>
        <bgColor rgb="FFFFCC99"/>
      </patternFill>
    </fill>
    <fill>
      <patternFill patternType="solid">
        <fgColor theme="4" tint="-0.249977111117893"/>
        <bgColor rgb="FFFFFFFF"/>
      </patternFill>
    </fill>
    <fill>
      <patternFill patternType="solid">
        <fgColor theme="4" tint="0.39997558519241921"/>
        <bgColor rgb="FF800080"/>
      </patternFill>
    </fill>
    <fill>
      <patternFill patternType="solid">
        <fgColor theme="4" tint="0.59999389629810485"/>
        <bgColor rgb="FFCCFFFF"/>
      </patternFill>
    </fill>
    <fill>
      <patternFill patternType="solid">
        <fgColor rgb="FFD8E3F0"/>
        <bgColor rgb="FFCCFFCC"/>
      </patternFill>
    </fill>
    <fill>
      <patternFill patternType="solid">
        <fgColor rgb="FFE7EEF5"/>
        <bgColor rgb="FFFFCC99"/>
      </patternFill>
    </fill>
    <fill>
      <patternFill patternType="solid">
        <fgColor theme="0" tint="-0.14999847407452621"/>
        <bgColor indexed="64"/>
      </patternFill>
    </fill>
    <fill>
      <patternFill patternType="solid">
        <fgColor theme="0" tint="-0.14999847407452621"/>
        <bgColor rgb="FFC0C0C0"/>
      </patternFill>
    </fill>
    <fill>
      <patternFill patternType="solid">
        <fgColor theme="5" tint="-0.249977111117893"/>
        <bgColor rgb="FFFFFFFF"/>
      </patternFill>
    </fill>
    <fill>
      <patternFill patternType="solid">
        <fgColor theme="5" tint="0.39997558519241921"/>
        <bgColor rgb="FF800080"/>
      </patternFill>
    </fill>
    <fill>
      <patternFill patternType="solid">
        <fgColor theme="5" tint="0.59999389629810485"/>
        <bgColor rgb="FFCCFFFF"/>
      </patternFill>
    </fill>
    <fill>
      <patternFill patternType="solid">
        <fgColor theme="5" tint="0.79998168889431442"/>
        <bgColor indexed="64"/>
      </patternFill>
    </fill>
    <fill>
      <patternFill patternType="solid">
        <fgColor rgb="FFF6E7E6"/>
        <bgColor rgb="FFFFCC99"/>
      </patternFill>
    </fill>
    <fill>
      <patternFill patternType="solid">
        <fgColor theme="5" tint="0.79998168889431442"/>
        <bgColor rgb="FFCCFFCC"/>
      </patternFill>
    </fill>
    <fill>
      <patternFill patternType="solid">
        <fgColor theme="7" tint="0.39997558519241921"/>
        <bgColor rgb="FF800080"/>
      </patternFill>
    </fill>
    <fill>
      <patternFill patternType="solid">
        <fgColor theme="7" tint="-0.249977111117893"/>
        <bgColor rgb="FFFFFFFF"/>
      </patternFill>
    </fill>
    <fill>
      <patternFill patternType="solid">
        <fgColor theme="7" tint="0.79998168889431442"/>
        <bgColor indexed="64"/>
      </patternFill>
    </fill>
    <fill>
      <patternFill patternType="solid">
        <fgColor rgb="FF00863D"/>
        <bgColor indexed="64"/>
      </patternFill>
    </fill>
    <fill>
      <patternFill patternType="solid">
        <fgColor rgb="FF72D072"/>
        <bgColor rgb="FF800080"/>
      </patternFill>
    </fill>
    <fill>
      <patternFill patternType="solid">
        <fgColor theme="2"/>
        <bgColor indexed="64"/>
      </patternFill>
    </fill>
    <fill>
      <patternFill patternType="solid">
        <fgColor theme="0" tint="-4.9989318521683403E-2"/>
        <bgColor indexed="64"/>
      </patternFill>
    </fill>
    <fill>
      <patternFill patternType="solid">
        <fgColor theme="0" tint="-4.9989318521683403E-2"/>
        <bgColor rgb="FFFFFFFF"/>
      </patternFill>
    </fill>
    <fill>
      <patternFill patternType="solid">
        <fgColor theme="0"/>
        <bgColor rgb="FFFFFFFF"/>
      </patternFill>
    </fill>
    <fill>
      <patternFill patternType="solid">
        <fgColor rgb="FFCCFFCC"/>
        <bgColor indexed="64"/>
      </patternFill>
    </fill>
    <fill>
      <patternFill patternType="solid">
        <fgColor rgb="FFFFFFC5"/>
        <bgColor indexed="64"/>
      </patternFill>
    </fill>
    <fill>
      <patternFill patternType="solid">
        <fgColor rgb="FFFFFFC5"/>
        <bgColor rgb="FFFFFFFF"/>
      </patternFill>
    </fill>
    <fill>
      <patternFill patternType="solid">
        <fgColor theme="6" tint="0.79998168889431442"/>
        <bgColor indexed="64"/>
      </patternFill>
    </fill>
    <fill>
      <patternFill patternType="solid">
        <fgColor theme="6" tint="0.79998168889431442"/>
        <bgColor rgb="FFFFFFFF"/>
      </patternFill>
    </fill>
    <fill>
      <patternFill patternType="solid">
        <fgColor theme="0" tint="-0.34998626667073579"/>
        <bgColor indexed="64"/>
      </patternFill>
    </fill>
    <fill>
      <patternFill patternType="solid">
        <fgColor rgb="FFFFFFFF"/>
        <bgColor indexed="64"/>
      </patternFill>
    </fill>
  </fills>
  <borders count="145">
    <border>
      <left/>
      <right/>
      <top/>
      <bottom/>
      <diagonal/>
    </border>
    <border>
      <left/>
      <right/>
      <top/>
      <bottom style="thin">
        <color rgb="FF000000"/>
      </bottom>
      <diagonal/>
    </border>
    <border>
      <left style="thin">
        <color rgb="FF000000"/>
      </left>
      <right/>
      <top/>
      <bottom style="thin">
        <color rgb="FF000000"/>
      </bottom>
      <diagonal/>
    </border>
    <border>
      <left style="thin">
        <color rgb="FF000000"/>
      </left>
      <right style="medium">
        <color rgb="FF000000"/>
      </right>
      <top style="double">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thin">
        <color rgb="FF000000"/>
      </top>
      <bottom/>
      <diagonal/>
    </border>
    <border>
      <left/>
      <right style="medium">
        <color rgb="FF000000"/>
      </right>
      <top style="thin">
        <color rgb="FF000000"/>
      </top>
      <bottom/>
      <diagonal/>
    </border>
    <border>
      <left/>
      <right style="medium">
        <color rgb="FF000000"/>
      </right>
      <top/>
      <bottom style="medium">
        <color rgb="FF000000"/>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FFFFFF"/>
      </left>
      <right style="thin">
        <color rgb="FFFFFFFF"/>
      </right>
      <top/>
      <bottom style="thin">
        <color rgb="FFFFFFFF"/>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FFFFFF"/>
      </left>
      <right style="thin">
        <color rgb="FFFFFFFF"/>
      </right>
      <top style="thin">
        <color rgb="FFFFFFFF"/>
      </top>
      <bottom style="thin">
        <color rgb="FF000000"/>
      </bottom>
      <diagonal/>
    </border>
    <border>
      <left style="thin">
        <color rgb="FFFFFFFF"/>
      </left>
      <right style="thin">
        <color rgb="FFFFFFFF"/>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bottom/>
      <diagonal/>
    </border>
    <border>
      <left/>
      <right style="thin">
        <color rgb="FF3366FF"/>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rgb="FF000000"/>
      </left>
      <right/>
      <top/>
      <bottom style="medium">
        <color rgb="FF000000"/>
      </bottom>
      <diagonal/>
    </border>
    <border>
      <left/>
      <right style="thin">
        <color rgb="FF000000"/>
      </right>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medium">
        <color rgb="FF000000"/>
      </left>
      <right style="medium">
        <color rgb="FF000000"/>
      </right>
      <top/>
      <bottom style="double">
        <color rgb="FF000000"/>
      </bottom>
      <diagonal/>
    </border>
    <border>
      <left style="medium">
        <color rgb="FF000000"/>
      </left>
      <right style="medium">
        <color rgb="FF000000"/>
      </right>
      <top/>
      <bottom/>
      <diagonal/>
    </border>
    <border>
      <left style="thin">
        <color rgb="FF000000"/>
      </left>
      <right style="medium">
        <color rgb="FF000000"/>
      </right>
      <top style="thin">
        <color rgb="FF000000"/>
      </top>
      <bottom/>
      <diagonal/>
    </border>
    <border>
      <left style="medium">
        <color indexed="64"/>
      </left>
      <right style="medium">
        <color rgb="FF000000"/>
      </right>
      <top style="medium">
        <color indexed="64"/>
      </top>
      <bottom style="double">
        <color rgb="FF000000"/>
      </bottom>
      <diagonal/>
    </border>
    <border>
      <left style="medium">
        <color rgb="FF000000"/>
      </left>
      <right style="medium">
        <color rgb="FF000000"/>
      </right>
      <top style="medium">
        <color indexed="64"/>
      </top>
      <bottom style="double">
        <color rgb="FF000000"/>
      </bottom>
      <diagonal/>
    </border>
    <border>
      <left style="medium">
        <color rgb="FF000000"/>
      </left>
      <right style="medium">
        <color indexed="64"/>
      </right>
      <top style="medium">
        <color indexed="64"/>
      </top>
      <bottom style="double">
        <color rgb="FF000000"/>
      </bottom>
      <diagonal/>
    </border>
    <border>
      <left style="medium">
        <color indexed="64"/>
      </left>
      <right style="thin">
        <color rgb="FF000000"/>
      </right>
      <top/>
      <bottom style="thin">
        <color rgb="FF000000"/>
      </bottom>
      <diagonal/>
    </border>
    <border>
      <left style="thin">
        <color rgb="FF000000"/>
      </left>
      <right style="medium">
        <color indexed="64"/>
      </right>
      <top style="double">
        <color rgb="FF000000"/>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rgb="FF000000"/>
      </right>
      <top/>
      <bottom style="double">
        <color rgb="FF000000"/>
      </bottom>
      <diagonal/>
    </border>
    <border>
      <left style="medium">
        <color rgb="FF000000"/>
      </left>
      <right style="medium">
        <color indexed="64"/>
      </right>
      <top/>
      <bottom style="double">
        <color rgb="FF000000"/>
      </bottom>
      <diagonal/>
    </border>
    <border>
      <left style="medium">
        <color indexed="64"/>
      </left>
      <right style="thin">
        <color rgb="FF000000"/>
      </right>
      <top style="double">
        <color rgb="FF000000"/>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right style="medium">
        <color indexed="64"/>
      </right>
      <top style="thin">
        <color rgb="FF000000"/>
      </top>
      <bottom/>
      <diagonal/>
    </border>
    <border>
      <left/>
      <right style="medium">
        <color indexed="64"/>
      </right>
      <top/>
      <bottom/>
      <diagonal/>
    </border>
    <border>
      <left style="medium">
        <color indexed="64"/>
      </left>
      <right style="thin">
        <color rgb="FF000000"/>
      </right>
      <top style="thin">
        <color rgb="FF000000"/>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medium">
        <color rgb="FFC00000"/>
      </left>
      <right style="medium">
        <color rgb="FFC00000"/>
      </right>
      <top style="medium">
        <color rgb="FFC00000"/>
      </top>
      <bottom style="thin">
        <color indexed="64"/>
      </bottom>
      <diagonal/>
    </border>
    <border>
      <left style="medium">
        <color rgb="FFC00000"/>
      </left>
      <right style="medium">
        <color rgb="FFC00000"/>
      </right>
      <top style="thin">
        <color indexed="64"/>
      </top>
      <bottom style="thin">
        <color indexed="64"/>
      </bottom>
      <diagonal/>
    </border>
    <border>
      <left style="medium">
        <color rgb="FFC00000"/>
      </left>
      <right style="medium">
        <color rgb="FFC00000"/>
      </right>
      <top style="thin">
        <color indexed="64"/>
      </top>
      <bottom style="medium">
        <color rgb="FFC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rgb="FF000000"/>
      </top>
      <bottom style="thin">
        <color indexed="64"/>
      </bottom>
      <diagonal/>
    </border>
    <border>
      <left/>
      <right style="medium">
        <color rgb="FF000000"/>
      </right>
      <top style="thin">
        <color rgb="FF000000"/>
      </top>
      <bottom style="thin">
        <color rgb="FF000000"/>
      </bottom>
      <diagonal/>
    </border>
    <border>
      <left style="thin">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ck">
        <color indexed="64"/>
      </bottom>
      <diagonal/>
    </border>
    <border>
      <left/>
      <right/>
      <top style="thin">
        <color auto="1"/>
      </top>
      <bottom style="thin">
        <color rgb="FF000000"/>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medium">
        <color indexed="64"/>
      </left>
      <right style="thick">
        <color indexed="64"/>
      </right>
      <top/>
      <bottom style="thick">
        <color indexed="64"/>
      </bottom>
      <diagonal/>
    </border>
  </borders>
  <cellStyleXfs count="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4" fillId="0" borderId="0"/>
    <xf numFmtId="0" fontId="15" fillId="0" borderId="0" applyNumberFormat="0" applyFill="0" applyBorder="0" applyAlignment="0" applyProtection="0">
      <alignment vertical="top"/>
      <protection locked="0"/>
    </xf>
    <xf numFmtId="43" fontId="14" fillId="0" borderId="0" applyFont="0" applyFill="0" applyBorder="0" applyAlignment="0" applyProtection="0"/>
    <xf numFmtId="9" fontId="14" fillId="0" borderId="0" applyFont="0" applyFill="0" applyBorder="0" applyAlignment="0" applyProtection="0"/>
    <xf numFmtId="43" fontId="61" fillId="0" borderId="0" applyFont="0" applyFill="0" applyBorder="0" applyAlignment="0" applyProtection="0">
      <alignment vertical="center"/>
    </xf>
    <xf numFmtId="9" fontId="61" fillId="0" borderId="0" applyFont="0" applyFill="0" applyBorder="0" applyAlignment="0" applyProtection="0">
      <alignment vertical="center"/>
    </xf>
  </cellStyleXfs>
  <cellXfs count="1335">
    <xf numFmtId="0" fontId="0" fillId="0" borderId="0" xfId="0"/>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7" xfId="0" applyFont="1" applyFill="1" applyBorder="1" applyAlignment="1">
      <alignment horizontal="center" vertical="center"/>
    </xf>
    <xf numFmtId="0" fontId="10" fillId="0" borderId="35" xfId="0" applyFont="1" applyBorder="1" applyAlignment="1">
      <alignment horizontal="left" vertical="center"/>
    </xf>
    <xf numFmtId="0" fontId="11" fillId="0" borderId="36" xfId="0" applyFont="1" applyBorder="1" applyAlignment="1">
      <alignment horizontal="left"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8" fillId="0" borderId="37" xfId="0" applyFont="1" applyBorder="1" applyAlignment="1">
      <alignment horizontal="center" vertical="center"/>
    </xf>
    <xf numFmtId="0" fontId="10" fillId="0" borderId="36" xfId="0" applyFont="1" applyBorder="1" applyAlignment="1">
      <alignment horizontal="left" vertical="center"/>
    </xf>
    <xf numFmtId="0" fontId="8" fillId="0" borderId="37" xfId="0" applyFont="1" applyBorder="1" applyAlignment="1">
      <alignment horizontal="left" vertical="center"/>
    </xf>
    <xf numFmtId="0" fontId="10" fillId="0" borderId="0" xfId="0" applyFont="1" applyAlignment="1">
      <alignment horizontal="left" vertical="center"/>
    </xf>
    <xf numFmtId="0" fontId="8" fillId="0" borderId="0" xfId="0" applyFont="1" applyAlignment="1">
      <alignment horizontal="left" vertical="center"/>
    </xf>
    <xf numFmtId="0" fontId="11" fillId="0" borderId="36" xfId="0" applyFont="1" applyBorder="1" applyAlignment="1">
      <alignment horizontal="center" vertical="center"/>
    </xf>
    <xf numFmtId="0" fontId="8" fillId="0" borderId="38" xfId="0" applyFont="1" applyBorder="1" applyAlignment="1">
      <alignment horizontal="center" vertical="center"/>
    </xf>
    <xf numFmtId="0" fontId="13" fillId="0" borderId="15" xfId="0" applyFont="1" applyBorder="1"/>
    <xf numFmtId="0" fontId="13" fillId="2" borderId="15" xfId="0" applyFont="1" applyFill="1" applyBorder="1"/>
    <xf numFmtId="0" fontId="13" fillId="2" borderId="15" xfId="0" applyFont="1" applyFill="1" applyBorder="1" applyAlignment="1">
      <alignment horizontal="center"/>
    </xf>
    <xf numFmtId="176" fontId="13" fillId="2" borderId="15" xfId="0" applyNumberFormat="1" applyFont="1" applyFill="1" applyBorder="1" applyAlignment="1">
      <alignment horizontal="center"/>
    </xf>
    <xf numFmtId="0" fontId="13" fillId="0" borderId="15" xfId="0" applyFont="1" applyBorder="1" applyAlignment="1">
      <alignment wrapText="1"/>
    </xf>
    <xf numFmtId="0" fontId="13" fillId="0" borderId="0" xfId="0" applyFont="1"/>
    <xf numFmtId="0" fontId="13" fillId="0" borderId="19" xfId="0" applyFont="1" applyBorder="1" applyAlignment="1">
      <alignment wrapText="1"/>
    </xf>
    <xf numFmtId="0" fontId="13" fillId="0" borderId="0" xfId="0" applyFont="1" applyAlignment="1">
      <alignment horizontal="center"/>
    </xf>
    <xf numFmtId="176" fontId="13" fillId="0" borderId="0" xfId="0" applyNumberFormat="1" applyFont="1" applyAlignment="1">
      <alignment horizontal="center"/>
    </xf>
    <xf numFmtId="0" fontId="13" fillId="0" borderId="0" xfId="0" applyFont="1" applyAlignment="1">
      <alignment wrapText="1"/>
    </xf>
    <xf numFmtId="0" fontId="13" fillId="0" borderId="19" xfId="0" applyFont="1" applyBorder="1"/>
    <xf numFmtId="0" fontId="13" fillId="0" borderId="17" xfId="0" applyFont="1" applyBorder="1"/>
    <xf numFmtId="0" fontId="13" fillId="0" borderId="16" xfId="0" applyFont="1" applyBorder="1"/>
    <xf numFmtId="189" fontId="10" fillId="0" borderId="36" xfId="0" applyNumberFormat="1" applyFont="1" applyBorder="1" applyAlignment="1">
      <alignment horizontal="center" vertical="center"/>
    </xf>
    <xf numFmtId="0" fontId="23" fillId="2" borderId="39" xfId="0" applyFont="1" applyFill="1" applyBorder="1"/>
    <xf numFmtId="0" fontId="16" fillId="0" borderId="0" xfId="4" applyFont="1"/>
    <xf numFmtId="0" fontId="25" fillId="2" borderId="40" xfId="0" applyFont="1" applyFill="1" applyBorder="1"/>
    <xf numFmtId="0" fontId="17" fillId="4" borderId="47" xfId="4" applyFont="1" applyFill="1" applyBorder="1"/>
    <xf numFmtId="0" fontId="16" fillId="0" borderId="48" xfId="4" applyFont="1" applyBorder="1"/>
    <xf numFmtId="184" fontId="16" fillId="0" borderId="48" xfId="4" applyNumberFormat="1" applyFont="1" applyBorder="1"/>
    <xf numFmtId="0" fontId="16" fillId="0" borderId="48" xfId="4" applyFont="1" applyBorder="1" applyAlignment="1">
      <alignment horizontal="center"/>
    </xf>
    <xf numFmtId="0" fontId="16" fillId="0" borderId="48" xfId="4" applyFont="1" applyBorder="1" applyAlignment="1">
      <alignment horizontal="left" wrapText="1"/>
    </xf>
    <xf numFmtId="0" fontId="16" fillId="0" borderId="48" xfId="4" applyFont="1" applyBorder="1" applyAlignment="1">
      <alignment wrapText="1"/>
    </xf>
    <xf numFmtId="0" fontId="16" fillId="4" borderId="0" xfId="4" applyFont="1" applyFill="1"/>
    <xf numFmtId="0" fontId="27" fillId="4" borderId="50" xfId="4" applyFont="1" applyFill="1" applyBorder="1"/>
    <xf numFmtId="0" fontId="26" fillId="0" borderId="0" xfId="4" applyFont="1" applyAlignment="1">
      <alignment horizontal="left" wrapText="1"/>
    </xf>
    <xf numFmtId="0" fontId="26" fillId="0" borderId="0" xfId="4" applyFont="1" applyAlignment="1">
      <alignment wrapText="1"/>
    </xf>
    <xf numFmtId="0" fontId="26" fillId="4" borderId="0" xfId="4" applyFont="1" applyFill="1"/>
    <xf numFmtId="0" fontId="26" fillId="0" borderId="0" xfId="4" applyFont="1"/>
    <xf numFmtId="0" fontId="26" fillId="0" borderId="51" xfId="4" applyFont="1" applyBorder="1"/>
    <xf numFmtId="184" fontId="26" fillId="0" borderId="0" xfId="4" applyNumberFormat="1" applyFont="1"/>
    <xf numFmtId="0" fontId="26" fillId="0" borderId="0" xfId="4" applyFont="1" applyAlignment="1">
      <alignment horizontal="center"/>
    </xf>
    <xf numFmtId="0" fontId="26" fillId="0" borderId="46" xfId="4" applyFont="1" applyBorder="1" applyAlignment="1">
      <alignment horizontal="center" vertical="center"/>
    </xf>
    <xf numFmtId="0" fontId="26" fillId="0" borderId="0" xfId="4" applyFont="1" applyAlignment="1">
      <alignment horizontal="center" vertical="center"/>
    </xf>
    <xf numFmtId="0" fontId="26" fillId="4" borderId="46" xfId="4" applyFont="1" applyFill="1" applyBorder="1" applyAlignment="1">
      <alignment horizontal="center"/>
    </xf>
    <xf numFmtId="0" fontId="26" fillId="0" borderId="48" xfId="4" applyFont="1" applyBorder="1" applyAlignment="1">
      <alignment vertical="center"/>
    </xf>
    <xf numFmtId="0" fontId="26" fillId="6" borderId="48" xfId="4" applyFont="1" applyFill="1" applyBorder="1" applyAlignment="1">
      <alignment horizontal="center"/>
    </xf>
    <xf numFmtId="184" fontId="26" fillId="4" borderId="0" xfId="4" applyNumberFormat="1" applyFont="1" applyFill="1"/>
    <xf numFmtId="0" fontId="26" fillId="4" borderId="0" xfId="4" applyFont="1" applyFill="1" applyAlignment="1">
      <alignment horizontal="center"/>
    </xf>
    <xf numFmtId="0" fontId="26" fillId="4" borderId="0" xfId="4" applyFont="1" applyFill="1" applyAlignment="1">
      <alignment horizontal="left" wrapText="1"/>
    </xf>
    <xf numFmtId="0" fontId="26" fillId="4" borderId="0" xfId="4" applyFont="1" applyFill="1" applyAlignment="1">
      <alignment wrapText="1"/>
    </xf>
    <xf numFmtId="0" fontId="26" fillId="0" borderId="48" xfId="4" quotePrefix="1" applyFont="1" applyBorder="1" applyAlignment="1">
      <alignment horizontal="center" vertical="center"/>
    </xf>
    <xf numFmtId="0" fontId="16" fillId="4" borderId="46" xfId="4" applyFont="1" applyFill="1" applyBorder="1"/>
    <xf numFmtId="184" fontId="16" fillId="4" borderId="46" xfId="4" applyNumberFormat="1" applyFont="1" applyFill="1" applyBorder="1"/>
    <xf numFmtId="0" fontId="16" fillId="4" borderId="46" xfId="4" applyFont="1" applyFill="1" applyBorder="1" applyAlignment="1">
      <alignment horizontal="center"/>
    </xf>
    <xf numFmtId="0" fontId="16" fillId="4" borderId="46" xfId="4" applyFont="1" applyFill="1" applyBorder="1" applyAlignment="1">
      <alignment horizontal="left" wrapText="1"/>
    </xf>
    <xf numFmtId="0" fontId="16" fillId="4" borderId="46" xfId="4" applyFont="1" applyFill="1" applyBorder="1" applyAlignment="1">
      <alignment wrapText="1"/>
    </xf>
    <xf numFmtId="0" fontId="16" fillId="0" borderId="46" xfId="4" applyFont="1" applyBorder="1"/>
    <xf numFmtId="0" fontId="16" fillId="0" borderId="53" xfId="4" applyFont="1" applyBorder="1"/>
    <xf numFmtId="0" fontId="18" fillId="4" borderId="0" xfId="4" applyFont="1" applyFill="1" applyAlignment="1">
      <alignment vertical="center"/>
    </xf>
    <xf numFmtId="0" fontId="18" fillId="0" borderId="0" xfId="4" applyFont="1"/>
    <xf numFmtId="0" fontId="21" fillId="0" borderId="0" xfId="4" applyFont="1"/>
    <xf numFmtId="0" fontId="18" fillId="0" borderId="0" xfId="4" applyFont="1" applyAlignment="1">
      <alignment horizontal="center" vertical="center"/>
    </xf>
    <xf numFmtId="0" fontId="18" fillId="0" borderId="0" xfId="4" applyFont="1" applyAlignment="1">
      <alignment vertical="center"/>
    </xf>
    <xf numFmtId="0" fontId="31" fillId="2" borderId="0" xfId="0" applyFont="1" applyFill="1" applyAlignment="1">
      <alignment vertical="center"/>
    </xf>
    <xf numFmtId="0" fontId="31" fillId="2" borderId="0" xfId="0" applyFont="1" applyFill="1" applyAlignment="1">
      <alignment horizontal="center" vertical="center"/>
    </xf>
    <xf numFmtId="0" fontId="31" fillId="2" borderId="1" xfId="0" applyFont="1" applyFill="1" applyBorder="1" applyAlignment="1">
      <alignment horizontal="center" vertical="center"/>
    </xf>
    <xf numFmtId="0" fontId="31" fillId="2" borderId="24" xfId="0" applyFont="1" applyFill="1" applyBorder="1" applyAlignment="1">
      <alignment horizontal="center" vertical="center" wrapText="1"/>
    </xf>
    <xf numFmtId="0" fontId="34" fillId="2" borderId="15" xfId="0" applyFont="1" applyFill="1" applyBorder="1" applyAlignment="1">
      <alignment vertical="center"/>
    </xf>
    <xf numFmtId="0" fontId="31" fillId="2" borderId="15" xfId="0" applyFont="1" applyFill="1" applyBorder="1"/>
    <xf numFmtId="0" fontId="31" fillId="2" borderId="15" xfId="0" applyFont="1" applyFill="1" applyBorder="1" applyAlignment="1">
      <alignment horizontal="center"/>
    </xf>
    <xf numFmtId="176" fontId="31" fillId="2" borderId="15" xfId="0" applyNumberFormat="1" applyFont="1" applyFill="1" applyBorder="1" applyAlignment="1">
      <alignment horizontal="center"/>
    </xf>
    <xf numFmtId="0" fontId="31" fillId="0" borderId="15" xfId="0" applyFont="1" applyBorder="1" applyAlignment="1">
      <alignment wrapText="1"/>
    </xf>
    <xf numFmtId="0" fontId="31" fillId="0" borderId="19" xfId="0" applyFont="1" applyBorder="1" applyAlignment="1">
      <alignment wrapText="1"/>
    </xf>
    <xf numFmtId="0" fontId="31" fillId="0" borderId="32" xfId="0" applyFont="1" applyBorder="1" applyAlignment="1">
      <alignment wrapText="1"/>
    </xf>
    <xf numFmtId="0" fontId="31" fillId="0" borderId="15" xfId="0" applyFont="1" applyBorder="1"/>
    <xf numFmtId="0" fontId="31" fillId="2" borderId="16" xfId="0" applyFont="1" applyFill="1" applyBorder="1"/>
    <xf numFmtId="0" fontId="31" fillId="0" borderId="17" xfId="0" applyFont="1" applyBorder="1" applyAlignment="1">
      <alignment wrapText="1"/>
    </xf>
    <xf numFmtId="0" fontId="31" fillId="0" borderId="0" xfId="0" applyFont="1" applyAlignment="1">
      <alignment horizontal="center"/>
    </xf>
    <xf numFmtId="0" fontId="34" fillId="2" borderId="18" xfId="0" applyFont="1" applyFill="1" applyBorder="1" applyAlignment="1">
      <alignment vertical="center"/>
    </xf>
    <xf numFmtId="0" fontId="31" fillId="2" borderId="19" xfId="0" applyFont="1" applyFill="1" applyBorder="1"/>
    <xf numFmtId="0" fontId="31" fillId="2" borderId="19" xfId="0" applyFont="1" applyFill="1" applyBorder="1" applyAlignment="1">
      <alignment horizontal="center"/>
    </xf>
    <xf numFmtId="176" fontId="31" fillId="2" borderId="19" xfId="0" applyNumberFormat="1" applyFont="1" applyFill="1" applyBorder="1" applyAlignment="1">
      <alignment horizontal="center"/>
    </xf>
    <xf numFmtId="0" fontId="31" fillId="0" borderId="20" xfId="0" applyFont="1" applyBorder="1" applyAlignment="1">
      <alignment wrapText="1"/>
    </xf>
    <xf numFmtId="0" fontId="31" fillId="0" borderId="17" xfId="0" applyFont="1" applyBorder="1" applyAlignment="1">
      <alignment vertical="center" wrapText="1"/>
    </xf>
    <xf numFmtId="0" fontId="31" fillId="0" borderId="16" xfId="0" applyFont="1" applyBorder="1" applyAlignment="1">
      <alignment vertical="center" wrapText="1"/>
    </xf>
    <xf numFmtId="0" fontId="31" fillId="0" borderId="0" xfId="0" applyFont="1" applyAlignment="1">
      <alignment vertical="center" wrapText="1"/>
    </xf>
    <xf numFmtId="0" fontId="31" fillId="0" borderId="0" xfId="0" applyFont="1" applyAlignment="1">
      <alignment horizontal="center" vertical="center" wrapText="1"/>
    </xf>
    <xf numFmtId="176" fontId="31" fillId="2" borderId="24" xfId="0" applyNumberFormat="1" applyFont="1" applyFill="1" applyBorder="1" applyAlignment="1">
      <alignment horizontal="center" vertical="center" wrapText="1"/>
    </xf>
    <xf numFmtId="0" fontId="31" fillId="0" borderId="17" xfId="0" applyFont="1" applyBorder="1" applyAlignment="1">
      <alignment vertical="center"/>
    </xf>
    <xf numFmtId="180" fontId="31" fillId="2" borderId="24" xfId="0" applyNumberFormat="1" applyFont="1" applyFill="1" applyBorder="1" applyAlignment="1">
      <alignment horizontal="left" vertical="center" wrapText="1"/>
    </xf>
    <xf numFmtId="180" fontId="31" fillId="2" borderId="24" xfId="0" applyNumberFormat="1" applyFont="1" applyFill="1" applyBorder="1" applyAlignment="1">
      <alignment horizontal="center" vertical="center" wrapText="1"/>
    </xf>
    <xf numFmtId="0" fontId="31" fillId="2" borderId="24" xfId="0" applyFont="1" applyFill="1" applyBorder="1" applyAlignment="1">
      <alignment vertical="center"/>
    </xf>
    <xf numFmtId="0" fontId="31" fillId="0" borderId="16" xfId="0" applyFont="1" applyBorder="1" applyAlignment="1">
      <alignment vertical="center"/>
    </xf>
    <xf numFmtId="0" fontId="31" fillId="0" borderId="0" xfId="0" applyFont="1" applyAlignment="1">
      <alignment vertical="center"/>
    </xf>
    <xf numFmtId="0" fontId="31" fillId="0" borderId="41" xfId="0" applyFont="1" applyBorder="1" applyAlignment="1">
      <alignment horizontal="center" vertical="center"/>
    </xf>
    <xf numFmtId="180" fontId="31" fillId="2" borderId="25" xfId="0" applyNumberFormat="1" applyFont="1" applyFill="1" applyBorder="1" applyAlignment="1">
      <alignment horizontal="center" vertical="center" wrapText="1"/>
    </xf>
    <xf numFmtId="0" fontId="31" fillId="2" borderId="25" xfId="0" applyFont="1" applyFill="1" applyBorder="1" applyAlignment="1">
      <alignment vertical="center"/>
    </xf>
    <xf numFmtId="0" fontId="31" fillId="0" borderId="0" xfId="0" applyFont="1" applyAlignment="1">
      <alignment horizontal="center" vertical="center"/>
    </xf>
    <xf numFmtId="0" fontId="31" fillId="2" borderId="43" xfId="0" applyFont="1" applyFill="1" applyBorder="1" applyAlignment="1">
      <alignment horizontal="center" vertical="center"/>
    </xf>
    <xf numFmtId="182" fontId="31" fillId="2" borderId="26" xfId="0" applyNumberFormat="1" applyFont="1" applyFill="1" applyBorder="1" applyAlignment="1">
      <alignment horizontal="center" vertical="center" wrapText="1"/>
    </xf>
    <xf numFmtId="0" fontId="31" fillId="2" borderId="44" xfId="0" applyFont="1" applyFill="1" applyBorder="1" applyAlignment="1">
      <alignment horizontal="center" vertical="center"/>
    </xf>
    <xf numFmtId="180" fontId="31" fillId="2" borderId="27" xfId="0" applyNumberFormat="1" applyFont="1" applyFill="1" applyBorder="1" applyAlignment="1">
      <alignment horizontal="center" vertical="center"/>
    </xf>
    <xf numFmtId="0" fontId="31" fillId="0" borderId="15" xfId="0" applyFont="1" applyBorder="1" applyAlignment="1">
      <alignment vertical="center"/>
    </xf>
    <xf numFmtId="176" fontId="31" fillId="2" borderId="0" xfId="0" applyNumberFormat="1" applyFont="1" applyFill="1" applyAlignment="1">
      <alignment horizontal="center" vertical="center"/>
    </xf>
    <xf numFmtId="0" fontId="31" fillId="0" borderId="28" xfId="0" applyFont="1" applyBorder="1" applyAlignment="1">
      <alignment vertical="center" wrapText="1"/>
    </xf>
    <xf numFmtId="0" fontId="31" fillId="2" borderId="24" xfId="0" applyFont="1" applyFill="1" applyBorder="1" applyAlignment="1">
      <alignment horizontal="center" vertical="center"/>
    </xf>
    <xf numFmtId="0" fontId="31" fillId="0" borderId="28" xfId="0" applyFont="1" applyBorder="1"/>
    <xf numFmtId="0" fontId="31" fillId="0" borderId="28" xfId="0" applyFont="1" applyBorder="1" applyAlignment="1">
      <alignment horizontal="center"/>
    </xf>
    <xf numFmtId="176" fontId="31" fillId="0" borderId="28" xfId="0" applyNumberFormat="1" applyFont="1" applyBorder="1" applyAlignment="1">
      <alignment horizontal="center"/>
    </xf>
    <xf numFmtId="0" fontId="31" fillId="0" borderId="28" xfId="0" applyFont="1" applyBorder="1" applyAlignment="1">
      <alignment wrapText="1"/>
    </xf>
    <xf numFmtId="176" fontId="31" fillId="0" borderId="0" xfId="0" applyNumberFormat="1" applyFont="1" applyAlignment="1">
      <alignment horizontal="center"/>
    </xf>
    <xf numFmtId="0" fontId="31" fillId="0" borderId="0" xfId="0" applyFont="1" applyAlignment="1">
      <alignment wrapText="1"/>
    </xf>
    <xf numFmtId="0" fontId="26" fillId="0" borderId="46" xfId="4" applyFont="1" applyBorder="1" applyAlignment="1">
      <alignment horizontal="center"/>
    </xf>
    <xf numFmtId="0" fontId="26" fillId="0" borderId="48" xfId="4" applyFont="1" applyBorder="1" applyAlignment="1">
      <alignment horizontal="center"/>
    </xf>
    <xf numFmtId="0" fontId="26" fillId="0" borderId="48" xfId="4" applyFont="1" applyBorder="1" applyAlignment="1">
      <alignment horizontal="center" vertical="center"/>
    </xf>
    <xf numFmtId="0" fontId="35" fillId="2" borderId="0" xfId="0" applyFont="1" applyFill="1" applyAlignment="1">
      <alignment horizontal="center" vertical="center"/>
    </xf>
    <xf numFmtId="0" fontId="34" fillId="2" borderId="0" xfId="0" applyFont="1" applyFill="1" applyAlignment="1">
      <alignment vertical="center"/>
    </xf>
    <xf numFmtId="0" fontId="31" fillId="2" borderId="12" xfId="0" applyFont="1" applyFill="1" applyBorder="1" applyAlignment="1">
      <alignment vertical="center"/>
    </xf>
    <xf numFmtId="184" fontId="16" fillId="0" borderId="0" xfId="4" applyNumberFormat="1" applyFont="1"/>
    <xf numFmtId="0" fontId="16" fillId="0" borderId="0" xfId="4" applyFont="1" applyAlignment="1">
      <alignment horizontal="left" wrapText="1"/>
    </xf>
    <xf numFmtId="0" fontId="16" fillId="0" borderId="0" xfId="4" applyFont="1" applyAlignment="1">
      <alignment wrapText="1"/>
    </xf>
    <xf numFmtId="0" fontId="16" fillId="0" borderId="49" xfId="4" applyFont="1" applyBorder="1"/>
    <xf numFmtId="0" fontId="26" fillId="4" borderId="46" xfId="4" applyFont="1" applyFill="1" applyBorder="1"/>
    <xf numFmtId="184" fontId="26" fillId="4" borderId="46" xfId="4" applyNumberFormat="1" applyFont="1" applyFill="1" applyBorder="1"/>
    <xf numFmtId="0" fontId="26" fillId="4" borderId="46" xfId="4" applyFont="1" applyFill="1" applyBorder="1" applyAlignment="1">
      <alignment horizontal="left" wrapText="1"/>
    </xf>
    <xf numFmtId="0" fontId="26" fillId="4" borderId="46" xfId="4" applyFont="1" applyFill="1" applyBorder="1" applyAlignment="1">
      <alignment wrapText="1"/>
    </xf>
    <xf numFmtId="0" fontId="26" fillId="0" borderId="46" xfId="4" applyFont="1" applyBorder="1"/>
    <xf numFmtId="0" fontId="26" fillId="0" borderId="53" xfId="4" applyFont="1" applyBorder="1"/>
    <xf numFmtId="187" fontId="26" fillId="0" borderId="0" xfId="6" applyNumberFormat="1" applyFont="1" applyFill="1" applyBorder="1" applyAlignment="1" applyProtection="1">
      <alignment horizontal="center"/>
    </xf>
    <xf numFmtId="188" fontId="26" fillId="0" borderId="0" xfId="7" applyNumberFormat="1" applyFont="1" applyFill="1" applyBorder="1" applyAlignment="1" applyProtection="1">
      <alignment horizontal="center"/>
    </xf>
    <xf numFmtId="0" fontId="27" fillId="0" borderId="50" xfId="4" applyFont="1" applyBorder="1"/>
    <xf numFmtId="0" fontId="26" fillId="0" borderId="52" xfId="4" applyFont="1" applyBorder="1"/>
    <xf numFmtId="184" fontId="26" fillId="0" borderId="46" xfId="4" applyNumberFormat="1" applyFont="1" applyBorder="1"/>
    <xf numFmtId="0" fontId="26" fillId="0" borderId="50" xfId="4" applyFont="1" applyBorder="1"/>
    <xf numFmtId="0" fontId="16" fillId="0" borderId="52" xfId="4" applyFont="1" applyBorder="1"/>
    <xf numFmtId="184" fontId="16" fillId="0" borderId="46" xfId="4" applyNumberFormat="1" applyFont="1" applyBorder="1"/>
    <xf numFmtId="0" fontId="34" fillId="0" borderId="19" xfId="0" applyFont="1" applyBorder="1" applyAlignment="1">
      <alignment vertical="center"/>
    </xf>
    <xf numFmtId="0" fontId="36" fillId="0" borderId="24" xfId="0" applyFont="1" applyBorder="1" applyAlignment="1">
      <alignment horizontal="center" vertical="center" wrapText="1"/>
    </xf>
    <xf numFmtId="0" fontId="31" fillId="0" borderId="32" xfId="0" applyFont="1" applyBorder="1"/>
    <xf numFmtId="0" fontId="31" fillId="0" borderId="32" xfId="0" applyFont="1" applyBorder="1" applyAlignment="1">
      <alignment horizontal="center"/>
    </xf>
    <xf numFmtId="176" fontId="31" fillId="0" borderId="32" xfId="0" applyNumberFormat="1" applyFont="1" applyBorder="1" applyAlignment="1">
      <alignment horizontal="center"/>
    </xf>
    <xf numFmtId="180" fontId="31" fillId="0" borderId="24" xfId="0" applyNumberFormat="1" applyFont="1" applyBorder="1" applyAlignment="1">
      <alignment horizontal="center" vertical="center" wrapText="1"/>
    </xf>
    <xf numFmtId="0" fontId="31" fillId="0" borderId="8" xfId="0" applyFont="1" applyBorder="1" applyAlignment="1">
      <alignment vertical="center"/>
    </xf>
    <xf numFmtId="49" fontId="0" fillId="0" borderId="0" xfId="0" applyNumberFormat="1"/>
    <xf numFmtId="49" fontId="13" fillId="0" borderId="41" xfId="0" applyNumberFormat="1" applyFont="1" applyBorder="1" applyAlignment="1">
      <alignment horizontal="center" vertical="center" wrapText="1"/>
    </xf>
    <xf numFmtId="49" fontId="13" fillId="0" borderId="41" xfId="0" applyNumberFormat="1" applyFont="1" applyBorder="1" applyAlignment="1">
      <alignment horizontal="left" vertical="center" wrapText="1"/>
    </xf>
    <xf numFmtId="49" fontId="9" fillId="3" borderId="37" xfId="0" applyNumberFormat="1" applyFont="1" applyFill="1" applyBorder="1" applyAlignment="1">
      <alignment horizontal="center" vertical="center"/>
    </xf>
    <xf numFmtId="0" fontId="43" fillId="2" borderId="75" xfId="0" applyFont="1" applyFill="1" applyBorder="1" applyAlignment="1">
      <alignment horizontal="center" vertical="center"/>
    </xf>
    <xf numFmtId="0" fontId="43" fillId="0" borderId="77" xfId="0" applyFont="1" applyBorder="1" applyAlignment="1">
      <alignment horizontal="center" vertical="center"/>
    </xf>
    <xf numFmtId="0" fontId="31" fillId="2" borderId="78" xfId="0" applyFont="1" applyFill="1" applyBorder="1" applyAlignment="1">
      <alignment horizontal="center" vertical="center"/>
    </xf>
    <xf numFmtId="0" fontId="43" fillId="0" borderId="79" xfId="0" applyFont="1" applyBorder="1" applyAlignment="1">
      <alignment vertical="center" wrapText="1"/>
    </xf>
    <xf numFmtId="0" fontId="40" fillId="0" borderId="81" xfId="0" applyFont="1" applyBorder="1" applyAlignment="1">
      <alignment horizontal="center" vertical="center" wrapText="1"/>
    </xf>
    <xf numFmtId="0" fontId="31" fillId="2" borderId="92" xfId="0" applyFont="1" applyFill="1" applyBorder="1" applyAlignment="1">
      <alignment vertical="center"/>
    </xf>
    <xf numFmtId="0" fontId="31" fillId="2" borderId="93" xfId="0" applyFont="1" applyFill="1" applyBorder="1" applyAlignment="1">
      <alignment vertical="center"/>
    </xf>
    <xf numFmtId="0" fontId="31" fillId="2" borderId="95" xfId="0" applyFont="1" applyFill="1" applyBorder="1" applyAlignment="1">
      <alignment vertical="center"/>
    </xf>
    <xf numFmtId="0" fontId="31" fillId="2" borderId="96" xfId="0" applyFont="1" applyFill="1" applyBorder="1" applyAlignment="1">
      <alignment vertical="center"/>
    </xf>
    <xf numFmtId="180" fontId="31" fillId="0" borderId="41" xfId="0" applyNumberFormat="1" applyFont="1" applyBorder="1" applyAlignment="1">
      <alignment horizontal="center" vertical="center"/>
    </xf>
    <xf numFmtId="0" fontId="31" fillId="0" borderId="0" xfId="0" applyFont="1"/>
    <xf numFmtId="0" fontId="31" fillId="0" borderId="24" xfId="0" applyFont="1" applyBorder="1" applyAlignment="1">
      <alignment vertical="center" wrapText="1"/>
    </xf>
    <xf numFmtId="0" fontId="31" fillId="0" borderId="24" xfId="0" applyFont="1" applyBorder="1" applyAlignment="1">
      <alignment horizontal="left" vertical="center" wrapText="1"/>
    </xf>
    <xf numFmtId="0" fontId="16" fillId="0" borderId="0" xfId="4" applyFont="1" applyAlignment="1">
      <alignment horizontal="center"/>
    </xf>
    <xf numFmtId="0" fontId="34" fillId="39" borderId="41" xfId="0" applyFont="1" applyFill="1" applyBorder="1" applyAlignment="1">
      <alignment vertical="center"/>
    </xf>
    <xf numFmtId="0" fontId="29" fillId="47" borderId="41" xfId="0" applyFont="1" applyFill="1" applyBorder="1" applyAlignment="1">
      <alignment horizontal="center"/>
    </xf>
    <xf numFmtId="0" fontId="29" fillId="47" borderId="55" xfId="0" applyFont="1" applyFill="1" applyBorder="1" applyAlignment="1">
      <alignment horizontal="center"/>
    </xf>
    <xf numFmtId="180" fontId="29" fillId="48" borderId="41" xfId="0" applyNumberFormat="1" applyFont="1" applyFill="1" applyBorder="1" applyAlignment="1">
      <alignment horizontal="left" vertical="center" wrapText="1"/>
    </xf>
    <xf numFmtId="0" fontId="29" fillId="48" borderId="57" xfId="0" applyFont="1" applyFill="1" applyBorder="1"/>
    <xf numFmtId="0" fontId="29" fillId="48" borderId="54" xfId="0" applyFont="1" applyFill="1" applyBorder="1"/>
    <xf numFmtId="0" fontId="29" fillId="48" borderId="57" xfId="0" applyFont="1" applyFill="1" applyBorder="1" applyAlignment="1">
      <alignment vertical="center" wrapText="1"/>
    </xf>
    <xf numFmtId="0" fontId="29" fillId="48" borderId="57" xfId="0" applyFont="1" applyFill="1" applyBorder="1" applyAlignment="1">
      <alignment vertical="center"/>
    </xf>
    <xf numFmtId="0" fontId="51" fillId="48" borderId="57" xfId="0" applyFont="1" applyFill="1" applyBorder="1"/>
    <xf numFmtId="180" fontId="29" fillId="49" borderId="41" xfId="0" applyNumberFormat="1" applyFont="1" applyFill="1" applyBorder="1" applyAlignment="1">
      <alignment horizontal="left" vertical="center" wrapText="1"/>
    </xf>
    <xf numFmtId="0" fontId="31" fillId="0" borderId="0" xfId="0" applyFont="1" applyAlignment="1">
      <alignment horizontal="left" vertical="center"/>
    </xf>
    <xf numFmtId="0" fontId="16" fillId="0" borderId="0" xfId="0" applyFont="1"/>
    <xf numFmtId="0" fontId="42" fillId="2" borderId="0" xfId="0" applyFont="1" applyFill="1" applyAlignment="1">
      <alignment vertical="center"/>
    </xf>
    <xf numFmtId="0" fontId="31" fillId="2" borderId="0" xfId="0" applyFont="1" applyFill="1" applyAlignment="1">
      <alignment horizontal="center" vertical="center" wrapText="1"/>
    </xf>
    <xf numFmtId="0" fontId="31" fillId="2" borderId="0" xfId="0" applyFont="1" applyFill="1" applyAlignment="1">
      <alignment vertical="center" wrapText="1"/>
    </xf>
    <xf numFmtId="177" fontId="31" fillId="2" borderId="0" xfId="0" applyNumberFormat="1" applyFont="1" applyFill="1" applyAlignment="1">
      <alignment horizontal="center" vertical="center"/>
    </xf>
    <xf numFmtId="0" fontId="54" fillId="2" borderId="0" xfId="1" applyFont="1" applyFill="1" applyAlignment="1">
      <alignment horizontal="center" vertical="center"/>
    </xf>
    <xf numFmtId="0" fontId="31" fillId="0" borderId="24" xfId="0" applyFont="1" applyBorder="1" applyAlignment="1">
      <alignment horizontal="justify" vertical="center" wrapText="1"/>
    </xf>
    <xf numFmtId="177" fontId="31" fillId="34" borderId="24" xfId="0" applyNumberFormat="1" applyFont="1" applyFill="1" applyBorder="1" applyAlignment="1">
      <alignment horizontal="center" vertical="center" wrapText="1"/>
    </xf>
    <xf numFmtId="183" fontId="31" fillId="2" borderId="41" xfId="0" applyNumberFormat="1" applyFont="1" applyFill="1" applyBorder="1" applyAlignment="1">
      <alignment horizontal="center" vertical="center" wrapText="1"/>
    </xf>
    <xf numFmtId="0" fontId="50" fillId="2" borderId="0" xfId="0" applyFont="1" applyFill="1"/>
    <xf numFmtId="177" fontId="31" fillId="34" borderId="34" xfId="0" applyNumberFormat="1" applyFont="1" applyFill="1" applyBorder="1" applyAlignment="1">
      <alignment horizontal="center" vertical="center" wrapText="1"/>
    </xf>
    <xf numFmtId="183" fontId="31" fillId="0" borderId="41" xfId="0" applyNumberFormat="1" applyFont="1" applyBorder="1" applyAlignment="1">
      <alignment horizontal="center" vertical="center" wrapText="1"/>
    </xf>
    <xf numFmtId="0" fontId="35" fillId="2" borderId="0" xfId="0" applyFont="1" applyFill="1" applyAlignment="1">
      <alignment vertical="center"/>
    </xf>
    <xf numFmtId="0" fontId="35" fillId="2" borderId="0" xfId="0" applyFont="1" applyFill="1" applyAlignment="1">
      <alignment vertical="center" wrapText="1"/>
    </xf>
    <xf numFmtId="178" fontId="35" fillId="2" borderId="0" xfId="0" applyNumberFormat="1" applyFont="1" applyFill="1" applyAlignment="1">
      <alignment horizontal="center" vertical="center"/>
    </xf>
    <xf numFmtId="0" fontId="57" fillId="2" borderId="0" xfId="1" applyFont="1" applyFill="1" applyAlignment="1">
      <alignment horizontal="center" vertical="center"/>
    </xf>
    <xf numFmtId="0" fontId="16" fillId="19" borderId="41" xfId="0" applyFont="1" applyFill="1" applyBorder="1" applyAlignment="1">
      <alignment horizontal="center" vertical="center" wrapText="1"/>
    </xf>
    <xf numFmtId="178" fontId="16" fillId="19" borderId="41" xfId="0" applyNumberFormat="1" applyFont="1" applyFill="1" applyBorder="1" applyAlignment="1">
      <alignment horizontal="center" vertical="center" wrapText="1"/>
    </xf>
    <xf numFmtId="0" fontId="31" fillId="20" borderId="24" xfId="0" applyFont="1" applyFill="1" applyBorder="1" applyAlignment="1">
      <alignment horizontal="center" vertical="center" wrapText="1"/>
    </xf>
    <xf numFmtId="0" fontId="31" fillId="0" borderId="41" xfId="0" applyFont="1" applyBorder="1" applyAlignment="1">
      <alignment horizontal="justify" vertical="center" wrapText="1"/>
    </xf>
    <xf numFmtId="178" fontId="31" fillId="34" borderId="41" xfId="0" applyNumberFormat="1" applyFont="1" applyFill="1" applyBorder="1" applyAlignment="1">
      <alignment horizontal="center" vertical="center" wrapText="1"/>
    </xf>
    <xf numFmtId="0" fontId="31" fillId="34" borderId="41" xfId="0" applyFont="1" applyFill="1" applyBorder="1" applyAlignment="1">
      <alignment vertical="center"/>
    </xf>
    <xf numFmtId="0" fontId="31" fillId="0" borderId="0" xfId="0" applyFont="1" applyAlignment="1">
      <alignment horizontal="left" vertical="top" wrapText="1"/>
    </xf>
    <xf numFmtId="0" fontId="31" fillId="0" borderId="0" xfId="0" applyFont="1" applyAlignment="1">
      <alignment horizontal="left" vertical="center" wrapText="1"/>
    </xf>
    <xf numFmtId="178" fontId="31" fillId="0" borderId="0" xfId="0" applyNumberFormat="1" applyFont="1" applyAlignment="1">
      <alignment horizontal="center" vertical="center"/>
    </xf>
    <xf numFmtId="0" fontId="31" fillId="20" borderId="25" xfId="0" applyFont="1" applyFill="1" applyBorder="1" applyAlignment="1">
      <alignment horizontal="center" vertical="center" wrapText="1"/>
    </xf>
    <xf numFmtId="178" fontId="31" fillId="2" borderId="0" xfId="0" applyNumberFormat="1" applyFont="1" applyFill="1" applyAlignment="1">
      <alignment horizontal="center" vertical="center"/>
    </xf>
    <xf numFmtId="0" fontId="29" fillId="25" borderId="26" xfId="0" applyFont="1" applyFill="1" applyBorder="1" applyAlignment="1">
      <alignment horizontal="center" vertical="center" wrapText="1"/>
    </xf>
    <xf numFmtId="0" fontId="29" fillId="25" borderId="9" xfId="0" applyFont="1" applyFill="1" applyBorder="1" applyAlignment="1">
      <alignment horizontal="center" vertical="center" wrapText="1"/>
    </xf>
    <xf numFmtId="178" fontId="29" fillId="25" borderId="26" xfId="0" applyNumberFormat="1" applyFont="1" applyFill="1" applyBorder="1" applyAlignment="1">
      <alignment horizontal="center" vertical="center" wrapText="1"/>
    </xf>
    <xf numFmtId="0" fontId="31" fillId="26" borderId="24" xfId="0" applyFont="1" applyFill="1" applyBorder="1" applyAlignment="1">
      <alignment horizontal="center" vertical="center" wrapText="1"/>
    </xf>
    <xf numFmtId="178" fontId="31" fillId="35" borderId="34" xfId="0" applyNumberFormat="1" applyFont="1" applyFill="1" applyBorder="1" applyAlignment="1">
      <alignment horizontal="center" vertical="center" wrapText="1"/>
    </xf>
    <xf numFmtId="0" fontId="31" fillId="34" borderId="24" xfId="0" applyFont="1" applyFill="1" applyBorder="1"/>
    <xf numFmtId="178" fontId="31" fillId="35" borderId="24" xfId="0" applyNumberFormat="1" applyFont="1" applyFill="1" applyBorder="1" applyAlignment="1">
      <alignment horizontal="center" vertical="center" wrapText="1"/>
    </xf>
    <xf numFmtId="183" fontId="31" fillId="2" borderId="24" xfId="0" applyNumberFormat="1" applyFont="1" applyFill="1" applyBorder="1" applyAlignment="1">
      <alignment horizontal="center" vertical="center" wrapText="1"/>
    </xf>
    <xf numFmtId="0" fontId="31" fillId="2" borderId="0" xfId="0" applyFont="1" applyFill="1" applyAlignment="1">
      <alignment horizontal="left" vertical="top" wrapText="1"/>
    </xf>
    <xf numFmtId="178" fontId="31" fillId="2" borderId="0" xfId="0" applyNumberFormat="1" applyFont="1" applyFill="1" applyAlignment="1">
      <alignment horizontal="left" vertical="top" wrapText="1"/>
    </xf>
    <xf numFmtId="179" fontId="50" fillId="2" borderId="0" xfId="0" applyNumberFormat="1" applyFont="1" applyFill="1"/>
    <xf numFmtId="0" fontId="29" fillId="25" borderId="24" xfId="0" applyFont="1" applyFill="1" applyBorder="1" applyAlignment="1">
      <alignment horizontal="center" vertical="center" wrapText="1"/>
    </xf>
    <xf numFmtId="0" fontId="29" fillId="25" borderId="25" xfId="0" applyFont="1" applyFill="1" applyBorder="1" applyAlignment="1">
      <alignment horizontal="center" vertical="center" wrapText="1"/>
    </xf>
    <xf numFmtId="178" fontId="29" fillId="25" borderId="24" xfId="0" applyNumberFormat="1" applyFont="1" applyFill="1" applyBorder="1" applyAlignment="1">
      <alignment horizontal="center" vertical="center" wrapText="1"/>
    </xf>
    <xf numFmtId="0" fontId="31" fillId="26" borderId="25" xfId="0" applyFont="1" applyFill="1" applyBorder="1" applyAlignment="1">
      <alignment horizontal="center" vertical="center" wrapText="1"/>
    </xf>
    <xf numFmtId="0" fontId="31" fillId="0" borderId="5" xfId="0" applyFont="1" applyBorder="1" applyAlignment="1">
      <alignment horizontal="justify" vertical="center" wrapText="1"/>
    </xf>
    <xf numFmtId="178" fontId="31" fillId="2" borderId="0" xfId="0" applyNumberFormat="1" applyFont="1" applyFill="1" applyAlignment="1">
      <alignment vertical="center"/>
    </xf>
    <xf numFmtId="178" fontId="31" fillId="2" borderId="0" xfId="0" applyNumberFormat="1" applyFont="1" applyFill="1" applyAlignment="1">
      <alignment horizontal="center" vertical="center" wrapText="1"/>
    </xf>
    <xf numFmtId="0" fontId="29" fillId="30" borderId="24" xfId="0" applyFont="1" applyFill="1" applyBorder="1" applyAlignment="1">
      <alignment horizontal="center" vertical="center" wrapText="1"/>
    </xf>
    <xf numFmtId="0" fontId="29" fillId="30" borderId="25" xfId="0" applyFont="1" applyFill="1" applyBorder="1" applyAlignment="1">
      <alignment horizontal="center" vertical="center" wrapText="1"/>
    </xf>
    <xf numFmtId="178" fontId="29" fillId="30" borderId="24" xfId="0" applyNumberFormat="1" applyFont="1" applyFill="1" applyBorder="1" applyAlignment="1">
      <alignment horizontal="center" vertical="center" wrapText="1"/>
    </xf>
    <xf numFmtId="178" fontId="31" fillId="34" borderId="24" xfId="0" applyNumberFormat="1" applyFont="1" applyFill="1" applyBorder="1" applyAlignment="1">
      <alignment horizontal="center" vertical="center" wrapText="1"/>
    </xf>
    <xf numFmtId="183" fontId="31" fillId="0" borderId="24" xfId="0" applyNumberFormat="1" applyFont="1" applyBorder="1" applyAlignment="1">
      <alignment horizontal="center" vertical="center" wrapText="1"/>
    </xf>
    <xf numFmtId="0" fontId="42" fillId="0" borderId="0" xfId="0" applyFont="1" applyAlignment="1">
      <alignment horizontal="left" vertical="center" wrapText="1"/>
    </xf>
    <xf numFmtId="0" fontId="16" fillId="2" borderId="0" xfId="0" applyFont="1" applyFill="1" applyAlignment="1">
      <alignment vertical="center"/>
    </xf>
    <xf numFmtId="0" fontId="29" fillId="30" borderId="41" xfId="0" applyFont="1" applyFill="1" applyBorder="1" applyAlignment="1">
      <alignment horizontal="center" vertical="center" wrapText="1"/>
    </xf>
    <xf numFmtId="178" fontId="29" fillId="30" borderId="41" xfId="0" applyNumberFormat="1" applyFont="1" applyFill="1" applyBorder="1" applyAlignment="1">
      <alignment horizontal="center" vertical="center" wrapText="1"/>
    </xf>
    <xf numFmtId="0" fontId="31" fillId="33" borderId="41" xfId="0" applyFont="1" applyFill="1" applyBorder="1" applyAlignment="1">
      <alignment horizontal="center" vertical="center" wrapText="1"/>
    </xf>
    <xf numFmtId="178" fontId="31" fillId="35" borderId="41" xfId="0" applyNumberFormat="1" applyFont="1" applyFill="1" applyBorder="1" applyAlignment="1">
      <alignment horizontal="center" vertical="center" wrapText="1"/>
    </xf>
    <xf numFmtId="0" fontId="31" fillId="34" borderId="41" xfId="0" applyFont="1" applyFill="1" applyBorder="1" applyAlignment="1">
      <alignment vertical="center" wrapText="1"/>
    </xf>
    <xf numFmtId="0" fontId="31" fillId="2" borderId="0" xfId="0" applyFont="1" applyFill="1" applyAlignment="1">
      <alignment horizontal="left" vertical="center" wrapText="1"/>
    </xf>
    <xf numFmtId="178" fontId="31" fillId="2" borderId="0" xfId="0" applyNumberFormat="1" applyFont="1" applyFill="1" applyAlignment="1">
      <alignment horizontal="left" vertical="center" wrapText="1"/>
    </xf>
    <xf numFmtId="0" fontId="44" fillId="2" borderId="0" xfId="0" applyFont="1" applyFill="1" applyAlignment="1">
      <alignment vertical="center"/>
    </xf>
    <xf numFmtId="0" fontId="31" fillId="31" borderId="24" xfId="0" applyFont="1" applyFill="1" applyBorder="1" applyAlignment="1">
      <alignment horizontal="center" vertical="center" wrapText="1"/>
    </xf>
    <xf numFmtId="0" fontId="31" fillId="34" borderId="24" xfId="0" applyFont="1" applyFill="1" applyBorder="1" applyAlignment="1">
      <alignment vertical="center" wrapText="1"/>
    </xf>
    <xf numFmtId="0" fontId="31" fillId="2" borderId="0" xfId="0" applyFont="1" applyFill="1" applyAlignment="1">
      <alignment horizontal="left" vertical="center"/>
    </xf>
    <xf numFmtId="14" fontId="31" fillId="0" borderId="34" xfId="0" applyNumberFormat="1" applyFont="1" applyBorder="1" applyAlignment="1">
      <alignment horizontal="justify" vertical="center" wrapText="1"/>
    </xf>
    <xf numFmtId="0" fontId="31" fillId="0" borderId="34" xfId="0" applyFont="1" applyBorder="1" applyAlignment="1">
      <alignment horizontal="justify" vertical="center" wrapText="1"/>
    </xf>
    <xf numFmtId="0" fontId="16" fillId="37" borderId="24" xfId="0" applyFont="1" applyFill="1" applyBorder="1" applyAlignment="1">
      <alignment horizontal="center" vertical="center" wrapText="1"/>
    </xf>
    <xf numFmtId="0" fontId="16" fillId="37" borderId="25" xfId="0" applyFont="1" applyFill="1" applyBorder="1" applyAlignment="1">
      <alignment horizontal="center" vertical="center" wrapText="1"/>
    </xf>
    <xf numFmtId="178" fontId="16" fillId="37" borderId="24" xfId="0" applyNumberFormat="1" applyFont="1" applyFill="1" applyBorder="1" applyAlignment="1">
      <alignment horizontal="center" vertical="center" wrapText="1"/>
    </xf>
    <xf numFmtId="0" fontId="31" fillId="38" borderId="25" xfId="0" applyFont="1" applyFill="1" applyBorder="1" applyAlignment="1">
      <alignment horizontal="center" vertical="center" wrapText="1"/>
    </xf>
    <xf numFmtId="177" fontId="31" fillId="0" borderId="24" xfId="0" applyNumberFormat="1" applyFont="1" applyBorder="1" applyAlignment="1">
      <alignment horizontal="center" vertical="center" wrapText="1"/>
    </xf>
    <xf numFmtId="177" fontId="31" fillId="35" borderId="24" xfId="0" applyNumberFormat="1" applyFont="1" applyFill="1" applyBorder="1" applyAlignment="1">
      <alignment horizontal="center" vertical="center" wrapText="1"/>
    </xf>
    <xf numFmtId="177" fontId="31" fillId="2" borderId="24" xfId="0" applyNumberFormat="1" applyFont="1" applyFill="1" applyBorder="1" applyAlignment="1">
      <alignment horizontal="center" vertical="center" wrapText="1"/>
    </xf>
    <xf numFmtId="0" fontId="31" fillId="38" borderId="33" xfId="0" applyFont="1" applyFill="1" applyBorder="1" applyAlignment="1">
      <alignment horizontal="center" vertical="center" wrapText="1"/>
    </xf>
    <xf numFmtId="177" fontId="31" fillId="35" borderId="34" xfId="0" applyNumberFormat="1" applyFont="1" applyFill="1" applyBorder="1" applyAlignment="1">
      <alignment horizontal="center" vertical="center" wrapText="1"/>
    </xf>
    <xf numFmtId="0" fontId="31" fillId="2" borderId="0" xfId="0" applyFont="1" applyFill="1"/>
    <xf numFmtId="0" fontId="16" fillId="42" borderId="24" xfId="0" applyFont="1" applyFill="1" applyBorder="1" applyAlignment="1">
      <alignment horizontal="center" vertical="center" wrapText="1"/>
    </xf>
    <xf numFmtId="178" fontId="16" fillId="42" borderId="24" xfId="0" applyNumberFormat="1" applyFont="1" applyFill="1" applyBorder="1" applyAlignment="1">
      <alignment horizontal="center" vertical="center" wrapText="1"/>
    </xf>
    <xf numFmtId="0" fontId="31" fillId="44" borderId="24" xfId="0" applyFont="1" applyFill="1" applyBorder="1" applyAlignment="1">
      <alignment horizontal="left" vertical="center" wrapText="1"/>
    </xf>
    <xf numFmtId="0" fontId="31" fillId="34" borderId="24" xfId="0" applyFont="1" applyFill="1" applyBorder="1" applyAlignment="1">
      <alignment horizontal="center" vertical="center" wrapText="1"/>
    </xf>
    <xf numFmtId="0" fontId="31" fillId="2" borderId="0" xfId="0" applyFont="1" applyFill="1" applyAlignment="1">
      <alignment wrapText="1"/>
    </xf>
    <xf numFmtId="0" fontId="23" fillId="2" borderId="0" xfId="0" applyFont="1" applyFill="1" applyAlignment="1">
      <alignment wrapText="1"/>
    </xf>
    <xf numFmtId="0" fontId="50" fillId="0" borderId="0" xfId="0" applyFont="1"/>
    <xf numFmtId="0" fontId="16" fillId="46" borderId="24" xfId="0" applyFont="1" applyFill="1" applyBorder="1" applyAlignment="1">
      <alignment horizontal="center" vertical="center" wrapText="1"/>
    </xf>
    <xf numFmtId="178" fontId="16" fillId="46" borderId="24" xfId="0" applyNumberFormat="1" applyFont="1" applyFill="1" applyBorder="1" applyAlignment="1">
      <alignment horizontal="center" vertical="center" wrapText="1"/>
    </xf>
    <xf numFmtId="0" fontId="31" fillId="35" borderId="24" xfId="0" applyFont="1" applyFill="1" applyBorder="1" applyAlignment="1">
      <alignment horizontal="center" vertical="center" wrapText="1"/>
    </xf>
    <xf numFmtId="0" fontId="0" fillId="7" borderId="0" xfId="0" applyFill="1"/>
    <xf numFmtId="0" fontId="19" fillId="30" borderId="41" xfId="0" applyFont="1" applyFill="1" applyBorder="1" applyAlignment="1">
      <alignment horizontal="center" vertical="center" wrapText="1"/>
    </xf>
    <xf numFmtId="0" fontId="31" fillId="2" borderId="24" xfId="0" applyFont="1" applyFill="1" applyBorder="1" applyAlignment="1">
      <alignment vertical="center" wrapText="1"/>
    </xf>
    <xf numFmtId="0" fontId="29" fillId="0" borderId="24" xfId="0" applyFont="1" applyBorder="1" applyAlignment="1">
      <alignment horizontal="justify" vertical="center" wrapText="1"/>
    </xf>
    <xf numFmtId="177" fontId="29" fillId="35" borderId="24" xfId="0" applyNumberFormat="1" applyFont="1" applyFill="1" applyBorder="1" applyAlignment="1">
      <alignment horizontal="center" vertical="center" wrapText="1"/>
    </xf>
    <xf numFmtId="177" fontId="29" fillId="2" borderId="24" xfId="0" applyNumberFormat="1" applyFont="1" applyFill="1" applyBorder="1" applyAlignment="1">
      <alignment horizontal="center" vertical="center" wrapText="1"/>
    </xf>
    <xf numFmtId="178" fontId="29" fillId="35" borderId="41" xfId="0" applyNumberFormat="1" applyFont="1" applyFill="1" applyBorder="1" applyAlignment="1">
      <alignment horizontal="center" vertical="center" wrapText="1"/>
    </xf>
    <xf numFmtId="178" fontId="29" fillId="35" borderId="34" xfId="0" applyNumberFormat="1" applyFont="1" applyFill="1" applyBorder="1" applyAlignment="1">
      <alignment horizontal="center" vertical="center" wrapText="1"/>
    </xf>
    <xf numFmtId="178" fontId="29" fillId="35" borderId="24" xfId="0" applyNumberFormat="1" applyFont="1" applyFill="1" applyBorder="1" applyAlignment="1">
      <alignment horizontal="center" vertical="center" wrapText="1"/>
    </xf>
    <xf numFmtId="180" fontId="29" fillId="2" borderId="24" xfId="0" applyNumberFormat="1" applyFont="1" applyFill="1" applyBorder="1" applyAlignment="1">
      <alignment horizontal="left" vertical="center" wrapText="1"/>
    </xf>
    <xf numFmtId="180" fontId="29" fillId="0" borderId="24" xfId="0" applyNumberFormat="1" applyFont="1" applyBorder="1" applyAlignment="1">
      <alignment horizontal="left" vertical="center" wrapText="1"/>
    </xf>
    <xf numFmtId="180" fontId="29" fillId="2" borderId="25" xfId="0" applyNumberFormat="1" applyFont="1" applyFill="1" applyBorder="1" applyAlignment="1">
      <alignment horizontal="left" vertical="center" wrapText="1"/>
    </xf>
    <xf numFmtId="0" fontId="29" fillId="44" borderId="24" xfId="0" applyFont="1" applyFill="1" applyBorder="1" applyAlignment="1">
      <alignment horizontal="left" vertical="center" wrapText="1"/>
    </xf>
    <xf numFmtId="0" fontId="30" fillId="31" borderId="25" xfId="0" applyFont="1" applyFill="1" applyBorder="1" applyAlignment="1">
      <alignment horizontal="center" vertical="center" wrapText="1"/>
    </xf>
    <xf numFmtId="0" fontId="35" fillId="52" borderId="1" xfId="0" applyFont="1" applyFill="1" applyBorder="1" applyAlignment="1" applyProtection="1">
      <alignment horizontal="center" vertical="center"/>
      <protection locked="0"/>
    </xf>
    <xf numFmtId="0" fontId="31" fillId="53" borderId="1" xfId="0" applyFont="1" applyFill="1" applyBorder="1" applyAlignment="1" applyProtection="1">
      <alignment horizontal="center" vertical="center"/>
      <protection locked="0"/>
    </xf>
    <xf numFmtId="0" fontId="31" fillId="53" borderId="2" xfId="0" applyFont="1" applyFill="1" applyBorder="1" applyAlignment="1" applyProtection="1">
      <alignment horizontal="center" vertical="center"/>
      <protection locked="0"/>
    </xf>
    <xf numFmtId="0" fontId="31" fillId="53" borderId="5" xfId="0" applyFont="1" applyFill="1" applyBorder="1" applyAlignment="1" applyProtection="1">
      <alignment horizontal="center" vertical="center"/>
      <protection locked="0"/>
    </xf>
    <xf numFmtId="49" fontId="44" fillId="52" borderId="24" xfId="0" applyNumberFormat="1" applyFont="1" applyFill="1" applyBorder="1" applyAlignment="1" applyProtection="1">
      <alignment horizontal="center" vertical="center" wrapText="1"/>
      <protection locked="0"/>
    </xf>
    <xf numFmtId="0" fontId="23" fillId="52" borderId="5" xfId="0" applyFont="1" applyFill="1" applyBorder="1" applyAlignment="1" applyProtection="1">
      <alignment horizontal="left" vertical="center" wrapText="1"/>
      <protection locked="0"/>
    </xf>
    <xf numFmtId="0" fontId="75" fillId="52" borderId="24" xfId="0" applyFont="1" applyFill="1" applyBorder="1" applyAlignment="1" applyProtection="1">
      <alignment horizontal="left" vertical="center" wrapText="1"/>
      <protection locked="0"/>
    </xf>
    <xf numFmtId="0" fontId="74" fillId="52" borderId="5" xfId="0" applyFont="1" applyFill="1" applyBorder="1" applyAlignment="1" applyProtection="1">
      <alignment horizontal="left" vertical="center" wrapText="1"/>
      <protection locked="0"/>
    </xf>
    <xf numFmtId="184" fontId="16" fillId="4" borderId="0" xfId="4" applyNumberFormat="1" applyFont="1" applyFill="1"/>
    <xf numFmtId="0" fontId="17" fillId="4" borderId="0" xfId="4" applyFont="1" applyFill="1"/>
    <xf numFmtId="0" fontId="16" fillId="4" borderId="0" xfId="4" applyFont="1" applyFill="1" applyAlignment="1">
      <alignment horizontal="center"/>
    </xf>
    <xf numFmtId="0" fontId="16" fillId="4" borderId="0" xfId="4" applyFont="1" applyFill="1" applyAlignment="1">
      <alignment vertical="center"/>
    </xf>
    <xf numFmtId="0" fontId="24" fillId="4" borderId="0" xfId="5" applyFont="1" applyFill="1" applyAlignment="1" applyProtection="1">
      <alignment horizontal="center" vertical="center"/>
    </xf>
    <xf numFmtId="0" fontId="16" fillId="5" borderId="0" xfId="4" applyFont="1" applyFill="1"/>
    <xf numFmtId="0" fontId="16" fillId="4" borderId="46" xfId="4" applyFont="1" applyFill="1" applyBorder="1" applyAlignment="1">
      <alignment vertical="center"/>
    </xf>
    <xf numFmtId="185" fontId="26" fillId="0" borderId="0" xfId="4" applyNumberFormat="1" applyFont="1" applyAlignment="1">
      <alignment horizontal="center"/>
    </xf>
    <xf numFmtId="0" fontId="16" fillId="4" borderId="0" xfId="4" applyFont="1" applyFill="1" applyAlignment="1">
      <alignment horizontal="left" wrapText="1"/>
    </xf>
    <xf numFmtId="0" fontId="16" fillId="4" borderId="0" xfId="4" applyFont="1" applyFill="1" applyAlignment="1">
      <alignment wrapText="1"/>
    </xf>
    <xf numFmtId="0" fontId="16" fillId="0" borderId="41" xfId="4" applyFont="1" applyBorder="1" applyAlignment="1">
      <alignment horizontal="center" vertical="center"/>
    </xf>
    <xf numFmtId="0" fontId="79" fillId="0" borderId="0" xfId="4" applyFont="1"/>
    <xf numFmtId="0" fontId="16" fillId="4" borderId="0" xfId="4" applyFont="1" applyFill="1" applyAlignment="1">
      <alignment horizontal="center" vertical="center"/>
    </xf>
    <xf numFmtId="0" fontId="18" fillId="4" borderId="0" xfId="4" applyFont="1" applyFill="1"/>
    <xf numFmtId="184" fontId="18" fillId="4" borderId="0" xfId="4" applyNumberFormat="1" applyFont="1" applyFill="1"/>
    <xf numFmtId="0" fontId="18" fillId="4" borderId="0" xfId="4" applyFont="1" applyFill="1" applyAlignment="1">
      <alignment horizontal="center"/>
    </xf>
    <xf numFmtId="0" fontId="72" fillId="4" borderId="0" xfId="5" applyFont="1" applyFill="1" applyAlignment="1" applyProtection="1">
      <alignment horizontal="center" vertical="center"/>
    </xf>
    <xf numFmtId="0" fontId="21" fillId="4" borderId="0" xfId="4" applyFont="1" applyFill="1"/>
    <xf numFmtId="0" fontId="18" fillId="4" borderId="0" xfId="4" applyFont="1" applyFill="1" applyAlignment="1">
      <alignment horizontal="left" wrapText="1"/>
    </xf>
    <xf numFmtId="0" fontId="18" fillId="4" borderId="0" xfId="4" applyFont="1" applyFill="1" applyAlignment="1">
      <alignment wrapText="1"/>
    </xf>
    <xf numFmtId="0" fontId="16" fillId="4" borderId="41" xfId="4" applyFont="1" applyFill="1" applyBorder="1" applyAlignment="1">
      <alignment horizontal="center"/>
    </xf>
    <xf numFmtId="0" fontId="16" fillId="0" borderId="48" xfId="4" applyFont="1" applyBorder="1" applyAlignment="1">
      <alignment horizontal="center" vertical="center"/>
    </xf>
    <xf numFmtId="0" fontId="16" fillId="0" borderId="46" xfId="4" applyFont="1" applyBorder="1" applyAlignment="1">
      <alignment horizontal="center" vertical="center"/>
    </xf>
    <xf numFmtId="0" fontId="18" fillId="4" borderId="0" xfId="4" applyFont="1" applyFill="1" applyAlignment="1">
      <alignment horizontal="center" vertical="center"/>
    </xf>
    <xf numFmtId="0" fontId="31" fillId="34" borderId="25" xfId="0" applyFont="1" applyFill="1" applyBorder="1"/>
    <xf numFmtId="0" fontId="16" fillId="52" borderId="41" xfId="4" applyFont="1" applyFill="1" applyBorder="1" applyAlignment="1" applyProtection="1">
      <alignment vertical="center" wrapText="1"/>
      <protection locked="0"/>
    </xf>
    <xf numFmtId="0" fontId="16" fillId="4" borderId="48" xfId="4" applyFont="1" applyFill="1" applyBorder="1"/>
    <xf numFmtId="0" fontId="52" fillId="2" borderId="40" xfId="0" applyFont="1" applyFill="1" applyBorder="1"/>
    <xf numFmtId="0" fontId="63" fillId="4" borderId="0" xfId="4" applyFont="1" applyFill="1"/>
    <xf numFmtId="0" fontId="63" fillId="0" borderId="0" xfId="4" applyFont="1"/>
    <xf numFmtId="184" fontId="63" fillId="4" borderId="0" xfId="4" applyNumberFormat="1" applyFont="1" applyFill="1"/>
    <xf numFmtId="0" fontId="63" fillId="4" borderId="0" xfId="4" applyFont="1" applyFill="1" applyAlignment="1">
      <alignment horizontal="center"/>
    </xf>
    <xf numFmtId="0" fontId="63" fillId="4" borderId="0" xfId="4" applyFont="1" applyFill="1" applyAlignment="1">
      <alignment horizontal="left" wrapText="1"/>
    </xf>
    <xf numFmtId="0" fontId="63" fillId="4" borderId="0" xfId="4" applyFont="1" applyFill="1" applyAlignment="1">
      <alignment wrapText="1"/>
    </xf>
    <xf numFmtId="0" fontId="62" fillId="0" borderId="0" xfId="4" applyFont="1" applyAlignment="1">
      <alignment horizontal="left" vertical="top"/>
    </xf>
    <xf numFmtId="0" fontId="62" fillId="4" borderId="0" xfId="4" applyFont="1" applyFill="1"/>
    <xf numFmtId="184" fontId="62" fillId="4" borderId="0" xfId="4" applyNumberFormat="1" applyFont="1" applyFill="1"/>
    <xf numFmtId="0" fontId="62" fillId="4" borderId="0" xfId="4" applyFont="1" applyFill="1" applyAlignment="1">
      <alignment horizontal="center"/>
    </xf>
    <xf numFmtId="0" fontId="62" fillId="4" borderId="0" xfId="4" applyFont="1" applyFill="1" applyAlignment="1">
      <alignment horizontal="left" wrapText="1"/>
    </xf>
    <xf numFmtId="0" fontId="62" fillId="4" borderId="0" xfId="4" applyFont="1" applyFill="1" applyAlignment="1">
      <alignment wrapText="1"/>
    </xf>
    <xf numFmtId="0" fontId="62" fillId="0" borderId="0" xfId="4" applyFont="1"/>
    <xf numFmtId="0" fontId="66" fillId="0" borderId="0" xfId="4" applyFont="1"/>
    <xf numFmtId="0" fontId="67" fillId="0" borderId="0" xfId="4" applyFont="1"/>
    <xf numFmtId="0" fontId="87" fillId="4" borderId="47" xfId="4" applyFont="1" applyFill="1" applyBorder="1"/>
    <xf numFmtId="0" fontId="87" fillId="4" borderId="50" xfId="4" applyFont="1" applyFill="1" applyBorder="1"/>
    <xf numFmtId="0" fontId="16" fillId="0" borderId="46" xfId="4" applyFont="1" applyBorder="1" applyAlignment="1">
      <alignment horizontal="center"/>
    </xf>
    <xf numFmtId="0" fontId="16" fillId="0" borderId="51" xfId="4" applyFont="1" applyBorder="1"/>
    <xf numFmtId="192" fontId="16" fillId="0" borderId="0" xfId="4" applyNumberFormat="1" applyFont="1" applyAlignment="1">
      <alignment horizontal="center"/>
    </xf>
    <xf numFmtId="0" fontId="16" fillId="0" borderId="0" xfId="4" applyFont="1" applyAlignment="1">
      <alignment horizontal="center" vertical="center"/>
    </xf>
    <xf numFmtId="0" fontId="16" fillId="0" borderId="48" xfId="4" quotePrefix="1" applyFont="1" applyBorder="1" applyAlignment="1">
      <alignment horizontal="center" vertical="center"/>
    </xf>
    <xf numFmtId="0" fontId="16" fillId="6" borderId="48" xfId="4" applyFont="1" applyFill="1" applyBorder="1" applyAlignment="1">
      <alignment horizontal="center"/>
    </xf>
    <xf numFmtId="0" fontId="16" fillId="4" borderId="52" xfId="4" applyFont="1" applyFill="1" applyBorder="1"/>
    <xf numFmtId="0" fontId="29" fillId="4" borderId="0" xfId="4" applyFont="1" applyFill="1"/>
    <xf numFmtId="0" fontId="25" fillId="4" borderId="47" xfId="4" applyFont="1" applyFill="1" applyBorder="1"/>
    <xf numFmtId="0" fontId="29" fillId="0" borderId="48" xfId="4" applyFont="1" applyBorder="1"/>
    <xf numFmtId="0" fontId="59" fillId="4" borderId="50" xfId="4" applyFont="1" applyFill="1" applyBorder="1"/>
    <xf numFmtId="0" fontId="59" fillId="0" borderId="50" xfId="4" applyFont="1" applyBorder="1"/>
    <xf numFmtId="0" fontId="59" fillId="0" borderId="0" xfId="4" applyFont="1"/>
    <xf numFmtId="0" fontId="26" fillId="0" borderId="0" xfId="4" applyFont="1" applyAlignment="1">
      <alignment horizontal="right"/>
    </xf>
    <xf numFmtId="0" fontId="28" fillId="8" borderId="41" xfId="4" applyFont="1" applyFill="1" applyBorder="1" applyAlignment="1">
      <alignment horizontal="center" vertical="center"/>
    </xf>
    <xf numFmtId="0" fontId="28" fillId="8" borderId="54" xfId="4" applyFont="1" applyFill="1" applyBorder="1" applyAlignment="1">
      <alignment horizontal="center" vertical="center"/>
    </xf>
    <xf numFmtId="0" fontId="16" fillId="4" borderId="41" xfId="4" applyFont="1" applyFill="1" applyBorder="1"/>
    <xf numFmtId="0" fontId="26" fillId="4" borderId="41" xfId="4" applyFont="1" applyFill="1" applyBorder="1" applyAlignment="1">
      <alignment horizontal="center"/>
    </xf>
    <xf numFmtId="184" fontId="26" fillId="5" borderId="41" xfId="4" applyNumberFormat="1" applyFont="1" applyFill="1" applyBorder="1" applyAlignment="1">
      <alignment vertical="center"/>
    </xf>
    <xf numFmtId="199" fontId="16" fillId="0" borderId="0" xfId="4" applyNumberFormat="1" applyFont="1"/>
    <xf numFmtId="191" fontId="26" fillId="0" borderId="0" xfId="4" applyNumberFormat="1" applyFont="1" applyAlignment="1">
      <alignment horizontal="left" wrapText="1"/>
    </xf>
    <xf numFmtId="191" fontId="26" fillId="0" borderId="0" xfId="4" applyNumberFormat="1" applyFont="1" applyAlignment="1">
      <alignment wrapText="1"/>
    </xf>
    <xf numFmtId="191" fontId="26" fillId="4" borderId="0" xfId="4" applyNumberFormat="1" applyFont="1" applyFill="1"/>
    <xf numFmtId="191" fontId="26" fillId="0" borderId="0" xfId="4" applyNumberFormat="1" applyFont="1"/>
    <xf numFmtId="191" fontId="26" fillId="0" borderId="0" xfId="4" applyNumberFormat="1" applyFont="1" applyAlignment="1">
      <alignment horizontal="center" vertical="center"/>
    </xf>
    <xf numFmtId="191" fontId="26" fillId="0" borderId="0" xfId="4" applyNumberFormat="1" applyFont="1" applyAlignment="1">
      <alignment horizontal="center"/>
    </xf>
    <xf numFmtId="191" fontId="26" fillId="4" borderId="46" xfId="4" applyNumberFormat="1" applyFont="1" applyFill="1" applyBorder="1" applyAlignment="1">
      <alignment horizontal="center"/>
    </xf>
    <xf numFmtId="191" fontId="26" fillId="0" borderId="48" xfId="4" applyNumberFormat="1" applyFont="1" applyBorder="1" applyAlignment="1">
      <alignment vertical="center"/>
    </xf>
    <xf numFmtId="191" fontId="26" fillId="6" borderId="48" xfId="4" applyNumberFormat="1" applyFont="1" applyFill="1" applyBorder="1" applyAlignment="1">
      <alignment horizontal="center"/>
    </xf>
    <xf numFmtId="0" fontId="16" fillId="0" borderId="57" xfId="4" applyFont="1" applyBorder="1" applyAlignment="1">
      <alignment horizontal="center" vertical="center"/>
    </xf>
    <xf numFmtId="0" fontId="18" fillId="0" borderId="0" xfId="4" applyFont="1" applyAlignment="1">
      <alignment vertical="center" wrapText="1"/>
    </xf>
    <xf numFmtId="0" fontId="43" fillId="2" borderId="0" xfId="0" applyFont="1" applyFill="1" applyAlignment="1">
      <alignment vertical="center"/>
    </xf>
    <xf numFmtId="0" fontId="43" fillId="2" borderId="0" xfId="0" applyFont="1" applyFill="1" applyAlignment="1">
      <alignment vertical="center" wrapText="1"/>
    </xf>
    <xf numFmtId="0" fontId="54" fillId="2" borderId="0" xfId="1" applyFont="1" applyFill="1" applyAlignment="1" applyProtection="1">
      <alignment horizontal="center" vertical="center"/>
    </xf>
    <xf numFmtId="0" fontId="55" fillId="2" borderId="0" xfId="0" applyFont="1" applyFill="1"/>
    <xf numFmtId="0" fontId="16" fillId="10" borderId="24" xfId="0" applyFont="1" applyFill="1" applyBorder="1" applyAlignment="1">
      <alignment horizontal="center" vertical="center" wrapText="1"/>
    </xf>
    <xf numFmtId="0" fontId="16" fillId="10" borderId="25" xfId="0" applyFont="1" applyFill="1" applyBorder="1" applyAlignment="1">
      <alignment horizontal="center" vertical="center" wrapText="1"/>
    </xf>
    <xf numFmtId="177" fontId="16" fillId="10" borderId="24" xfId="0" applyNumberFormat="1" applyFont="1" applyFill="1" applyBorder="1" applyAlignment="1">
      <alignment horizontal="center" vertical="center" wrapText="1"/>
    </xf>
    <xf numFmtId="0" fontId="31" fillId="11" borderId="25" xfId="0" applyFont="1" applyFill="1" applyBorder="1" applyAlignment="1">
      <alignment horizontal="center" vertical="center" wrapText="1"/>
    </xf>
    <xf numFmtId="177" fontId="31" fillId="34" borderId="60" xfId="0" applyNumberFormat="1" applyFont="1" applyFill="1" applyBorder="1" applyAlignment="1">
      <alignment horizontal="center" vertical="center" wrapText="1"/>
    </xf>
    <xf numFmtId="0" fontId="16" fillId="15" borderId="24" xfId="0" applyFont="1" applyFill="1" applyBorder="1" applyAlignment="1">
      <alignment horizontal="center" vertical="center" wrapText="1"/>
    </xf>
    <xf numFmtId="0" fontId="16" fillId="15" borderId="25" xfId="0" applyFont="1" applyFill="1" applyBorder="1" applyAlignment="1">
      <alignment horizontal="center" vertical="center" wrapText="1"/>
    </xf>
    <xf numFmtId="177" fontId="16" fillId="15" borderId="24" xfId="0" applyNumberFormat="1" applyFont="1" applyFill="1" applyBorder="1" applyAlignment="1">
      <alignment horizontal="center" vertical="center" wrapText="1"/>
    </xf>
    <xf numFmtId="0" fontId="31" fillId="16" borderId="5" xfId="0" applyFont="1" applyFill="1" applyBorder="1" applyAlignment="1">
      <alignment horizontal="center" vertical="center" wrapText="1"/>
    </xf>
    <xf numFmtId="0" fontId="31" fillId="52" borderId="25" xfId="0" applyFont="1" applyFill="1" applyBorder="1" applyAlignment="1" applyProtection="1">
      <alignment horizontal="center" vertical="center"/>
      <protection locked="0"/>
    </xf>
    <xf numFmtId="0" fontId="31" fillId="52" borderId="24" xfId="0" applyFont="1" applyFill="1" applyBorder="1" applyAlignment="1" applyProtection="1">
      <alignment horizontal="center" vertical="center"/>
      <protection locked="0"/>
    </xf>
    <xf numFmtId="0" fontId="31" fillId="52" borderId="24" xfId="0" applyFont="1" applyFill="1" applyBorder="1" applyAlignment="1" applyProtection="1">
      <alignment horizontal="center" vertical="center" wrapText="1"/>
      <protection locked="0"/>
    </xf>
    <xf numFmtId="0" fontId="93" fillId="2" borderId="0" xfId="0" applyFont="1" applyFill="1" applyAlignment="1">
      <alignment vertical="center"/>
    </xf>
    <xf numFmtId="0" fontId="31" fillId="2" borderId="41" xfId="0" applyFont="1" applyFill="1" applyBorder="1" applyAlignment="1">
      <alignment vertical="center"/>
    </xf>
    <xf numFmtId="0" fontId="13" fillId="52" borderId="41" xfId="0" applyFont="1" applyFill="1" applyBorder="1" applyAlignment="1" applyProtection="1">
      <alignment horizontal="left" vertical="top" wrapText="1"/>
      <protection locked="0"/>
    </xf>
    <xf numFmtId="0" fontId="13" fillId="52" borderId="41" xfId="0" applyFont="1" applyFill="1" applyBorder="1" applyAlignment="1" applyProtection="1">
      <alignment horizontal="left" vertical="top"/>
      <protection locked="0"/>
    </xf>
    <xf numFmtId="0" fontId="13" fillId="53" borderId="41" xfId="0" applyFont="1" applyFill="1" applyBorder="1" applyAlignment="1" applyProtection="1">
      <alignment horizontal="left" vertical="top" wrapText="1"/>
      <protection locked="0"/>
    </xf>
    <xf numFmtId="0" fontId="31" fillId="52" borderId="41" xfId="0" applyFont="1" applyFill="1" applyBorder="1" applyAlignment="1" applyProtection="1">
      <alignment horizontal="center" vertical="center" wrapText="1"/>
      <protection locked="0"/>
    </xf>
    <xf numFmtId="0" fontId="31" fillId="52" borderId="41" xfId="0" applyFont="1" applyFill="1" applyBorder="1" applyAlignment="1" applyProtection="1">
      <alignment horizontal="center" vertical="center"/>
      <protection locked="0"/>
    </xf>
    <xf numFmtId="0" fontId="77" fillId="52" borderId="41" xfId="0" applyFont="1" applyFill="1" applyBorder="1" applyAlignment="1" applyProtection="1">
      <alignment horizontal="left" vertical="top" wrapText="1"/>
      <protection locked="0"/>
    </xf>
    <xf numFmtId="0" fontId="29" fillId="52" borderId="100" xfId="0" applyFont="1" applyFill="1" applyBorder="1" applyAlignment="1" applyProtection="1">
      <alignment horizontal="center" vertical="center" wrapText="1"/>
      <protection locked="0"/>
    </xf>
    <xf numFmtId="0" fontId="29" fillId="52" borderId="101" xfId="0" applyFont="1" applyFill="1" applyBorder="1" applyAlignment="1" applyProtection="1">
      <alignment horizontal="center"/>
      <protection locked="0"/>
    </xf>
    <xf numFmtId="0" fontId="29" fillId="52" borderId="100" xfId="0" applyFont="1" applyFill="1" applyBorder="1" applyAlignment="1" applyProtection="1">
      <alignment horizontal="center"/>
      <protection locked="0"/>
    </xf>
    <xf numFmtId="0" fontId="29" fillId="52" borderId="100" xfId="0" applyFont="1" applyFill="1" applyBorder="1" applyAlignment="1" applyProtection="1">
      <alignment horizontal="center" wrapText="1"/>
      <protection locked="0"/>
    </xf>
    <xf numFmtId="0" fontId="31" fillId="53" borderId="24" xfId="0" applyFont="1" applyFill="1" applyBorder="1" applyAlignment="1" applyProtection="1">
      <alignment horizontal="center" vertical="center" wrapText="1"/>
      <protection locked="0"/>
    </xf>
    <xf numFmtId="0" fontId="94" fillId="53" borderId="24" xfId="0" applyFont="1" applyFill="1" applyBorder="1" applyAlignment="1" applyProtection="1">
      <alignment horizontal="left" vertical="top" wrapText="1"/>
      <protection locked="0"/>
    </xf>
    <xf numFmtId="0" fontId="13" fillId="53" borderId="24" xfId="0" applyFont="1" applyFill="1" applyBorder="1" applyAlignment="1" applyProtection="1">
      <alignment horizontal="left" vertical="top" wrapText="1"/>
      <protection locked="0"/>
    </xf>
    <xf numFmtId="0" fontId="13" fillId="52" borderId="41" xfId="0" applyFont="1" applyFill="1" applyBorder="1" applyAlignment="1" applyProtection="1">
      <alignment vertical="top" wrapText="1"/>
      <protection locked="0"/>
    </xf>
    <xf numFmtId="0" fontId="13" fillId="52" borderId="55" xfId="0" applyFont="1" applyFill="1" applyBorder="1" applyAlignment="1" applyProtection="1">
      <alignment horizontal="left" vertical="top" wrapText="1"/>
      <protection locked="0"/>
    </xf>
    <xf numFmtId="0" fontId="78" fillId="52" borderId="41" xfId="0" applyFont="1" applyFill="1" applyBorder="1" applyAlignment="1" applyProtection="1">
      <alignment horizontal="left" vertical="top" wrapText="1"/>
      <protection locked="0"/>
    </xf>
    <xf numFmtId="177" fontId="31" fillId="53" borderId="24" xfId="0" applyNumberFormat="1" applyFont="1" applyFill="1" applyBorder="1" applyAlignment="1" applyProtection="1">
      <alignment horizontal="center" vertical="center" wrapText="1"/>
      <protection locked="0"/>
    </xf>
    <xf numFmtId="0" fontId="13" fillId="53" borderId="41" xfId="0" applyFont="1" applyFill="1" applyBorder="1" applyAlignment="1" applyProtection="1">
      <alignment horizontal="center" vertical="top" wrapText="1"/>
      <protection locked="0"/>
    </xf>
    <xf numFmtId="0" fontId="13" fillId="52" borderId="24" xfId="0" applyFont="1" applyFill="1" applyBorder="1" applyAlignment="1" applyProtection="1">
      <alignment horizontal="left" vertical="top" wrapText="1"/>
      <protection locked="0"/>
    </xf>
    <xf numFmtId="0" fontId="30" fillId="53" borderId="24" xfId="0" applyFont="1" applyFill="1" applyBorder="1" applyAlignment="1" applyProtection="1">
      <alignment horizontal="left" vertical="center" wrapText="1"/>
      <protection locked="0"/>
    </xf>
    <xf numFmtId="200" fontId="31" fillId="0" borderId="0" xfId="0" applyNumberFormat="1" applyFont="1" applyAlignment="1">
      <alignment horizontal="center" vertical="center"/>
    </xf>
    <xf numFmtId="181" fontId="95" fillId="0" borderId="41" xfId="0" applyNumberFormat="1" applyFont="1" applyBorder="1" applyAlignment="1">
      <alignment horizontal="center" vertical="center" wrapText="1"/>
    </xf>
    <xf numFmtId="180" fontId="31" fillId="54" borderId="24" xfId="0" applyNumberFormat="1" applyFont="1" applyFill="1" applyBorder="1" applyAlignment="1">
      <alignment horizontal="center" vertical="center" wrapText="1"/>
    </xf>
    <xf numFmtId="180" fontId="31" fillId="54" borderId="24" xfId="0" applyNumberFormat="1" applyFont="1" applyFill="1" applyBorder="1" applyAlignment="1">
      <alignment horizontal="center" vertical="center"/>
    </xf>
    <xf numFmtId="180" fontId="31" fillId="55" borderId="24" xfId="0" applyNumberFormat="1" applyFont="1" applyFill="1" applyBorder="1" applyAlignment="1">
      <alignment horizontal="center" vertical="center" wrapText="1"/>
    </xf>
    <xf numFmtId="180" fontId="31" fillId="55" borderId="24" xfId="0" applyNumberFormat="1" applyFont="1" applyFill="1" applyBorder="1" applyAlignment="1">
      <alignment horizontal="center" vertical="center"/>
    </xf>
    <xf numFmtId="180" fontId="31" fillId="55" borderId="25" xfId="0" applyNumberFormat="1" applyFont="1" applyFill="1" applyBorder="1" applyAlignment="1">
      <alignment horizontal="center" vertical="center" wrapText="1"/>
    </xf>
    <xf numFmtId="0" fontId="16" fillId="0" borderId="41" xfId="4" applyFont="1" applyBorder="1"/>
    <xf numFmtId="0" fontId="16" fillId="7" borderId="41" xfId="4" applyFont="1" applyFill="1" applyBorder="1" applyAlignment="1">
      <alignment horizontal="center" vertical="center"/>
    </xf>
    <xf numFmtId="0" fontId="16" fillId="0" borderId="109" xfId="4" applyFont="1" applyBorder="1" applyAlignment="1">
      <alignment horizontal="center" vertical="center"/>
    </xf>
    <xf numFmtId="0" fontId="16" fillId="0" borderId="107" xfId="4" applyFont="1" applyBorder="1" applyAlignment="1">
      <alignment horizontal="center" vertical="center" wrapText="1"/>
    </xf>
    <xf numFmtId="9" fontId="29" fillId="54" borderId="99" xfId="9" applyFont="1" applyFill="1" applyBorder="1" applyAlignment="1">
      <alignment horizontal="center"/>
    </xf>
    <xf numFmtId="9" fontId="29" fillId="54" borderId="100" xfId="9" applyFont="1" applyFill="1" applyBorder="1" applyAlignment="1">
      <alignment horizontal="center"/>
    </xf>
    <xf numFmtId="0" fontId="98" fillId="56" borderId="41" xfId="0" applyFont="1" applyFill="1" applyBorder="1" applyAlignment="1">
      <alignment horizontal="center" vertical="center"/>
    </xf>
    <xf numFmtId="0" fontId="101" fillId="56" borderId="41" xfId="0" applyFont="1" applyFill="1" applyBorder="1" applyAlignment="1">
      <alignment horizontal="center" vertical="center" wrapText="1"/>
    </xf>
    <xf numFmtId="0" fontId="98" fillId="0" borderId="41" xfId="0" applyFont="1" applyBorder="1" applyAlignment="1">
      <alignment horizontal="left" vertical="center"/>
    </xf>
    <xf numFmtId="0" fontId="26" fillId="0" borderId="41" xfId="0" applyFont="1" applyBorder="1" applyAlignment="1">
      <alignment vertical="center" wrapText="1"/>
    </xf>
    <xf numFmtId="191" fontId="26" fillId="0" borderId="41" xfId="0" applyNumberFormat="1" applyFont="1" applyBorder="1" applyAlignment="1">
      <alignment horizontal="center" vertical="center" wrapText="1"/>
    </xf>
    <xf numFmtId="201" fontId="98" fillId="0" borderId="41" xfId="0" applyNumberFormat="1" applyFont="1" applyBorder="1" applyAlignment="1">
      <alignment horizontal="center" vertical="center"/>
    </xf>
    <xf numFmtId="0" fontId="98" fillId="0" borderId="41" xfId="0" applyFont="1" applyBorder="1" applyAlignment="1">
      <alignment horizontal="center" vertical="center"/>
    </xf>
    <xf numFmtId="201" fontId="98" fillId="0" borderId="41" xfId="0" applyNumberFormat="1" applyFont="1" applyBorder="1" applyAlignment="1">
      <alignment horizontal="center" vertical="center" wrapText="1"/>
    </xf>
    <xf numFmtId="191" fontId="98" fillId="0" borderId="41" xfId="0" applyNumberFormat="1" applyFont="1" applyBorder="1" applyAlignment="1">
      <alignment horizontal="center" vertical="center"/>
    </xf>
    <xf numFmtId="191" fontId="98" fillId="0" borderId="41" xfId="0" applyNumberFormat="1" applyFont="1" applyBorder="1" applyAlignment="1">
      <alignment horizontal="center" vertical="center" shrinkToFit="1"/>
    </xf>
    <xf numFmtId="201" fontId="98" fillId="0" borderId="41" xfId="0" applyNumberFormat="1" applyFont="1" applyBorder="1" applyAlignment="1">
      <alignment horizontal="center" vertical="center" shrinkToFit="1"/>
    </xf>
    <xf numFmtId="1" fontId="98" fillId="0" borderId="41" xfId="0" applyNumberFormat="1" applyFont="1" applyBorder="1" applyAlignment="1">
      <alignment horizontal="center" vertical="center" shrinkToFit="1"/>
    </xf>
    <xf numFmtId="0" fontId="98" fillId="0" borderId="41" xfId="0" applyFont="1" applyBorder="1" applyAlignment="1">
      <alignment horizontal="center" vertical="center" wrapText="1"/>
    </xf>
    <xf numFmtId="0" fontId="98" fillId="0" borderId="41" xfId="0" applyFont="1" applyBorder="1" applyAlignment="1">
      <alignment vertical="center" wrapText="1"/>
    </xf>
    <xf numFmtId="185" fontId="98" fillId="0" borderId="41" xfId="0" applyNumberFormat="1" applyFont="1" applyBorder="1" applyAlignment="1">
      <alignment horizontal="center" vertical="center" shrinkToFit="1"/>
    </xf>
    <xf numFmtId="0" fontId="99" fillId="56" borderId="41" xfId="0" applyFont="1" applyFill="1" applyBorder="1" applyAlignment="1">
      <alignment horizontal="center" vertical="center"/>
    </xf>
    <xf numFmtId="0" fontId="47" fillId="0" borderId="41" xfId="0" applyFont="1" applyBorder="1" applyAlignment="1">
      <alignment vertical="center" wrapText="1"/>
    </xf>
    <xf numFmtId="0" fontId="26" fillId="0" borderId="41" xfId="0" applyFont="1" applyBorder="1" applyAlignment="1">
      <alignment horizontal="center" vertical="center" wrapText="1"/>
    </xf>
    <xf numFmtId="184" fontId="26" fillId="52" borderId="41" xfId="4" applyNumberFormat="1" applyFont="1" applyFill="1" applyBorder="1" applyAlignment="1" applyProtection="1">
      <alignment horizontal="center" vertical="center" wrapText="1"/>
      <protection locked="0"/>
    </xf>
    <xf numFmtId="0" fontId="16" fillId="52" borderId="41" xfId="4" applyFont="1" applyFill="1" applyBorder="1" applyAlignment="1" applyProtection="1">
      <alignment horizontal="left" wrapText="1"/>
      <protection locked="0"/>
    </xf>
    <xf numFmtId="0" fontId="30" fillId="54" borderId="58" xfId="0" applyFont="1" applyFill="1" applyBorder="1" applyAlignment="1">
      <alignment horizontal="center" vertical="center"/>
    </xf>
    <xf numFmtId="184" fontId="16" fillId="54" borderId="41" xfId="4" applyNumberFormat="1" applyFont="1" applyFill="1" applyBorder="1" applyAlignment="1">
      <alignment horizontal="center" vertical="center"/>
    </xf>
    <xf numFmtId="0" fontId="26" fillId="54" borderId="57" xfId="4" applyFont="1" applyFill="1" applyBorder="1" applyAlignment="1">
      <alignment horizontal="center" vertical="center"/>
    </xf>
    <xf numFmtId="0" fontId="16" fillId="54" borderId="41" xfId="4" applyFont="1" applyFill="1" applyBorder="1" applyAlignment="1">
      <alignment horizontal="center" vertical="center" wrapText="1"/>
    </xf>
    <xf numFmtId="0" fontId="16" fillId="54" borderId="111" xfId="4" applyFont="1" applyFill="1" applyBorder="1" applyAlignment="1">
      <alignment horizontal="center" vertical="center" wrapText="1"/>
    </xf>
    <xf numFmtId="0" fontId="26" fillId="52" borderId="41" xfId="4" applyFont="1" applyFill="1" applyBorder="1" applyAlignment="1" applyProtection="1">
      <alignment horizontal="left" vertical="center" wrapText="1"/>
      <protection locked="0"/>
    </xf>
    <xf numFmtId="0" fontId="79" fillId="52" borderId="41" xfId="4" applyFont="1" applyFill="1" applyBorder="1" applyAlignment="1" applyProtection="1">
      <alignment horizontal="left" vertical="center" wrapText="1"/>
      <protection locked="0"/>
    </xf>
    <xf numFmtId="0" fontId="29" fillId="52" borderId="41" xfId="4" applyFont="1" applyFill="1" applyBorder="1" applyAlignment="1" applyProtection="1">
      <alignment horizontal="left" wrapText="1"/>
      <protection locked="0"/>
    </xf>
    <xf numFmtId="0" fontId="16" fillId="52" borderId="41" xfId="4" applyFont="1" applyFill="1" applyBorder="1" applyAlignment="1" applyProtection="1">
      <alignment horizontal="left" vertical="center" wrapText="1"/>
      <protection locked="0"/>
    </xf>
    <xf numFmtId="0" fontId="79" fillId="52" borderId="41" xfId="4" applyFont="1" applyFill="1" applyBorder="1" applyAlignment="1" applyProtection="1">
      <alignment horizontal="left" wrapText="1"/>
      <protection locked="0"/>
    </xf>
    <xf numFmtId="184" fontId="109" fillId="52" borderId="41" xfId="4" applyNumberFormat="1" applyFont="1" applyFill="1" applyBorder="1" applyAlignment="1" applyProtection="1">
      <alignment horizontal="center" vertical="center" wrapText="1"/>
      <protection locked="0"/>
    </xf>
    <xf numFmtId="180" fontId="30" fillId="52" borderId="24" xfId="0" applyNumberFormat="1" applyFont="1" applyFill="1" applyBorder="1" applyAlignment="1" applyProtection="1">
      <alignment horizontal="center" vertical="center" wrapText="1"/>
      <protection locked="0"/>
    </xf>
    <xf numFmtId="180" fontId="30" fillId="53" borderId="24" xfId="0" applyNumberFormat="1" applyFont="1" applyFill="1" applyBorder="1" applyAlignment="1" applyProtection="1">
      <alignment horizontal="center" vertical="center" wrapText="1"/>
      <protection locked="0"/>
    </xf>
    <xf numFmtId="0" fontId="31" fillId="53" borderId="24"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31" fillId="53" borderId="27"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31" fillId="52" borderId="5" xfId="0" quotePrefix="1"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31" fillId="53" borderId="5" xfId="0" quotePrefix="1"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31" fillId="52" borderId="41" xfId="0" quotePrefix="1"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52" borderId="41" xfId="0" quotePrefix="1"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53" borderId="41" xfId="0" quotePrefix="1"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31" fillId="53" borderId="6"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31" fillId="52" borderId="0" xfId="0" applyFont="1" applyFill="1" applyAlignment="1" applyProtection="1">
      <alignment horizontal="center" vertical="center"/>
      <protection locked="0"/>
      <extLst>
        <ext xmlns:xfpb="http://schemas.microsoft.com/office/spreadsheetml/2022/featurepropertybag" uri="{C7286773-470A-42A8-94C5-96B5CB345126}">
          <xfpb:xfComplement i="0"/>
        </ext>
      </extLst>
    </xf>
    <xf numFmtId="0" fontId="31" fillId="53" borderId="41" xfId="0" quotePrefix="1"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9" fillId="53" borderId="5" xfId="0" quotePrefix="1"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31" fillId="7" borderId="8" xfId="0" applyFont="1" applyFill="1" applyBorder="1" applyAlignment="1">
      <alignment vertical="center"/>
    </xf>
    <xf numFmtId="0" fontId="31" fillId="7" borderId="0" xfId="0" applyFont="1" applyFill="1" applyAlignment="1">
      <alignment vertical="center"/>
    </xf>
    <xf numFmtId="0" fontId="31" fillId="7" borderId="0" xfId="0" applyFont="1" applyFill="1" applyAlignment="1">
      <alignment horizontal="center" vertical="center"/>
    </xf>
    <xf numFmtId="0" fontId="31" fillId="7" borderId="2" xfId="0" applyFont="1" applyFill="1" applyBorder="1" applyAlignment="1">
      <alignment vertical="center"/>
    </xf>
    <xf numFmtId="0" fontId="31" fillId="7" borderId="1" xfId="0" applyFont="1" applyFill="1" applyBorder="1" applyAlignment="1">
      <alignment vertical="center"/>
    </xf>
    <xf numFmtId="0" fontId="31" fillId="7" borderId="12" xfId="0" applyFont="1" applyFill="1" applyBorder="1" applyAlignment="1">
      <alignment vertical="center"/>
    </xf>
    <xf numFmtId="0" fontId="43" fillId="7" borderId="75" xfId="0" applyFont="1" applyFill="1" applyBorder="1" applyAlignment="1">
      <alignment vertical="center"/>
    </xf>
    <xf numFmtId="0" fontId="31" fillId="7" borderId="95" xfId="0" applyFont="1" applyFill="1" applyBorder="1" applyAlignment="1">
      <alignment vertical="center"/>
    </xf>
    <xf numFmtId="0" fontId="31" fillId="50" borderId="12" xfId="0" applyFont="1" applyFill="1" applyBorder="1" applyAlignment="1">
      <alignment vertical="center"/>
    </xf>
    <xf numFmtId="0" fontId="31" fillId="50" borderId="0" xfId="0" applyFont="1" applyFill="1" applyAlignment="1">
      <alignment vertical="center"/>
    </xf>
    <xf numFmtId="0" fontId="31" fillId="50" borderId="95" xfId="0" applyFont="1" applyFill="1" applyBorder="1" applyAlignment="1">
      <alignment vertical="center"/>
    </xf>
    <xf numFmtId="0" fontId="31" fillId="50" borderId="0" xfId="0" applyFont="1" applyFill="1" applyAlignment="1">
      <alignment horizontal="center" vertical="center"/>
    </xf>
    <xf numFmtId="0" fontId="31" fillId="50" borderId="1" xfId="0" applyFont="1" applyFill="1" applyBorder="1" applyAlignment="1">
      <alignment vertical="center"/>
    </xf>
    <xf numFmtId="0" fontId="13" fillId="7" borderId="0" xfId="0" applyFont="1" applyFill="1"/>
    <xf numFmtId="0" fontId="31" fillId="50" borderId="0" xfId="0" applyFont="1" applyFill="1"/>
    <xf numFmtId="0" fontId="31" fillId="7" borderId="0" xfId="0" applyFont="1" applyFill="1"/>
    <xf numFmtId="0" fontId="31" fillId="7" borderId="0" xfId="0" applyFont="1" applyFill="1" applyAlignment="1">
      <alignment wrapText="1"/>
    </xf>
    <xf numFmtId="0" fontId="31" fillId="7" borderId="0" xfId="0" applyFont="1" applyFill="1" applyAlignment="1">
      <alignment horizontal="left" vertical="center" wrapText="1"/>
    </xf>
    <xf numFmtId="0" fontId="31" fillId="7" borderId="0" xfId="0" applyFont="1" applyFill="1" applyAlignment="1">
      <alignment horizontal="left" vertical="top" wrapText="1"/>
    </xf>
    <xf numFmtId="178" fontId="31" fillId="7" borderId="0" xfId="0" applyNumberFormat="1" applyFont="1" applyFill="1" applyAlignment="1">
      <alignment horizontal="left" vertical="center" wrapText="1"/>
    </xf>
    <xf numFmtId="0" fontId="42" fillId="7" borderId="0" xfId="0" applyFont="1" applyFill="1" applyAlignment="1">
      <alignment horizontal="left" vertical="center" wrapText="1"/>
    </xf>
    <xf numFmtId="178" fontId="42" fillId="7" borderId="0" xfId="0" applyNumberFormat="1" applyFont="1" applyFill="1" applyAlignment="1">
      <alignment horizontal="left" vertical="center" wrapText="1"/>
    </xf>
    <xf numFmtId="0" fontId="42" fillId="50" borderId="0" xfId="0" applyFont="1" applyFill="1" applyAlignment="1">
      <alignment vertical="center"/>
    </xf>
    <xf numFmtId="0" fontId="31" fillId="7" borderId="0" xfId="0" applyFont="1" applyFill="1" applyAlignment="1">
      <alignment vertical="center" wrapText="1"/>
    </xf>
    <xf numFmtId="178" fontId="31" fillId="7" borderId="0" xfId="0" applyNumberFormat="1" applyFont="1" applyFill="1" applyAlignment="1">
      <alignment horizontal="center" vertical="center"/>
    </xf>
    <xf numFmtId="0" fontId="31" fillId="7" borderId="0" xfId="0" applyFont="1" applyFill="1" applyAlignment="1">
      <alignment horizontal="center" vertical="center" wrapText="1"/>
    </xf>
    <xf numFmtId="177" fontId="31" fillId="7" borderId="0" xfId="0" applyNumberFormat="1" applyFont="1" applyFill="1" applyAlignment="1">
      <alignment horizontal="center" vertical="center"/>
    </xf>
    <xf numFmtId="0" fontId="31" fillId="7" borderId="46" xfId="0" applyFont="1" applyFill="1" applyBorder="1" applyAlignment="1" applyProtection="1">
      <alignment vertical="center"/>
      <protection locked="0"/>
      <extLst>
        <ext xmlns:xfpb="http://schemas.microsoft.com/office/spreadsheetml/2022/featurepropertybag" uri="{C7286773-470A-42A8-94C5-96B5CB345126}">
          <xfpb:xfComplement i="0"/>
        </ext>
      </extLst>
    </xf>
    <xf numFmtId="0" fontId="31" fillId="7" borderId="46" xfId="0" applyFont="1" applyFill="1" applyBorder="1" applyAlignment="1">
      <alignment horizontal="center" vertical="center"/>
    </xf>
    <xf numFmtId="0" fontId="31" fillId="7" borderId="58" xfId="0" applyFont="1" applyFill="1" applyBorder="1" applyAlignment="1" applyProtection="1">
      <alignment vertical="center"/>
      <protection locked="0"/>
      <extLst>
        <ext xmlns:xfpb="http://schemas.microsoft.com/office/spreadsheetml/2022/featurepropertybag" uri="{C7286773-470A-42A8-94C5-96B5CB345126}">
          <xfpb:xfComplement i="0"/>
        </ext>
      </extLst>
    </xf>
    <xf numFmtId="0" fontId="31" fillId="7" borderId="58" xfId="0" applyFont="1" applyFill="1" applyBorder="1" applyAlignment="1">
      <alignment horizontal="center" vertical="center"/>
    </xf>
    <xf numFmtId="0" fontId="75" fillId="52" borderId="130" xfId="0" applyFont="1" applyFill="1" applyBorder="1" applyAlignment="1" applyProtection="1">
      <alignment horizontal="center" vertical="center" wrapText="1"/>
      <protection locked="0"/>
    </xf>
    <xf numFmtId="0" fontId="31" fillId="7" borderId="46" xfId="0" applyFont="1" applyFill="1" applyBorder="1" applyAlignment="1">
      <alignment horizontal="right" vertical="center"/>
    </xf>
    <xf numFmtId="0" fontId="26" fillId="52" borderId="57" xfId="4" applyFont="1" applyFill="1" applyBorder="1" applyAlignment="1" applyProtection="1">
      <alignment horizontal="center" vertical="center" wrapText="1"/>
      <protection locked="0"/>
    </xf>
    <xf numFmtId="182" fontId="31" fillId="55" borderId="26" xfId="0" applyNumberFormat="1" applyFont="1" applyFill="1" applyBorder="1" applyAlignment="1">
      <alignment horizontal="center" vertical="center" wrapText="1"/>
    </xf>
    <xf numFmtId="2" fontId="31" fillId="55" borderId="26" xfId="0" applyNumberFormat="1" applyFont="1" applyFill="1" applyBorder="1" applyAlignment="1">
      <alignment horizontal="center" vertical="center" wrapText="1"/>
    </xf>
    <xf numFmtId="180" fontId="31" fillId="55" borderId="27" xfId="0" applyNumberFormat="1" applyFont="1" applyFill="1" applyBorder="1" applyAlignment="1">
      <alignment horizontal="center" vertical="center"/>
    </xf>
    <xf numFmtId="0" fontId="51" fillId="48" borderId="57" xfId="0" applyFont="1" applyFill="1" applyBorder="1" applyAlignment="1">
      <alignment vertical="center"/>
    </xf>
    <xf numFmtId="0" fontId="29" fillId="52" borderId="100" xfId="0" applyFont="1" applyFill="1" applyBorder="1" applyAlignment="1" applyProtection="1">
      <alignment horizontal="center" vertical="center"/>
      <protection locked="0"/>
    </xf>
    <xf numFmtId="0" fontId="29" fillId="48" borderId="54" xfId="0" applyFont="1" applyFill="1" applyBorder="1" applyAlignment="1">
      <alignment vertical="center"/>
    </xf>
    <xf numFmtId="0" fontId="29" fillId="48" borderId="57" xfId="0" applyFont="1" applyFill="1" applyBorder="1" applyAlignment="1">
      <alignment horizontal="left" vertical="center" wrapText="1"/>
    </xf>
    <xf numFmtId="0" fontId="29" fillId="52" borderId="100" xfId="0" applyFont="1" applyFill="1" applyBorder="1" applyAlignment="1" applyProtection="1">
      <alignment horizontal="left" vertical="center" wrapText="1"/>
      <protection locked="0"/>
    </xf>
    <xf numFmtId="0" fontId="29" fillId="48" borderId="54" xfId="0" applyFont="1" applyFill="1" applyBorder="1" applyAlignment="1">
      <alignment horizontal="left" vertical="center"/>
    </xf>
    <xf numFmtId="0" fontId="107" fillId="52" borderId="41" xfId="4" applyFont="1" applyFill="1" applyBorder="1" applyAlignment="1" applyProtection="1">
      <alignment horizontal="left" vertical="center" wrapText="1"/>
      <protection locked="0"/>
    </xf>
    <xf numFmtId="0" fontId="26" fillId="52" borderId="41" xfId="4" applyFont="1" applyFill="1" applyBorder="1" applyAlignment="1" applyProtection="1">
      <alignment horizontal="center" vertical="center"/>
      <protection locked="0"/>
    </xf>
    <xf numFmtId="0" fontId="81" fillId="52" borderId="41" xfId="4" applyFont="1" applyFill="1" applyBorder="1" applyAlignment="1" applyProtection="1">
      <alignment horizontal="left" vertical="center"/>
      <protection locked="0"/>
    </xf>
    <xf numFmtId="0" fontId="98" fillId="52" borderId="41" xfId="4" applyFont="1" applyFill="1" applyBorder="1" applyAlignment="1" applyProtection="1">
      <alignment horizontal="left" vertical="center" wrapText="1"/>
      <protection locked="0"/>
    </xf>
    <xf numFmtId="184" fontId="26" fillId="52" borderId="41" xfId="4" applyNumberFormat="1" applyFont="1" applyFill="1" applyBorder="1" applyAlignment="1" applyProtection="1">
      <alignment horizontal="center" vertical="center"/>
      <protection locked="0"/>
    </xf>
    <xf numFmtId="0" fontId="26" fillId="52" borderId="111" xfId="4" applyFont="1" applyFill="1" applyBorder="1" applyAlignment="1" applyProtection="1">
      <alignment horizontal="center" vertical="center"/>
      <protection locked="0"/>
    </xf>
    <xf numFmtId="0" fontId="81" fillId="52" borderId="111" xfId="4" applyFont="1" applyFill="1" applyBorder="1" applyAlignment="1" applyProtection="1">
      <alignment horizontal="left" vertical="center"/>
      <protection locked="0"/>
    </xf>
    <xf numFmtId="0" fontId="107" fillId="52" borderId="41" xfId="4" applyFont="1" applyFill="1" applyBorder="1" applyAlignment="1" applyProtection="1">
      <alignment horizontal="left" vertical="top" wrapText="1"/>
      <protection locked="0"/>
    </xf>
    <xf numFmtId="0" fontId="26" fillId="52" borderId="41" xfId="4" applyFont="1" applyFill="1" applyBorder="1" applyAlignment="1" applyProtection="1">
      <alignment horizontal="left" vertical="top" wrapText="1"/>
      <protection locked="0"/>
    </xf>
    <xf numFmtId="190" fontId="26" fillId="52" borderId="109" xfId="4" applyNumberFormat="1" applyFont="1" applyFill="1" applyBorder="1" applyAlignment="1" applyProtection="1">
      <alignment horizontal="center" vertical="center"/>
      <protection locked="0"/>
    </xf>
    <xf numFmtId="196" fontId="26" fillId="54" borderId="107" xfId="4" applyNumberFormat="1" applyFont="1" applyFill="1" applyBorder="1" applyAlignment="1">
      <alignment horizontal="center" vertical="center" wrapText="1"/>
    </xf>
    <xf numFmtId="0" fontId="26" fillId="52" borderId="109" xfId="4" applyFont="1" applyFill="1" applyBorder="1" applyAlignment="1" applyProtection="1">
      <alignment horizontal="center" vertical="center"/>
      <protection locked="0"/>
    </xf>
    <xf numFmtId="184" fontId="26" fillId="52" borderId="109" xfId="4" applyNumberFormat="1" applyFont="1" applyFill="1" applyBorder="1" applyAlignment="1" applyProtection="1">
      <alignment horizontal="center" vertical="center" wrapText="1"/>
      <protection locked="0"/>
    </xf>
    <xf numFmtId="0" fontId="26" fillId="52" borderId="109" xfId="4" applyFont="1" applyFill="1" applyBorder="1" applyAlignment="1" applyProtection="1">
      <alignment horizontal="center" vertical="center" wrapText="1"/>
      <protection locked="0"/>
    </xf>
    <xf numFmtId="0" fontId="26" fillId="52" borderId="41" xfId="4" applyFont="1" applyFill="1" applyBorder="1" applyAlignment="1" applyProtection="1">
      <alignment horizontal="center" vertical="center" wrapText="1"/>
      <protection locked="0"/>
    </xf>
    <xf numFmtId="0" fontId="108" fillId="52" borderId="41" xfId="4" applyFont="1" applyFill="1" applyBorder="1" applyAlignment="1" applyProtection="1">
      <alignment horizontal="left" vertical="top" wrapText="1"/>
      <protection locked="0"/>
    </xf>
    <xf numFmtId="0" fontId="26" fillId="52" borderId="110" xfId="4" applyFont="1" applyFill="1" applyBorder="1" applyAlignment="1" applyProtection="1">
      <alignment horizontal="center" vertical="center"/>
      <protection locked="0"/>
    </xf>
    <xf numFmtId="0" fontId="26" fillId="52" borderId="111" xfId="4" applyFont="1" applyFill="1" applyBorder="1" applyAlignment="1" applyProtection="1">
      <alignment horizontal="center" vertical="center" wrapText="1"/>
      <protection locked="0"/>
    </xf>
    <xf numFmtId="196" fontId="26" fillId="54" borderId="112" xfId="4" applyNumberFormat="1" applyFont="1" applyFill="1" applyBorder="1" applyAlignment="1">
      <alignment horizontal="center" vertical="center" wrapText="1"/>
    </xf>
    <xf numFmtId="184" fontId="26" fillId="52" borderId="110" xfId="4" applyNumberFormat="1" applyFont="1" applyFill="1" applyBorder="1" applyAlignment="1" applyProtection="1">
      <alignment horizontal="center" vertical="center" wrapText="1"/>
      <protection locked="0"/>
    </xf>
    <xf numFmtId="184" fontId="26" fillId="52" borderId="111" xfId="4" applyNumberFormat="1" applyFont="1" applyFill="1" applyBorder="1" applyAlignment="1" applyProtection="1">
      <alignment horizontal="center" vertical="center" wrapText="1"/>
      <protection locked="0"/>
    </xf>
    <xf numFmtId="0" fontId="0" fillId="2" borderId="0" xfId="0" applyFill="1"/>
    <xf numFmtId="0" fontId="0" fillId="2" borderId="0" xfId="0" applyFill="1" applyAlignment="1">
      <alignment horizontal="left"/>
    </xf>
    <xf numFmtId="0" fontId="0" fillId="7" borderId="0" xfId="0" applyFill="1" applyAlignment="1">
      <alignment horizontal="left"/>
    </xf>
    <xf numFmtId="0" fontId="0" fillId="50" borderId="0" xfId="0" applyFill="1" applyAlignment="1">
      <alignment horizontal="left"/>
    </xf>
    <xf numFmtId="0" fontId="0" fillId="50" borderId="0" xfId="0" applyFill="1"/>
    <xf numFmtId="0" fontId="0" fillId="2" borderId="0" xfId="0" applyFill="1" applyAlignment="1">
      <alignment vertical="center"/>
    </xf>
    <xf numFmtId="0" fontId="0" fillId="50" borderId="0" xfId="0" applyFill="1" applyAlignment="1">
      <alignment vertical="center"/>
    </xf>
    <xf numFmtId="0" fontId="0" fillId="0" borderId="0" xfId="0" applyAlignment="1">
      <alignment vertical="center"/>
    </xf>
    <xf numFmtId="0" fontId="35" fillId="7" borderId="0" xfId="0" applyFont="1" applyFill="1" applyAlignment="1">
      <alignment horizontal="center" vertical="center"/>
    </xf>
    <xf numFmtId="0" fontId="35" fillId="50" borderId="0" xfId="0" applyFont="1" applyFill="1" applyAlignment="1">
      <alignment horizontal="center" vertical="center"/>
    </xf>
    <xf numFmtId="0" fontId="29" fillId="2" borderId="0" xfId="0" applyFont="1" applyFill="1"/>
    <xf numFmtId="49" fontId="73" fillId="2" borderId="0" xfId="0" applyNumberFormat="1" applyFont="1" applyFill="1"/>
    <xf numFmtId="0" fontId="0" fillId="0" borderId="0" xfId="0" applyAlignment="1">
      <alignment horizontal="left"/>
    </xf>
    <xf numFmtId="0" fontId="89" fillId="0" borderId="41" xfId="4" applyFont="1" applyBorder="1" applyAlignment="1">
      <alignment horizontal="center" vertical="center" wrapText="1"/>
    </xf>
    <xf numFmtId="196" fontId="26" fillId="52" borderId="111" xfId="4" applyNumberFormat="1" applyFont="1" applyFill="1" applyBorder="1" applyAlignment="1" applyProtection="1">
      <alignment horizontal="center" vertical="center" wrapText="1"/>
      <protection locked="0"/>
    </xf>
    <xf numFmtId="196" fontId="26" fillId="52" borderId="41" xfId="4" applyNumberFormat="1" applyFont="1" applyFill="1" applyBorder="1" applyAlignment="1" applyProtection="1">
      <alignment horizontal="center" vertical="center" wrapText="1"/>
      <protection locked="0"/>
    </xf>
    <xf numFmtId="0" fontId="68" fillId="0" borderId="41" xfId="4" applyFont="1" applyBorder="1" applyAlignment="1">
      <alignment horizontal="center" vertical="center" wrapText="1"/>
    </xf>
    <xf numFmtId="0" fontId="18" fillId="0" borderId="41" xfId="4" applyFont="1" applyBorder="1" applyAlignment="1">
      <alignment horizontal="center" vertical="center" wrapText="1"/>
    </xf>
    <xf numFmtId="0" fontId="16" fillId="0" borderId="57" xfId="4" applyFont="1" applyBorder="1" applyAlignment="1">
      <alignment horizontal="center" vertical="center" wrapText="1"/>
    </xf>
    <xf numFmtId="196" fontId="26" fillId="52" borderId="41" xfId="4" applyNumberFormat="1" applyFont="1" applyFill="1" applyBorder="1" applyAlignment="1" applyProtection="1">
      <alignment horizontal="center" vertical="center"/>
      <protection locked="0"/>
    </xf>
    <xf numFmtId="196" fontId="26" fillId="52" borderId="111" xfId="4" applyNumberFormat="1" applyFont="1" applyFill="1" applyBorder="1" applyAlignment="1" applyProtection="1">
      <alignment horizontal="center" vertical="center"/>
      <protection locked="0"/>
    </xf>
    <xf numFmtId="0" fontId="68" fillId="0" borderId="57" xfId="4" applyFont="1" applyBorder="1" applyAlignment="1">
      <alignment horizontal="center" vertical="center" wrapText="1"/>
    </xf>
    <xf numFmtId="0" fontId="26" fillId="7" borderId="57" xfId="4" applyFont="1" applyFill="1" applyBorder="1" applyAlignment="1" applyProtection="1">
      <alignment horizontal="center" vertical="center" wrapText="1"/>
      <protection locked="0"/>
    </xf>
    <xf numFmtId="190" fontId="26" fillId="7" borderId="109" xfId="4" applyNumberFormat="1" applyFont="1" applyFill="1" applyBorder="1" applyAlignment="1" applyProtection="1">
      <alignment horizontal="center" vertical="center"/>
      <protection locked="0"/>
    </xf>
    <xf numFmtId="184" fontId="26" fillId="7" borderId="41" xfId="4" applyNumberFormat="1" applyFont="1" applyFill="1" applyBorder="1" applyAlignment="1" applyProtection="1">
      <alignment horizontal="center" vertical="center"/>
      <protection locked="0"/>
    </xf>
    <xf numFmtId="196" fontId="26" fillId="7" borderId="107" xfId="4" applyNumberFormat="1" applyFont="1" applyFill="1" applyBorder="1" applyAlignment="1">
      <alignment horizontal="center" vertical="center" wrapText="1"/>
    </xf>
    <xf numFmtId="196" fontId="26" fillId="7" borderId="41" xfId="4" applyNumberFormat="1" applyFont="1" applyFill="1" applyBorder="1" applyAlignment="1" applyProtection="1">
      <alignment vertical="center"/>
      <protection locked="0"/>
    </xf>
    <xf numFmtId="0" fontId="107" fillId="7" borderId="41" xfId="4" applyFont="1" applyFill="1" applyBorder="1" applyAlignment="1" applyProtection="1">
      <alignment horizontal="left" vertical="center" wrapText="1"/>
      <protection locked="0"/>
    </xf>
    <xf numFmtId="196" fontId="26" fillId="7" borderId="41" xfId="4" applyNumberFormat="1" applyFont="1" applyFill="1" applyBorder="1" applyAlignment="1" applyProtection="1">
      <alignment vertical="center" wrapText="1"/>
      <protection locked="0"/>
    </xf>
    <xf numFmtId="196" fontId="26" fillId="52" borderId="41" xfId="4" applyNumberFormat="1" applyFont="1" applyFill="1" applyBorder="1" applyAlignment="1" applyProtection="1">
      <alignment vertical="center"/>
      <protection locked="0"/>
    </xf>
    <xf numFmtId="196" fontId="26" fillId="52" borderId="41" xfId="4" applyNumberFormat="1" applyFont="1" applyFill="1" applyBorder="1" applyAlignment="1" applyProtection="1">
      <alignment vertical="center" wrapText="1"/>
      <protection locked="0"/>
    </xf>
    <xf numFmtId="196" fontId="26" fillId="52" borderId="111" xfId="4" applyNumberFormat="1" applyFont="1" applyFill="1" applyBorder="1" applyAlignment="1" applyProtection="1">
      <alignment vertical="center"/>
      <protection locked="0"/>
    </xf>
    <xf numFmtId="196" fontId="26" fillId="52" borderId="111" xfId="4" applyNumberFormat="1" applyFont="1" applyFill="1" applyBorder="1" applyAlignment="1" applyProtection="1">
      <alignment vertical="center" wrapText="1"/>
      <protection locked="0"/>
    </xf>
    <xf numFmtId="0" fontId="16" fillId="0" borderId="41" xfId="4" applyFont="1" applyBorder="1" applyAlignment="1">
      <alignment horizontal="center" vertical="center" wrapText="1"/>
    </xf>
    <xf numFmtId="196" fontId="26" fillId="7" borderId="41" xfId="4" applyNumberFormat="1" applyFont="1" applyFill="1" applyBorder="1" applyAlignment="1" applyProtection="1">
      <alignment horizontal="center" vertical="center"/>
      <protection locked="0"/>
    </xf>
    <xf numFmtId="196" fontId="26" fillId="7" borderId="41" xfId="4" applyNumberFormat="1" applyFont="1" applyFill="1" applyBorder="1" applyAlignment="1" applyProtection="1">
      <alignment horizontal="center" vertical="center" wrapText="1"/>
      <protection locked="0"/>
    </xf>
    <xf numFmtId="0" fontId="16" fillId="4" borderId="41" xfId="4" applyFont="1" applyFill="1" applyBorder="1" applyAlignment="1">
      <alignment horizontal="center" vertical="center"/>
    </xf>
    <xf numFmtId="0" fontId="16" fillId="4" borderId="57" xfId="4" applyFont="1" applyFill="1" applyBorder="1" applyAlignment="1">
      <alignment horizontal="center" vertical="center"/>
    </xf>
    <xf numFmtId="0" fontId="93" fillId="0" borderId="0" xfId="0" applyFont="1" applyAlignment="1">
      <alignment horizontal="center" vertical="center" wrapText="1"/>
    </xf>
    <xf numFmtId="0" fontId="75" fillId="0" borderId="0" xfId="0" applyFont="1" applyAlignment="1">
      <alignment horizontal="center" vertical="center"/>
    </xf>
    <xf numFmtId="0" fontId="93" fillId="0" borderId="0" xfId="0" applyFont="1" applyAlignment="1">
      <alignment horizontal="center" vertical="center"/>
    </xf>
    <xf numFmtId="0" fontId="7" fillId="2" borderId="39" xfId="0" applyFont="1" applyFill="1" applyBorder="1"/>
    <xf numFmtId="0" fontId="20" fillId="2" borderId="40" xfId="0" applyFont="1" applyFill="1" applyBorder="1"/>
    <xf numFmtId="0" fontId="18" fillId="4" borderId="46" xfId="4" applyFont="1" applyFill="1" applyBorder="1" applyAlignment="1">
      <alignment vertical="center"/>
    </xf>
    <xf numFmtId="0" fontId="18" fillId="0" borderId="46" xfId="4" applyFont="1" applyBorder="1"/>
    <xf numFmtId="0" fontId="30" fillId="0" borderId="131" xfId="0" applyFont="1" applyBorder="1" applyAlignment="1">
      <alignment horizontal="center" vertical="center" wrapText="1"/>
    </xf>
    <xf numFmtId="0" fontId="30" fillId="0" borderId="132" xfId="0" applyFont="1" applyBorder="1" applyAlignment="1">
      <alignment horizontal="center" vertical="center" wrapText="1"/>
    </xf>
    <xf numFmtId="0" fontId="16" fillId="52" borderId="0" xfId="4" applyFont="1" applyFill="1" applyAlignment="1">
      <alignment horizontal="center"/>
    </xf>
    <xf numFmtId="0" fontId="70" fillId="4" borderId="47" xfId="4" applyFont="1" applyFill="1" applyBorder="1"/>
    <xf numFmtId="0" fontId="18" fillId="0" borderId="48" xfId="4" applyFont="1" applyBorder="1"/>
    <xf numFmtId="184" fontId="18" fillId="0" borderId="48" xfId="4" applyNumberFormat="1" applyFont="1" applyBorder="1"/>
    <xf numFmtId="0" fontId="18" fillId="0" borderId="48" xfId="4" applyFont="1" applyBorder="1" applyAlignment="1">
      <alignment horizontal="center"/>
    </xf>
    <xf numFmtId="184" fontId="18" fillId="0" borderId="0" xfId="4" applyNumberFormat="1" applyFont="1"/>
    <xf numFmtId="0" fontId="18" fillId="0" borderId="0" xfId="4" applyFont="1" applyAlignment="1">
      <alignment horizontal="center"/>
    </xf>
    <xf numFmtId="0" fontId="18" fillId="0" borderId="0" xfId="4" applyFont="1" applyAlignment="1">
      <alignment horizontal="left" wrapText="1"/>
    </xf>
    <xf numFmtId="0" fontId="18" fillId="0" borderId="0" xfId="4" applyFont="1" applyAlignment="1">
      <alignment wrapText="1"/>
    </xf>
    <xf numFmtId="0" fontId="18" fillId="0" borderId="49" xfId="4" applyFont="1" applyBorder="1"/>
    <xf numFmtId="0" fontId="30" fillId="0" borderId="133" xfId="0" applyFont="1" applyBorder="1" applyAlignment="1">
      <alignment horizontal="center" vertical="center" wrapText="1"/>
    </xf>
    <xf numFmtId="0" fontId="37" fillId="0" borderId="134" xfId="0" applyFont="1" applyBorder="1" applyAlignment="1">
      <alignment horizontal="justify" vertical="center" wrapText="1"/>
    </xf>
    <xf numFmtId="0" fontId="71" fillId="4" borderId="50" xfId="4" applyFont="1" applyFill="1" applyBorder="1"/>
    <xf numFmtId="0" fontId="21" fillId="0" borderId="0" xfId="4" applyFont="1" applyAlignment="1">
      <alignment horizontal="left" wrapText="1"/>
    </xf>
    <xf numFmtId="0" fontId="21" fillId="0" borderId="0" xfId="4" applyFont="1" applyAlignment="1">
      <alignment wrapText="1"/>
    </xf>
    <xf numFmtId="0" fontId="21" fillId="0" borderId="51" xfId="4" applyFont="1" applyBorder="1"/>
    <xf numFmtId="0" fontId="30" fillId="0" borderId="135" xfId="0" applyFont="1" applyBorder="1" applyAlignment="1">
      <alignment horizontal="center" vertical="center" wrapText="1"/>
    </xf>
    <xf numFmtId="0" fontId="37" fillId="0" borderId="136" xfId="0" applyFont="1" applyBorder="1" applyAlignment="1">
      <alignment horizontal="justify" vertical="center" wrapText="1"/>
    </xf>
    <xf numFmtId="184" fontId="21" fillId="0" borderId="0" xfId="4" applyNumberFormat="1" applyFont="1"/>
    <xf numFmtId="0" fontId="21" fillId="0" borderId="0" xfId="4" applyFont="1" applyAlignment="1">
      <alignment horizontal="center"/>
    </xf>
    <xf numFmtId="193" fontId="21" fillId="0" borderId="0" xfId="4" applyNumberFormat="1" applyFont="1" applyAlignment="1">
      <alignment horizontal="center"/>
    </xf>
    <xf numFmtId="0" fontId="21" fillId="0" borderId="0" xfId="4" applyFont="1" applyAlignment="1">
      <alignment horizontal="center" vertical="center"/>
    </xf>
    <xf numFmtId="0" fontId="21" fillId="4" borderId="46" xfId="4" applyFont="1" applyFill="1" applyBorder="1" applyAlignment="1">
      <alignment horizontal="center"/>
    </xf>
    <xf numFmtId="0" fontId="21" fillId="0" borderId="48" xfId="4" quotePrefix="1" applyFont="1" applyBorder="1" applyAlignment="1">
      <alignment horizontal="center" vertical="center"/>
    </xf>
    <xf numFmtId="0" fontId="26" fillId="6" borderId="48" xfId="4" applyFont="1" applyFill="1" applyBorder="1" applyAlignment="1">
      <alignment horizontal="center" vertical="center"/>
    </xf>
    <xf numFmtId="0" fontId="21" fillId="4" borderId="52" xfId="4" applyFont="1" applyFill="1" applyBorder="1"/>
    <xf numFmtId="0" fontId="21" fillId="4" borderId="46" xfId="4" applyFont="1" applyFill="1" applyBorder="1"/>
    <xf numFmtId="184" fontId="21" fillId="4" borderId="46" xfId="4" applyNumberFormat="1" applyFont="1" applyFill="1" applyBorder="1"/>
    <xf numFmtId="0" fontId="21" fillId="4" borderId="46" xfId="4" applyFont="1" applyFill="1" applyBorder="1" applyAlignment="1">
      <alignment horizontal="left" wrapText="1"/>
    </xf>
    <xf numFmtId="0" fontId="21" fillId="4" borderId="46" xfId="4" applyFont="1" applyFill="1" applyBorder="1" applyAlignment="1">
      <alignment wrapText="1"/>
    </xf>
    <xf numFmtId="0" fontId="21" fillId="0" borderId="46" xfId="4" applyFont="1" applyBorder="1"/>
    <xf numFmtId="0" fontId="21" fillId="0" borderId="53" xfId="4" applyFont="1" applyBorder="1"/>
    <xf numFmtId="0" fontId="98" fillId="56" borderId="0" xfId="0" applyFont="1" applyFill="1" applyAlignment="1">
      <alignment horizontal="center" vertical="center"/>
    </xf>
    <xf numFmtId="0" fontId="99" fillId="56" borderId="0" xfId="0" applyFont="1" applyFill="1" applyAlignment="1">
      <alignment horizontal="center" vertical="center"/>
    </xf>
    <xf numFmtId="0" fontId="101" fillId="56" borderId="0" xfId="0" applyFont="1" applyFill="1" applyAlignment="1">
      <alignment horizontal="center" vertical="center" wrapText="1"/>
    </xf>
    <xf numFmtId="0" fontId="98" fillId="0" borderId="0" xfId="0" applyFont="1" applyAlignment="1">
      <alignment horizontal="left" vertical="center"/>
    </xf>
    <xf numFmtId="0" fontId="26" fillId="0" borderId="0" xfId="0" applyFont="1" applyAlignment="1">
      <alignment vertical="center" wrapText="1"/>
    </xf>
    <xf numFmtId="0" fontId="26" fillId="0" borderId="0" xfId="0" applyFont="1" applyAlignment="1">
      <alignment horizontal="center" vertical="center" wrapText="1"/>
    </xf>
    <xf numFmtId="191" fontId="26" fillId="0" borderId="0" xfId="0" applyNumberFormat="1" applyFont="1" applyAlignment="1">
      <alignment horizontal="center" vertical="center" wrapText="1"/>
    </xf>
    <xf numFmtId="201" fontId="98" fillId="0" borderId="0" xfId="0" applyNumberFormat="1" applyFont="1" applyAlignment="1">
      <alignment horizontal="center" vertical="center"/>
    </xf>
    <xf numFmtId="0" fontId="98" fillId="0" borderId="0" xfId="0" applyFont="1" applyAlignment="1">
      <alignment horizontal="center" vertical="center"/>
    </xf>
    <xf numFmtId="201" fontId="98" fillId="0" borderId="0" xfId="0" applyNumberFormat="1" applyFont="1" applyAlignment="1">
      <alignment horizontal="center" vertical="center" wrapText="1"/>
    </xf>
    <xf numFmtId="191" fontId="98" fillId="0" borderId="0" xfId="0" applyNumberFormat="1" applyFont="1" applyAlignment="1">
      <alignment horizontal="center" vertical="center"/>
    </xf>
    <xf numFmtId="191" fontId="98" fillId="0" borderId="0" xfId="0" applyNumberFormat="1" applyFont="1" applyAlignment="1">
      <alignment horizontal="center" vertical="center" shrinkToFit="1"/>
    </xf>
    <xf numFmtId="201" fontId="98" fillId="0" borderId="0" xfId="0" applyNumberFormat="1" applyFont="1" applyAlignment="1">
      <alignment horizontal="center" vertical="center" shrinkToFit="1"/>
    </xf>
    <xf numFmtId="1" fontId="98" fillId="0" borderId="0" xfId="0" applyNumberFormat="1" applyFont="1" applyAlignment="1">
      <alignment horizontal="center" vertical="center" shrinkToFit="1"/>
    </xf>
    <xf numFmtId="0" fontId="16" fillId="0" borderId="0" xfId="4" applyFont="1" applyAlignment="1">
      <alignment vertical="center"/>
    </xf>
    <xf numFmtId="0" fontId="98" fillId="0" borderId="0" xfId="0" applyFont="1" applyAlignment="1">
      <alignment horizontal="center" vertical="center" wrapText="1"/>
    </xf>
    <xf numFmtId="0" fontId="98" fillId="0" borderId="0" xfId="0" applyFont="1" applyAlignment="1">
      <alignment vertical="center" wrapText="1"/>
    </xf>
    <xf numFmtId="0" fontId="21" fillId="4" borderId="0" xfId="4" applyFont="1" applyFill="1" applyAlignment="1">
      <alignment horizontal="left" vertical="center" wrapText="1"/>
    </xf>
    <xf numFmtId="0" fontId="26" fillId="4" borderId="0" xfId="4" applyFont="1" applyFill="1" applyAlignment="1">
      <alignment horizontal="left" vertical="center" wrapText="1"/>
    </xf>
    <xf numFmtId="0" fontId="16" fillId="5" borderId="0" xfId="4" applyFont="1" applyFill="1" applyAlignment="1">
      <alignment horizontal="center" vertical="center"/>
    </xf>
    <xf numFmtId="0" fontId="47" fillId="0" borderId="0" xfId="0" applyFont="1" applyAlignment="1">
      <alignment vertical="center" wrapText="1"/>
    </xf>
    <xf numFmtId="185" fontId="98" fillId="0" borderId="0" xfId="0" applyNumberFormat="1" applyFont="1" applyAlignment="1">
      <alignment horizontal="center" vertical="center" shrinkToFit="1"/>
    </xf>
    <xf numFmtId="0" fontId="31" fillId="0" borderId="131" xfId="0" applyFont="1" applyBorder="1" applyAlignment="1">
      <alignment horizontal="center" vertical="center" wrapText="1"/>
    </xf>
    <xf numFmtId="0" fontId="30" fillId="0" borderId="137" xfId="0" applyFont="1" applyBorder="1" applyAlignment="1">
      <alignment horizontal="center" vertical="center"/>
    </xf>
    <xf numFmtId="0" fontId="30" fillId="0" borderId="132" xfId="0" applyFont="1" applyBorder="1" applyAlignment="1">
      <alignment horizontal="center" vertical="center"/>
    </xf>
    <xf numFmtId="0" fontId="40" fillId="0" borderId="126" xfId="0" applyFont="1" applyBorder="1" applyAlignment="1">
      <alignment horizontal="center" vertical="center" wrapText="1"/>
    </xf>
    <xf numFmtId="0" fontId="40" fillId="0" borderId="127" xfId="0" applyFont="1" applyBorder="1" applyAlignment="1">
      <alignment horizontal="center" vertical="center" wrapText="1"/>
    </xf>
    <xf numFmtId="0" fontId="40" fillId="0" borderId="128"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41" xfId="0" applyFont="1" applyBorder="1" applyAlignment="1">
      <alignment horizontal="left" vertical="center" wrapText="1"/>
    </xf>
    <xf numFmtId="0" fontId="30" fillId="0" borderId="86" xfId="0" applyFont="1" applyBorder="1" applyAlignment="1">
      <alignment vertical="top" wrapText="1"/>
    </xf>
    <xf numFmtId="0" fontId="4" fillId="2" borderId="0" xfId="0" applyFont="1" applyFill="1" applyAlignment="1">
      <alignment horizontal="center" vertical="center" wrapText="1"/>
    </xf>
    <xf numFmtId="0" fontId="4" fillId="0" borderId="0" xfId="0" applyFont="1" applyAlignment="1">
      <alignment horizontal="center" vertical="center" wrapText="1"/>
    </xf>
    <xf numFmtId="0" fontId="35" fillId="7" borderId="0" xfId="0" applyFont="1" applyFill="1" applyAlignment="1">
      <alignment horizontal="right" vertical="center"/>
    </xf>
    <xf numFmtId="0" fontId="74" fillId="52" borderId="1" xfId="0" applyFont="1" applyFill="1" applyBorder="1" applyAlignment="1" applyProtection="1">
      <alignment vertical="center" wrapText="1"/>
      <protection locked="0"/>
    </xf>
    <xf numFmtId="0" fontId="23" fillId="52" borderId="1" xfId="0" applyFont="1" applyFill="1" applyBorder="1" applyAlignment="1" applyProtection="1">
      <alignment vertical="center" wrapText="1"/>
      <protection locked="0"/>
    </xf>
    <xf numFmtId="0" fontId="97" fillId="0" borderId="0" xfId="0" applyFont="1" applyAlignment="1">
      <alignment horizontal="left" vertical="center"/>
    </xf>
    <xf numFmtId="0" fontId="35" fillId="52" borderId="105" xfId="0" applyFont="1" applyFill="1" applyBorder="1" applyAlignment="1" applyProtection="1">
      <alignment horizontal="center" vertical="center"/>
      <protection locked="0"/>
    </xf>
    <xf numFmtId="0" fontId="31" fillId="2" borderId="0" xfId="0" applyFont="1" applyFill="1" applyAlignment="1">
      <alignment horizontal="center" vertical="center"/>
    </xf>
    <xf numFmtId="0" fontId="75" fillId="52" borderId="1" xfId="0" applyFont="1" applyFill="1" applyBorder="1" applyAlignment="1" applyProtection="1">
      <alignment horizontal="center" vertical="center"/>
      <protection locked="0"/>
    </xf>
    <xf numFmtId="0" fontId="31" fillId="52" borderId="1" xfId="0" applyFont="1" applyFill="1" applyBorder="1" applyAlignment="1" applyProtection="1">
      <alignment horizontal="center" vertical="center"/>
      <protection locked="0"/>
    </xf>
    <xf numFmtId="0" fontId="31" fillId="7" borderId="8" xfId="0" applyFont="1" applyFill="1" applyBorder="1"/>
    <xf numFmtId="0" fontId="31" fillId="0" borderId="0" xfId="0" applyFont="1"/>
    <xf numFmtId="0" fontId="31" fillId="7" borderId="0" xfId="0" applyFont="1" applyFill="1" applyAlignment="1">
      <alignment horizontal="center" vertical="center"/>
    </xf>
    <xf numFmtId="0" fontId="31" fillId="52" borderId="6" xfId="0" applyFont="1" applyFill="1" applyBorder="1" applyAlignment="1" applyProtection="1">
      <alignment horizontal="center" vertical="center"/>
      <protection locked="0"/>
    </xf>
    <xf numFmtId="0" fontId="40" fillId="0" borderId="91" xfId="0" applyFont="1" applyBorder="1" applyAlignment="1">
      <alignment horizontal="center" vertical="center" wrapText="1"/>
    </xf>
    <xf numFmtId="0" fontId="43" fillId="0" borderId="91" xfId="0" applyFont="1" applyBorder="1" applyAlignment="1">
      <alignment horizontal="center" vertical="center" wrapText="1"/>
    </xf>
    <xf numFmtId="0" fontId="43" fillId="0" borderId="94" xfId="0" applyFont="1" applyBorder="1" applyAlignment="1">
      <alignment horizontal="center" vertical="center" wrapText="1"/>
    </xf>
    <xf numFmtId="0" fontId="31" fillId="7" borderId="8" xfId="0" applyFont="1" applyFill="1" applyBorder="1" applyAlignment="1">
      <alignment horizontal="center" vertical="center"/>
    </xf>
    <xf numFmtId="196" fontId="31" fillId="52" borderId="1" xfId="8" applyNumberFormat="1" applyFont="1" applyFill="1" applyBorder="1" applyAlignment="1" applyProtection="1">
      <alignment horizontal="center" vertical="center"/>
      <protection locked="0"/>
    </xf>
    <xf numFmtId="0" fontId="75" fillId="52" borderId="6" xfId="0" applyFont="1" applyFill="1" applyBorder="1" applyAlignment="1" applyProtection="1">
      <alignment horizontal="center"/>
      <protection locked="0"/>
    </xf>
    <xf numFmtId="0" fontId="31" fillId="52" borderId="6" xfId="0" applyFont="1" applyFill="1" applyBorder="1" applyAlignment="1" applyProtection="1">
      <alignment horizontal="center"/>
      <protection locked="0"/>
    </xf>
    <xf numFmtId="0" fontId="75" fillId="52" borderId="6" xfId="0" applyFont="1" applyFill="1" applyBorder="1" applyAlignment="1" applyProtection="1">
      <alignment horizontal="center" vertical="center"/>
      <protection locked="0"/>
    </xf>
    <xf numFmtId="0" fontId="43" fillId="7" borderId="9" xfId="0" applyFont="1" applyFill="1" applyBorder="1" applyAlignment="1">
      <alignment vertical="center"/>
    </xf>
    <xf numFmtId="0" fontId="43" fillId="50" borderId="9" xfId="0" applyFont="1" applyFill="1" applyBorder="1" applyAlignment="1">
      <alignment vertical="center"/>
    </xf>
    <xf numFmtId="0" fontId="39" fillId="7" borderId="87" xfId="0" applyFont="1" applyFill="1" applyBorder="1" applyAlignment="1">
      <alignment horizontal="left" vertical="center"/>
    </xf>
    <xf numFmtId="0" fontId="39" fillId="7" borderId="69" xfId="0" applyFont="1" applyFill="1" applyBorder="1" applyAlignment="1">
      <alignment horizontal="left" vertical="center"/>
    </xf>
    <xf numFmtId="0" fontId="39" fillId="50" borderId="69" xfId="0" applyFont="1" applyFill="1" applyBorder="1" applyAlignment="1">
      <alignment horizontal="left" vertical="center"/>
    </xf>
    <xf numFmtId="0" fontId="39" fillId="50" borderId="88" xfId="0" applyFont="1" applyFill="1" applyBorder="1" applyAlignment="1">
      <alignment horizontal="left" vertical="center"/>
    </xf>
    <xf numFmtId="0" fontId="40" fillId="7" borderId="89" xfId="0" applyFont="1" applyFill="1" applyBorder="1" applyAlignment="1">
      <alignment horizontal="center" vertical="center" wrapText="1"/>
    </xf>
    <xf numFmtId="0" fontId="44" fillId="2" borderId="3" xfId="0" applyFont="1" applyFill="1" applyBorder="1" applyAlignment="1">
      <alignment horizontal="center" vertical="center"/>
    </xf>
    <xf numFmtId="0" fontId="44" fillId="2" borderId="76" xfId="0" applyFont="1" applyFill="1" applyBorder="1" applyAlignment="1">
      <alignment horizontal="center" vertical="center"/>
    </xf>
    <xf numFmtId="0" fontId="43" fillId="7" borderId="9" xfId="0" applyFont="1" applyFill="1" applyBorder="1" applyAlignment="1">
      <alignment horizontal="left" vertical="center"/>
    </xf>
    <xf numFmtId="0" fontId="43" fillId="50" borderId="9" xfId="0" applyFont="1" applyFill="1" applyBorder="1" applyAlignment="1">
      <alignment horizontal="left" vertical="center"/>
    </xf>
    <xf numFmtId="0" fontId="75" fillId="52" borderId="1" xfId="0" applyFont="1" applyFill="1" applyBorder="1" applyAlignment="1" applyProtection="1">
      <alignment horizontal="center"/>
      <protection locked="0"/>
    </xf>
    <xf numFmtId="0" fontId="31" fillId="52" borderId="1" xfId="0" applyFont="1" applyFill="1" applyBorder="1" applyAlignment="1" applyProtection="1">
      <alignment horizontal="center"/>
      <protection locked="0"/>
    </xf>
    <xf numFmtId="0" fontId="75" fillId="52" borderId="10" xfId="0" applyFont="1" applyFill="1" applyBorder="1" applyAlignment="1" applyProtection="1">
      <alignment vertical="center" wrapText="1"/>
      <protection locked="0"/>
    </xf>
    <xf numFmtId="0" fontId="31" fillId="52" borderId="10" xfId="0" applyFont="1" applyFill="1" applyBorder="1" applyAlignment="1" applyProtection="1">
      <alignment vertical="center" wrapText="1"/>
      <protection locked="0"/>
    </xf>
    <xf numFmtId="0" fontId="31" fillId="52" borderId="90" xfId="0" applyFont="1" applyFill="1" applyBorder="1" applyAlignment="1" applyProtection="1">
      <alignment vertical="center" wrapText="1"/>
      <protection locked="0"/>
    </xf>
    <xf numFmtId="0" fontId="42" fillId="2" borderId="72" xfId="0" applyFont="1" applyFill="1" applyBorder="1" applyAlignment="1">
      <alignment horizontal="left" vertical="center"/>
    </xf>
    <xf numFmtId="0" fontId="42" fillId="2" borderId="73" xfId="0" applyFont="1" applyFill="1" applyBorder="1" applyAlignment="1">
      <alignment horizontal="left" vertical="center"/>
    </xf>
    <xf numFmtId="0" fontId="42" fillId="2" borderId="74" xfId="0" applyFont="1" applyFill="1" applyBorder="1" applyAlignment="1">
      <alignment horizontal="left" vertical="center"/>
    </xf>
    <xf numFmtId="0" fontId="40" fillId="2" borderId="3" xfId="0" applyFont="1" applyFill="1" applyBorder="1" applyAlignment="1">
      <alignment horizontal="center" vertical="center" wrapText="1"/>
    </xf>
    <xf numFmtId="0" fontId="43" fillId="2" borderId="76" xfId="0" applyFont="1" applyFill="1" applyBorder="1" applyAlignment="1">
      <alignment horizontal="center" vertical="center" wrapText="1"/>
    </xf>
    <xf numFmtId="0" fontId="75" fillId="52" borderId="71" xfId="0" applyFont="1" applyFill="1" applyBorder="1" applyAlignment="1" applyProtection="1">
      <alignment horizontal="left" vertical="center" wrapText="1"/>
      <protection locked="0"/>
    </xf>
    <xf numFmtId="0" fontId="31" fillId="52" borderId="71" xfId="0" applyFont="1" applyFill="1" applyBorder="1" applyAlignment="1" applyProtection="1">
      <alignment horizontal="left" vertical="center" wrapText="1"/>
      <protection locked="0"/>
    </xf>
    <xf numFmtId="0" fontId="31" fillId="52" borderId="80" xfId="0" applyFont="1" applyFill="1" applyBorder="1" applyAlignment="1" applyProtection="1">
      <alignment horizontal="left" vertical="center" wrapText="1"/>
      <protection locked="0"/>
    </xf>
    <xf numFmtId="0" fontId="30" fillId="52" borderId="41" xfId="0" applyFont="1" applyFill="1" applyBorder="1" applyAlignment="1" applyProtection="1">
      <alignment horizontal="center" vertical="center" wrapText="1"/>
      <protection locked="0"/>
    </xf>
    <xf numFmtId="0" fontId="30" fillId="0" borderId="58" xfId="0" applyFont="1" applyBorder="1" applyAlignment="1">
      <alignment horizontal="center" vertical="center"/>
    </xf>
    <xf numFmtId="0" fontId="30" fillId="0" borderId="41" xfId="0" applyFont="1" applyBorder="1" applyAlignment="1">
      <alignment horizontal="center" vertical="center"/>
    </xf>
    <xf numFmtId="0" fontId="30" fillId="54" borderId="58" xfId="0" applyFont="1" applyFill="1" applyBorder="1" applyAlignment="1">
      <alignment horizontal="center" vertical="center"/>
    </xf>
    <xf numFmtId="0" fontId="30" fillId="54" borderId="83" xfId="0" applyFont="1" applyFill="1" applyBorder="1" applyAlignment="1">
      <alignment horizontal="center" vertical="center"/>
    </xf>
    <xf numFmtId="0" fontId="30" fillId="0" borderId="86" xfId="0" applyFont="1" applyBorder="1" applyAlignment="1">
      <alignment horizontal="center" vertical="center"/>
    </xf>
    <xf numFmtId="0" fontId="5" fillId="52" borderId="41" xfId="0" applyFont="1" applyFill="1" applyBorder="1" applyAlignment="1" applyProtection="1">
      <alignment horizontal="center" vertical="center"/>
      <protection locked="0"/>
    </xf>
    <xf numFmtId="184" fontId="31" fillId="52" borderId="41" xfId="0" applyNumberFormat="1" applyFont="1" applyFill="1" applyBorder="1" applyAlignment="1" applyProtection="1">
      <alignment horizontal="center" vertical="center" wrapText="1"/>
      <protection locked="0"/>
    </xf>
    <xf numFmtId="0" fontId="39" fillId="2" borderId="81" xfId="0" applyFont="1" applyFill="1" applyBorder="1" applyAlignment="1">
      <alignment horizontal="left" vertical="center"/>
    </xf>
    <xf numFmtId="0" fontId="39" fillId="2" borderId="41" xfId="0" applyFont="1" applyFill="1" applyBorder="1" applyAlignment="1">
      <alignment horizontal="left" vertical="center"/>
    </xf>
    <xf numFmtId="0" fontId="39" fillId="2" borderId="55" xfId="0" applyFont="1" applyFill="1" applyBorder="1" applyAlignment="1">
      <alignment horizontal="left" vertical="center"/>
    </xf>
    <xf numFmtId="0" fontId="39" fillId="2" borderId="82" xfId="0" applyFont="1" applyFill="1" applyBorder="1" applyAlignment="1">
      <alignment horizontal="left" vertical="center"/>
    </xf>
    <xf numFmtId="0" fontId="39" fillId="2" borderId="84" xfId="0" applyFont="1" applyFill="1" applyBorder="1" applyAlignment="1">
      <alignment horizontal="left" vertical="center"/>
    </xf>
    <xf numFmtId="0" fontId="39" fillId="2" borderId="70" xfId="0" applyFont="1" applyFill="1" applyBorder="1" applyAlignment="1">
      <alignment horizontal="left" vertical="center"/>
    </xf>
    <xf numFmtId="0" fontId="39" fillId="2" borderId="85" xfId="0" applyFont="1" applyFill="1" applyBorder="1" applyAlignment="1">
      <alignment horizontal="left" vertical="center"/>
    </xf>
    <xf numFmtId="0" fontId="31" fillId="2" borderId="45"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31" fillId="2" borderId="4" xfId="0" applyFont="1" applyFill="1" applyBorder="1" applyAlignment="1">
      <alignment horizontal="center" vertical="center"/>
    </xf>
    <xf numFmtId="0" fontId="31" fillId="52" borderId="30" xfId="0" applyFont="1" applyFill="1" applyBorder="1" applyAlignment="1" applyProtection="1">
      <alignment horizontal="left" vertical="top"/>
      <protection locked="0"/>
    </xf>
    <xf numFmtId="0" fontId="31" fillId="2" borderId="29"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4" xfId="0" applyFont="1" applyFill="1" applyBorder="1" applyAlignment="1">
      <alignment horizontal="left" vertical="center" wrapText="1"/>
    </xf>
    <xf numFmtId="0" fontId="31" fillId="52" borderId="5"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31" fillId="52" borderId="106"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31" fillId="2" borderId="4" xfId="0" applyFont="1" applyFill="1" applyBorder="1" applyAlignment="1">
      <alignment horizontal="left" vertical="center"/>
    </xf>
    <xf numFmtId="0" fontId="31" fillId="52" borderId="10"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31" fillId="2" borderId="11" xfId="0" applyFont="1" applyFill="1" applyBorder="1" applyAlignment="1">
      <alignment horizontal="left" vertical="center"/>
    </xf>
    <xf numFmtId="0" fontId="31" fillId="52" borderId="7"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30" fillId="0" borderId="29" xfId="0" applyFont="1" applyBorder="1" applyAlignment="1">
      <alignment horizontal="left" vertical="center"/>
    </xf>
    <xf numFmtId="0" fontId="31" fillId="0" borderId="24" xfId="0" applyFont="1" applyBorder="1" applyAlignment="1">
      <alignment horizontal="center" vertical="center" wrapText="1"/>
    </xf>
    <xf numFmtId="0" fontId="31" fillId="0" borderId="24" xfId="0" applyFont="1" applyBorder="1" applyAlignment="1">
      <alignment vertical="center" wrapText="1"/>
    </xf>
    <xf numFmtId="0" fontId="31" fillId="0" borderId="10" xfId="0" applyFont="1" applyBorder="1" applyAlignment="1">
      <alignment horizontal="center" vertical="center" wrapText="1"/>
    </xf>
    <xf numFmtId="0" fontId="31" fillId="2" borderId="4" xfId="0" applyFont="1" applyFill="1" applyBorder="1" applyAlignment="1">
      <alignment horizontal="center" vertical="center" textRotation="255" wrapText="1"/>
    </xf>
    <xf numFmtId="0" fontId="31" fillId="2" borderId="24" xfId="0" applyFont="1" applyFill="1" applyBorder="1" applyAlignment="1">
      <alignment vertical="center" wrapText="1"/>
    </xf>
    <xf numFmtId="0" fontId="31" fillId="2" borderId="64" xfId="0" applyFont="1" applyFill="1" applyBorder="1" applyAlignment="1">
      <alignment horizontal="center" vertical="center"/>
    </xf>
    <xf numFmtId="0" fontId="31" fillId="2" borderId="65" xfId="0" applyFont="1" applyFill="1" applyBorder="1" applyAlignment="1">
      <alignment horizontal="center" vertical="center"/>
    </xf>
    <xf numFmtId="0" fontId="31" fillId="2" borderId="66" xfId="0" applyFont="1" applyFill="1" applyBorder="1" applyAlignment="1">
      <alignment horizontal="center" vertical="center"/>
    </xf>
    <xf numFmtId="0" fontId="31" fillId="0" borderId="33" xfId="0" applyFont="1" applyBorder="1" applyAlignment="1">
      <alignment horizontal="center" vertical="center"/>
    </xf>
    <xf numFmtId="0" fontId="31" fillId="0" borderId="13" xfId="0" applyFont="1" applyBorder="1" applyAlignment="1">
      <alignment horizontal="center" vertical="center"/>
    </xf>
    <xf numFmtId="0" fontId="31" fillId="0" borderId="42" xfId="0" applyFont="1" applyBorder="1" applyAlignment="1">
      <alignment horizontal="center" vertical="center"/>
    </xf>
    <xf numFmtId="0" fontId="31" fillId="0" borderId="14" xfId="0" applyFont="1" applyBorder="1" applyAlignment="1">
      <alignment horizontal="center" vertical="center"/>
    </xf>
    <xf numFmtId="0" fontId="31" fillId="2" borderId="21" xfId="0" applyFont="1" applyFill="1" applyBorder="1" applyAlignment="1">
      <alignment horizontal="center" vertical="center" wrapText="1"/>
    </xf>
    <xf numFmtId="0" fontId="31" fillId="2" borderId="22"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2" borderId="11" xfId="0" applyFont="1" applyFill="1" applyBorder="1" applyAlignment="1">
      <alignment horizontal="center" vertical="center"/>
    </xf>
    <xf numFmtId="0" fontId="38" fillId="0" borderId="4" xfId="0" applyFont="1" applyBorder="1" applyAlignment="1">
      <alignment horizontal="center" vertical="center" textRotation="255" wrapText="1"/>
    </xf>
    <xf numFmtId="0" fontId="38" fillId="2" borderId="4" xfId="0" applyFont="1" applyFill="1" applyBorder="1" applyAlignment="1">
      <alignment horizontal="center" vertical="center" textRotation="255" wrapText="1"/>
    </xf>
    <xf numFmtId="0" fontId="31" fillId="0" borderId="24" xfId="0" applyFont="1" applyBorder="1" applyAlignment="1">
      <alignment horizontal="left" vertical="center" wrapText="1"/>
    </xf>
    <xf numFmtId="0" fontId="31" fillId="2" borderId="24" xfId="0" applyFont="1" applyFill="1" applyBorder="1" applyAlignment="1">
      <alignment horizontal="left" vertical="center" wrapText="1"/>
    </xf>
    <xf numFmtId="0" fontId="31" fillId="0" borderId="4" xfId="0" applyFont="1" applyBorder="1" applyAlignment="1">
      <alignment horizontal="center" vertical="center" textRotation="255" wrapText="1"/>
    </xf>
    <xf numFmtId="0" fontId="30" fillId="0" borderId="29" xfId="0" applyFont="1" applyBorder="1" applyAlignment="1">
      <alignment horizontal="left"/>
    </xf>
    <xf numFmtId="0" fontId="7" fillId="2" borderId="15" xfId="0" applyFont="1" applyFill="1" applyBorder="1" applyAlignment="1">
      <alignment horizontal="left" vertical="top" wrapText="1"/>
    </xf>
    <xf numFmtId="0" fontId="23" fillId="2" borderId="15" xfId="0" applyFont="1" applyFill="1" applyBorder="1" applyAlignment="1">
      <alignment horizontal="left" vertical="top" wrapText="1"/>
    </xf>
    <xf numFmtId="0" fontId="35" fillId="0" borderId="31" xfId="0" applyFont="1" applyBorder="1" applyAlignment="1">
      <alignment horizontal="center" vertical="top" wrapText="1"/>
    </xf>
    <xf numFmtId="0" fontId="35" fillId="2" borderId="31" xfId="0" applyFont="1" applyFill="1" applyBorder="1" applyAlignment="1">
      <alignment horizontal="center" vertical="top" wrapText="1"/>
    </xf>
    <xf numFmtId="0" fontId="36" fillId="0" borderId="24" xfId="0" applyFont="1" applyBorder="1" applyAlignment="1">
      <alignment horizontal="center" vertical="center" wrapText="1"/>
    </xf>
    <xf numFmtId="0" fontId="36" fillId="2" borderId="24" xfId="0" applyFont="1" applyFill="1" applyBorder="1" applyAlignment="1">
      <alignment horizontal="center" vertical="center" wrapText="1"/>
    </xf>
    <xf numFmtId="49" fontId="75" fillId="52" borderId="25" xfId="0" applyNumberFormat="1" applyFont="1" applyFill="1" applyBorder="1" applyAlignment="1" applyProtection="1">
      <alignment horizontal="left" vertical="top" wrapText="1"/>
      <protection locked="0"/>
    </xf>
    <xf numFmtId="49" fontId="31" fillId="52" borderId="25" xfId="0" applyNumberFormat="1" applyFont="1" applyFill="1" applyBorder="1" applyAlignment="1" applyProtection="1">
      <alignment horizontal="left" vertical="top" wrapText="1"/>
      <protection locked="0"/>
    </xf>
    <xf numFmtId="0" fontId="30" fillId="52" borderId="57" xfId="0" applyFont="1" applyFill="1" applyBorder="1" applyAlignment="1" applyProtection="1">
      <alignment horizontal="left" vertical="top" wrapText="1"/>
      <protection locked="0"/>
    </xf>
    <xf numFmtId="0" fontId="30" fillId="52" borderId="58" xfId="0" applyFont="1" applyFill="1" applyBorder="1" applyAlignment="1" applyProtection="1">
      <alignment horizontal="left" vertical="top" wrapText="1"/>
      <protection locked="0"/>
    </xf>
    <xf numFmtId="0" fontId="30" fillId="52" borderId="54" xfId="0" applyFont="1" applyFill="1" applyBorder="1" applyAlignment="1" applyProtection="1">
      <alignment horizontal="left" vertical="top" wrapText="1"/>
      <protection locked="0"/>
    </xf>
    <xf numFmtId="0" fontId="75" fillId="52" borderId="57" xfId="0" applyFont="1" applyFill="1" applyBorder="1" applyAlignment="1" applyProtection="1">
      <alignment horizontal="left" vertical="top" wrapText="1"/>
      <protection locked="0"/>
    </xf>
    <xf numFmtId="0" fontId="31" fillId="52" borderId="58" xfId="0" applyFont="1" applyFill="1" applyBorder="1" applyAlignment="1" applyProtection="1">
      <alignment horizontal="left" vertical="top" wrapText="1"/>
      <protection locked="0"/>
    </xf>
    <xf numFmtId="0" fontId="31" fillId="52" borderId="54" xfId="0" applyFont="1" applyFill="1" applyBorder="1" applyAlignment="1" applyProtection="1">
      <alignment horizontal="left" vertical="top" wrapText="1"/>
      <protection locked="0"/>
    </xf>
    <xf numFmtId="0" fontId="31" fillId="52" borderId="57" xfId="0" applyFont="1" applyFill="1" applyBorder="1" applyAlignment="1" applyProtection="1">
      <alignment horizontal="left" vertical="top" wrapText="1"/>
      <protection locked="0"/>
    </xf>
    <xf numFmtId="0" fontId="50" fillId="7" borderId="57" xfId="0" applyFont="1" applyFill="1" applyBorder="1" applyAlignment="1">
      <alignment horizontal="left" vertical="center" wrapText="1"/>
    </xf>
    <xf numFmtId="0" fontId="50" fillId="7" borderId="58" xfId="0" applyFont="1" applyFill="1" applyBorder="1" applyAlignment="1">
      <alignment horizontal="left" vertical="center" wrapText="1"/>
    </xf>
    <xf numFmtId="0" fontId="50" fillId="7" borderId="54" xfId="0" applyFont="1" applyFill="1" applyBorder="1" applyAlignment="1">
      <alignment horizontal="left" vertical="center" wrapText="1"/>
    </xf>
    <xf numFmtId="0" fontId="29" fillId="48" borderId="55" xfId="0" applyFont="1" applyFill="1" applyBorder="1" applyAlignment="1">
      <alignment horizontal="left" vertical="center" wrapText="1"/>
    </xf>
    <xf numFmtId="0" fontId="29" fillId="48" borderId="59" xfId="0" applyFont="1" applyFill="1" applyBorder="1" applyAlignment="1">
      <alignment horizontal="left" vertical="center" wrapText="1"/>
    </xf>
    <xf numFmtId="0" fontId="29" fillId="48" borderId="56" xfId="0" applyFont="1" applyFill="1" applyBorder="1" applyAlignment="1">
      <alignment horizontal="left" vertical="center" wrapText="1"/>
    </xf>
    <xf numFmtId="180" fontId="29" fillId="48" borderId="55" xfId="0" applyNumberFormat="1" applyFont="1" applyFill="1" applyBorder="1" applyAlignment="1">
      <alignment horizontal="left" vertical="center" wrapText="1"/>
    </xf>
    <xf numFmtId="180" fontId="29" fillId="48" borderId="59" xfId="0" applyNumberFormat="1" applyFont="1" applyFill="1" applyBorder="1" applyAlignment="1">
      <alignment horizontal="left" vertical="center" wrapText="1"/>
    </xf>
    <xf numFmtId="180" fontId="29" fillId="48" borderId="56" xfId="0" applyNumberFormat="1" applyFont="1" applyFill="1" applyBorder="1" applyAlignment="1">
      <alignment horizontal="left" vertical="center" wrapText="1"/>
    </xf>
    <xf numFmtId="0" fontId="29" fillId="49" borderId="55" xfId="0" applyFont="1" applyFill="1" applyBorder="1" applyAlignment="1">
      <alignment horizontal="left" vertical="center" wrapText="1"/>
    </xf>
    <xf numFmtId="0" fontId="29" fillId="49" borderId="59" xfId="0" applyFont="1" applyFill="1" applyBorder="1" applyAlignment="1">
      <alignment horizontal="left" vertical="center" wrapText="1"/>
    </xf>
    <xf numFmtId="0" fontId="29" fillId="49" borderId="56" xfId="0" applyFont="1" applyFill="1" applyBorder="1" applyAlignment="1">
      <alignment horizontal="left" vertical="center" wrapText="1"/>
    </xf>
    <xf numFmtId="180" fontId="29" fillId="49" borderId="55" xfId="0" applyNumberFormat="1" applyFont="1" applyFill="1" applyBorder="1" applyAlignment="1">
      <alignment horizontal="left" vertical="center" wrapText="1"/>
    </xf>
    <xf numFmtId="180" fontId="29" fillId="49" borderId="59" xfId="0" applyNumberFormat="1" applyFont="1" applyFill="1" applyBorder="1" applyAlignment="1">
      <alignment horizontal="left" vertical="center" wrapText="1"/>
    </xf>
    <xf numFmtId="180" fontId="29" fillId="49" borderId="56" xfId="0" applyNumberFormat="1" applyFont="1" applyFill="1" applyBorder="1" applyAlignment="1">
      <alignment horizontal="left" vertical="center" wrapText="1"/>
    </xf>
    <xf numFmtId="0" fontId="16" fillId="4" borderId="41" xfId="4" applyFont="1" applyFill="1" applyBorder="1" applyAlignment="1">
      <alignment horizontal="center"/>
    </xf>
    <xf numFmtId="0" fontId="77" fillId="52" borderId="41" xfId="4" applyFont="1" applyFill="1" applyBorder="1" applyAlignment="1" applyProtection="1">
      <alignment horizontal="center" vertical="center"/>
      <protection locked="0"/>
    </xf>
    <xf numFmtId="0" fontId="77" fillId="52" borderId="57" xfId="4" applyFont="1" applyFill="1" applyBorder="1" applyAlignment="1" applyProtection="1">
      <alignment horizontal="center" vertical="center"/>
      <protection locked="0"/>
    </xf>
    <xf numFmtId="196" fontId="16" fillId="52" borderId="102" xfId="8" applyNumberFormat="1" applyFont="1" applyFill="1" applyBorder="1" applyAlignment="1" applyProtection="1">
      <alignment horizontal="center" vertical="center"/>
      <protection locked="0"/>
    </xf>
    <xf numFmtId="196" fontId="16" fillId="52" borderId="103" xfId="8" applyNumberFormat="1" applyFont="1" applyFill="1" applyBorder="1" applyAlignment="1" applyProtection="1">
      <alignment horizontal="center" vertical="center"/>
      <protection locked="0"/>
    </xf>
    <xf numFmtId="0" fontId="16" fillId="52" borderId="103" xfId="4" applyFont="1" applyFill="1" applyBorder="1" applyAlignment="1" applyProtection="1">
      <alignment horizontal="center" vertical="center"/>
      <protection locked="0"/>
    </xf>
    <xf numFmtId="0" fontId="16" fillId="52" borderId="104" xfId="4" applyFont="1" applyFill="1" applyBorder="1" applyAlignment="1" applyProtection="1">
      <alignment horizontal="center" vertical="center"/>
      <protection locked="0"/>
    </xf>
    <xf numFmtId="0" fontId="79" fillId="52" borderId="54" xfId="4" applyFont="1" applyFill="1" applyBorder="1" applyAlignment="1" applyProtection="1">
      <alignment horizontal="left" wrapText="1"/>
      <protection locked="0"/>
    </xf>
    <xf numFmtId="0" fontId="16" fillId="52" borderId="41" xfId="4" applyFont="1" applyFill="1" applyBorder="1" applyAlignment="1" applyProtection="1">
      <alignment horizontal="left" wrapText="1"/>
      <protection locked="0"/>
    </xf>
    <xf numFmtId="196" fontId="16" fillId="52" borderId="81" xfId="8" applyNumberFormat="1" applyFont="1" applyFill="1" applyBorder="1" applyAlignment="1" applyProtection="1">
      <alignment horizontal="center" vertical="center"/>
      <protection locked="0"/>
    </xf>
    <xf numFmtId="196" fontId="16" fillId="52" borderId="41" xfId="8" applyNumberFormat="1" applyFont="1" applyFill="1" applyBorder="1" applyAlignment="1" applyProtection="1">
      <alignment horizontal="center" vertical="center"/>
      <protection locked="0"/>
    </xf>
    <xf numFmtId="0" fontId="16" fillId="52" borderId="41" xfId="4" applyFont="1" applyFill="1" applyBorder="1" applyAlignment="1" applyProtection="1">
      <alignment horizontal="center" vertical="center"/>
      <protection locked="0"/>
    </xf>
    <xf numFmtId="0" fontId="16" fillId="52" borderId="86" xfId="4" applyFont="1" applyFill="1" applyBorder="1" applyAlignment="1" applyProtection="1">
      <alignment horizontal="center" vertical="center"/>
      <protection locked="0"/>
    </xf>
    <xf numFmtId="0" fontId="16" fillId="52" borderId="54" xfId="4" applyFont="1" applyFill="1" applyBorder="1" applyAlignment="1" applyProtection="1">
      <alignment horizontal="left" wrapText="1"/>
      <protection locked="0"/>
    </xf>
    <xf numFmtId="0" fontId="16" fillId="52" borderId="55" xfId="4" applyFont="1" applyFill="1" applyBorder="1" applyAlignment="1" applyProtection="1">
      <alignment horizontal="center" vertical="center"/>
      <protection locked="0"/>
    </xf>
    <xf numFmtId="0" fontId="16" fillId="52" borderId="82" xfId="4" applyFont="1" applyFill="1" applyBorder="1" applyAlignment="1" applyProtection="1">
      <alignment horizontal="center" vertical="center"/>
      <protection locked="0"/>
    </xf>
    <xf numFmtId="0" fontId="16" fillId="52" borderId="49" xfId="4" applyFont="1" applyFill="1" applyBorder="1" applyAlignment="1" applyProtection="1">
      <alignment horizontal="left" wrapText="1"/>
      <protection locked="0"/>
    </xf>
    <xf numFmtId="0" fontId="16" fillId="52" borderId="55" xfId="4" applyFont="1" applyFill="1" applyBorder="1" applyAlignment="1" applyProtection="1">
      <alignment horizontal="left" wrapText="1"/>
      <protection locked="0"/>
    </xf>
    <xf numFmtId="0" fontId="16" fillId="4" borderId="55" xfId="4" applyFont="1" applyFill="1" applyBorder="1" applyAlignment="1">
      <alignment horizontal="center"/>
    </xf>
    <xf numFmtId="0" fontId="16" fillId="0" borderId="41" xfId="4" applyFont="1" applyBorder="1" applyAlignment="1">
      <alignment horizontal="center"/>
    </xf>
    <xf numFmtId="196" fontId="16" fillId="52" borderId="108" xfId="8" applyNumberFormat="1" applyFont="1" applyFill="1" applyBorder="1" applyAlignment="1" applyProtection="1">
      <alignment horizontal="center" vertical="center"/>
      <protection locked="0"/>
    </xf>
    <xf numFmtId="196" fontId="16" fillId="52" borderId="58" xfId="8" applyNumberFormat="1" applyFont="1" applyFill="1" applyBorder="1" applyAlignment="1" applyProtection="1">
      <alignment horizontal="center" vertical="center"/>
      <protection locked="0"/>
    </xf>
    <xf numFmtId="196" fontId="16" fillId="52" borderId="54" xfId="8" applyNumberFormat="1" applyFont="1" applyFill="1" applyBorder="1" applyAlignment="1" applyProtection="1">
      <alignment horizontal="center" vertical="center"/>
      <protection locked="0"/>
    </xf>
    <xf numFmtId="0" fontId="16" fillId="0" borderId="41" xfId="4" applyFont="1" applyBorder="1" applyAlignment="1">
      <alignment horizontal="center" vertical="center"/>
    </xf>
    <xf numFmtId="0" fontId="16" fillId="0" borderId="57" xfId="4" applyFont="1" applyBorder="1" applyAlignment="1">
      <alignment horizontal="center" vertical="center"/>
    </xf>
    <xf numFmtId="0" fontId="16" fillId="0" borderId="126" xfId="4" applyFont="1" applyBorder="1" applyAlignment="1">
      <alignment horizontal="center"/>
    </xf>
    <xf numFmtId="0" fontId="16" fillId="0" borderId="127" xfId="4" applyFont="1" applyBorder="1" applyAlignment="1">
      <alignment horizontal="center"/>
    </xf>
    <xf numFmtId="0" fontId="16" fillId="4" borderId="127" xfId="4" applyFont="1" applyFill="1" applyBorder="1" applyAlignment="1">
      <alignment horizontal="center"/>
    </xf>
    <xf numFmtId="0" fontId="16" fillId="4" borderId="128" xfId="4" applyFont="1" applyFill="1" applyBorder="1" applyAlignment="1">
      <alignment horizontal="center"/>
    </xf>
    <xf numFmtId="0" fontId="16" fillId="4" borderId="126" xfId="4" applyFont="1" applyFill="1" applyBorder="1" applyAlignment="1">
      <alignment horizontal="center"/>
    </xf>
    <xf numFmtId="0" fontId="16" fillId="0" borderId="54" xfId="4" applyFont="1" applyBorder="1" applyAlignment="1">
      <alignment horizontal="center" vertical="center"/>
    </xf>
    <xf numFmtId="0" fontId="16" fillId="0" borderId="81" xfId="4" applyFont="1" applyBorder="1" applyAlignment="1">
      <alignment horizontal="center"/>
    </xf>
    <xf numFmtId="0" fontId="16" fillId="4" borderId="86" xfId="4" applyFont="1" applyFill="1" applyBorder="1" applyAlignment="1">
      <alignment horizontal="center"/>
    </xf>
    <xf numFmtId="0" fontId="16" fillId="4" borderId="81" xfId="4" applyFont="1" applyFill="1" applyBorder="1" applyAlignment="1">
      <alignment horizontal="center"/>
    </xf>
    <xf numFmtId="10" fontId="26" fillId="6" borderId="46" xfId="9" applyNumberFormat="1" applyFont="1" applyFill="1" applyBorder="1" applyAlignment="1">
      <alignment horizontal="center" vertical="center"/>
    </xf>
    <xf numFmtId="184" fontId="26" fillId="0" borderId="0" xfId="4" applyNumberFormat="1" applyFont="1" applyAlignment="1">
      <alignment horizontal="center" vertical="center"/>
    </xf>
    <xf numFmtId="0" fontId="26" fillId="0" borderId="0" xfId="4" applyFont="1" applyAlignment="1">
      <alignment horizontal="center" vertical="center"/>
    </xf>
    <xf numFmtId="0" fontId="26" fillId="0" borderId="0" xfId="4" quotePrefix="1" applyFont="1" applyAlignment="1">
      <alignment horizontal="center" vertical="center"/>
    </xf>
    <xf numFmtId="194" fontId="26" fillId="6" borderId="0" xfId="4" applyNumberFormat="1" applyFont="1" applyFill="1" applyAlignment="1">
      <alignment horizontal="center" vertical="center"/>
    </xf>
    <xf numFmtId="10" fontId="26" fillId="6" borderId="48" xfId="9" applyNumberFormat="1" applyFont="1" applyFill="1" applyBorder="1" applyAlignment="1">
      <alignment horizontal="center" vertical="center"/>
    </xf>
    <xf numFmtId="0" fontId="47" fillId="0" borderId="0" xfId="4" applyFont="1" applyAlignment="1">
      <alignment horizontal="right" vertical="center"/>
    </xf>
    <xf numFmtId="0" fontId="26" fillId="0" borderId="0" xfId="4" applyFont="1" applyAlignment="1">
      <alignment horizontal="right" vertical="center"/>
    </xf>
    <xf numFmtId="184" fontId="26" fillId="0" borderId="0" xfId="4" quotePrefix="1" applyNumberFormat="1" applyFont="1" applyAlignment="1">
      <alignment horizontal="center" vertical="center"/>
    </xf>
    <xf numFmtId="9" fontId="26" fillId="0" borderId="48" xfId="4" applyNumberFormat="1" applyFont="1" applyBorder="1" applyAlignment="1">
      <alignment horizontal="center" vertical="center"/>
    </xf>
    <xf numFmtId="0" fontId="26" fillId="0" borderId="48" xfId="4" applyFont="1" applyBorder="1" applyAlignment="1">
      <alignment horizontal="center" vertical="center"/>
    </xf>
    <xf numFmtId="196" fontId="26" fillId="6" borderId="46" xfId="8" applyNumberFormat="1" applyFont="1" applyFill="1" applyBorder="1" applyAlignment="1" applyProtection="1">
      <alignment horizontal="center" vertical="center"/>
    </xf>
    <xf numFmtId="0" fontId="47" fillId="0" borderId="46" xfId="4" applyFont="1" applyBorder="1" applyAlignment="1">
      <alignment horizontal="center"/>
    </xf>
    <xf numFmtId="0" fontId="26" fillId="0" borderId="46" xfId="4" applyFont="1" applyBorder="1" applyAlignment="1">
      <alignment horizontal="center"/>
    </xf>
    <xf numFmtId="196" fontId="26" fillId="6" borderId="46" xfId="6" applyNumberFormat="1" applyFont="1" applyFill="1" applyBorder="1" applyAlignment="1" applyProtection="1">
      <alignment horizontal="center"/>
    </xf>
    <xf numFmtId="0" fontId="26" fillId="0" borderId="48" xfId="4" applyFont="1" applyBorder="1" applyAlignment="1">
      <alignment horizontal="center"/>
    </xf>
    <xf numFmtId="196" fontId="26" fillId="6" borderId="48" xfId="8" applyNumberFormat="1" applyFont="1" applyFill="1" applyBorder="1" applyAlignment="1" applyProtection="1">
      <alignment horizontal="center" vertical="center"/>
    </xf>
    <xf numFmtId="196" fontId="26" fillId="6" borderId="46" xfId="6" applyNumberFormat="1" applyFont="1" applyFill="1" applyBorder="1" applyAlignment="1" applyProtection="1">
      <alignment horizontal="center" vertical="center"/>
    </xf>
    <xf numFmtId="196" fontId="26" fillId="6" borderId="0" xfId="8" applyNumberFormat="1" applyFont="1" applyFill="1" applyAlignment="1" applyProtection="1">
      <alignment horizontal="center" vertical="center"/>
    </xf>
    <xf numFmtId="196" fontId="26" fillId="6" borderId="48" xfId="6" applyNumberFormat="1" applyFont="1" applyFill="1" applyBorder="1" applyAlignment="1" applyProtection="1">
      <alignment horizontal="center" vertical="center"/>
    </xf>
    <xf numFmtId="0" fontId="18" fillId="0" borderId="47" xfId="4" applyFont="1" applyBorder="1" applyAlignment="1">
      <alignment horizontal="center" vertical="center" wrapText="1"/>
    </xf>
    <xf numFmtId="0" fontId="18" fillId="0" borderId="48"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2" xfId="4" applyFont="1" applyBorder="1" applyAlignment="1">
      <alignment horizontal="center" vertical="center" wrapText="1"/>
    </xf>
    <xf numFmtId="0" fontId="18" fillId="0" borderId="46" xfId="4" applyFont="1" applyBorder="1" applyAlignment="1">
      <alignment horizontal="center" vertical="center" wrapText="1"/>
    </xf>
    <xf numFmtId="0" fontId="18" fillId="0" borderId="53" xfId="4" applyFont="1" applyBorder="1" applyAlignment="1">
      <alignment horizontal="center" vertical="center" wrapText="1"/>
    </xf>
    <xf numFmtId="9" fontId="65" fillId="0" borderId="47" xfId="9" applyFont="1" applyBorder="1" applyAlignment="1" applyProtection="1">
      <alignment horizontal="center" vertical="center" wrapText="1"/>
    </xf>
    <xf numFmtId="9" fontId="65" fillId="0" borderId="48" xfId="9" applyFont="1" applyBorder="1" applyAlignment="1" applyProtection="1">
      <alignment horizontal="center" vertical="center" wrapText="1"/>
    </xf>
    <xf numFmtId="9" fontId="65" fillId="0" borderId="49" xfId="9" applyFont="1" applyBorder="1" applyAlignment="1" applyProtection="1">
      <alignment horizontal="center" vertical="center" wrapText="1"/>
    </xf>
    <xf numFmtId="9" fontId="65" fillId="0" borderId="52" xfId="9" applyFont="1" applyBorder="1" applyAlignment="1" applyProtection="1">
      <alignment horizontal="center" vertical="center" wrapText="1"/>
    </xf>
    <xf numFmtId="9" fontId="65" fillId="0" borderId="46" xfId="9" applyFont="1" applyBorder="1" applyAlignment="1" applyProtection="1">
      <alignment horizontal="center" vertical="center" wrapText="1"/>
    </xf>
    <xf numFmtId="9" fontId="65" fillId="0" borderId="53" xfId="9" applyFont="1" applyBorder="1" applyAlignment="1" applyProtection="1">
      <alignment horizontal="center" vertical="center" wrapText="1"/>
    </xf>
    <xf numFmtId="10" fontId="68" fillId="0" borderId="57" xfId="4" applyNumberFormat="1" applyFont="1" applyBorder="1" applyAlignment="1">
      <alignment horizontal="center" vertical="center"/>
    </xf>
    <xf numFmtId="10" fontId="68" fillId="0" borderId="58" xfId="4" applyNumberFormat="1" applyFont="1" applyBorder="1" applyAlignment="1">
      <alignment horizontal="center" vertical="center"/>
    </xf>
    <xf numFmtId="10" fontId="68" fillId="0" borderId="54" xfId="4" applyNumberFormat="1" applyFont="1" applyBorder="1" applyAlignment="1">
      <alignment horizontal="center" vertical="center"/>
    </xf>
    <xf numFmtId="0" fontId="81" fillId="52" borderId="47" xfId="4" applyFont="1" applyFill="1" applyBorder="1" applyAlignment="1" applyProtection="1">
      <alignment horizontal="left" vertical="top" wrapText="1"/>
      <protection locked="0"/>
    </xf>
    <xf numFmtId="0" fontId="81" fillId="52" borderId="48" xfId="4" applyFont="1" applyFill="1" applyBorder="1" applyAlignment="1" applyProtection="1">
      <alignment horizontal="left" vertical="top" wrapText="1"/>
      <protection locked="0"/>
    </xf>
    <xf numFmtId="0" fontId="81" fillId="52" borderId="49" xfId="4" applyFont="1" applyFill="1" applyBorder="1" applyAlignment="1" applyProtection="1">
      <alignment horizontal="left" vertical="top" wrapText="1"/>
      <protection locked="0"/>
    </xf>
    <xf numFmtId="0" fontId="81" fillId="52" borderId="50" xfId="4" applyFont="1" applyFill="1" applyBorder="1" applyAlignment="1" applyProtection="1">
      <alignment horizontal="left" vertical="top" wrapText="1"/>
      <protection locked="0"/>
    </xf>
    <xf numFmtId="0" fontId="81" fillId="52" borderId="0" xfId="4" applyFont="1" applyFill="1" applyAlignment="1" applyProtection="1">
      <alignment horizontal="left" vertical="top" wrapText="1"/>
      <protection locked="0"/>
    </xf>
    <xf numFmtId="0" fontId="81" fillId="52" borderId="51" xfId="4" applyFont="1" applyFill="1" applyBorder="1" applyAlignment="1" applyProtection="1">
      <alignment horizontal="left" vertical="top" wrapText="1"/>
      <protection locked="0"/>
    </xf>
    <xf numFmtId="0" fontId="81" fillId="52" borderId="52" xfId="4" applyFont="1" applyFill="1" applyBorder="1" applyAlignment="1" applyProtection="1">
      <alignment horizontal="left" vertical="top" wrapText="1"/>
      <protection locked="0"/>
    </xf>
    <xf numFmtId="0" fontId="81" fillId="52" borderId="46" xfId="4" applyFont="1" applyFill="1" applyBorder="1" applyAlignment="1" applyProtection="1">
      <alignment horizontal="left" vertical="top" wrapText="1"/>
      <protection locked="0"/>
    </xf>
    <xf numFmtId="0" fontId="81" fillId="52" borderId="53" xfId="4" applyFont="1" applyFill="1" applyBorder="1" applyAlignment="1" applyProtection="1">
      <alignment horizontal="left" vertical="top" wrapText="1"/>
      <protection locked="0"/>
    </xf>
    <xf numFmtId="10" fontId="68" fillId="0" borderId="47" xfId="4" applyNumberFormat="1" applyFont="1" applyBorder="1" applyAlignment="1">
      <alignment horizontal="center" vertical="center" wrapText="1"/>
    </xf>
    <xf numFmtId="10" fontId="68" fillId="0" borderId="48" xfId="4" applyNumberFormat="1" applyFont="1" applyBorder="1" applyAlignment="1">
      <alignment horizontal="center" vertical="center" wrapText="1"/>
    </xf>
    <xf numFmtId="10" fontId="68" fillId="0" borderId="49" xfId="4" applyNumberFormat="1" applyFont="1" applyBorder="1" applyAlignment="1">
      <alignment horizontal="center" vertical="center" wrapText="1"/>
    </xf>
    <xf numFmtId="10" fontId="68" fillId="0" borderId="52" xfId="4" applyNumberFormat="1" applyFont="1" applyBorder="1" applyAlignment="1">
      <alignment horizontal="center" vertical="center" wrapText="1"/>
    </xf>
    <xf numFmtId="10" fontId="68" fillId="0" borderId="46" xfId="4" applyNumberFormat="1" applyFont="1" applyBorder="1" applyAlignment="1">
      <alignment horizontal="center" vertical="center" wrapText="1"/>
    </xf>
    <xf numFmtId="10" fontId="68" fillId="0" borderId="53" xfId="4" applyNumberFormat="1" applyFont="1" applyBorder="1" applyAlignment="1">
      <alignment horizontal="center" vertical="center" wrapText="1"/>
    </xf>
    <xf numFmtId="9" fontId="65" fillId="0" borderId="47" xfId="9" applyFont="1" applyBorder="1" applyAlignment="1" applyProtection="1">
      <alignment horizontal="center" vertical="center"/>
    </xf>
    <xf numFmtId="9" fontId="65" fillId="0" borderId="48" xfId="9" applyFont="1" applyBorder="1" applyAlignment="1" applyProtection="1">
      <alignment horizontal="center" vertical="center"/>
    </xf>
    <xf numFmtId="9" fontId="65" fillId="0" borderId="49" xfId="9" applyFont="1" applyBorder="1" applyAlignment="1" applyProtection="1">
      <alignment horizontal="center" vertical="center"/>
    </xf>
    <xf numFmtId="9" fontId="65" fillId="0" borderId="52" xfId="9" applyFont="1" applyBorder="1" applyAlignment="1" applyProtection="1">
      <alignment horizontal="center" vertical="center"/>
    </xf>
    <xf numFmtId="9" fontId="65" fillId="0" borderId="46" xfId="9" applyFont="1" applyBorder="1" applyAlignment="1" applyProtection="1">
      <alignment horizontal="center" vertical="center"/>
    </xf>
    <xf numFmtId="9" fontId="65" fillId="0" borderId="53" xfId="9" applyFont="1" applyBorder="1" applyAlignment="1" applyProtection="1">
      <alignment horizontal="center" vertical="center"/>
    </xf>
    <xf numFmtId="196" fontId="26" fillId="6" borderId="48" xfId="6" applyNumberFormat="1" applyFont="1" applyFill="1" applyBorder="1" applyAlignment="1" applyProtection="1">
      <alignment horizontal="center"/>
    </xf>
    <xf numFmtId="10" fontId="26" fillId="6" borderId="0" xfId="7" applyNumberFormat="1" applyFont="1" applyFill="1" applyBorder="1" applyAlignment="1" applyProtection="1">
      <alignment horizontal="center" vertical="center"/>
    </xf>
    <xf numFmtId="0" fontId="16" fillId="0" borderId="0" xfId="4" applyFont="1" applyAlignment="1">
      <alignment horizontal="center"/>
    </xf>
    <xf numFmtId="0" fontId="16" fillId="4" borderId="0" xfId="4" applyFont="1" applyFill="1" applyAlignment="1">
      <alignment horizontal="center"/>
    </xf>
    <xf numFmtId="186" fontId="16" fillId="5" borderId="0" xfId="4" applyNumberFormat="1" applyFont="1" applyFill="1" applyAlignment="1">
      <alignment horizontal="center"/>
    </xf>
    <xf numFmtId="0" fontId="16" fillId="5" borderId="0" xfId="4" applyFont="1" applyFill="1" applyAlignment="1">
      <alignment horizontal="center"/>
    </xf>
    <xf numFmtId="0" fontId="26" fillId="52" borderId="54" xfId="4" applyFont="1" applyFill="1" applyBorder="1" applyAlignment="1" applyProtection="1">
      <alignment horizontal="left" vertical="center" wrapText="1"/>
      <protection locked="0"/>
    </xf>
    <xf numFmtId="0" fontId="26" fillId="52" borderId="41" xfId="4" applyFont="1" applyFill="1" applyBorder="1" applyAlignment="1" applyProtection="1">
      <alignment horizontal="left" vertical="center" wrapText="1"/>
      <protection locked="0"/>
    </xf>
    <xf numFmtId="186" fontId="16" fillId="0" borderId="0" xfId="4" applyNumberFormat="1" applyFont="1" applyAlignment="1">
      <alignment horizontal="center"/>
    </xf>
    <xf numFmtId="0" fontId="16" fillId="4" borderId="41" xfId="4" applyFont="1" applyFill="1" applyBorder="1" applyAlignment="1">
      <alignment horizontal="center" vertical="center"/>
    </xf>
    <xf numFmtId="195" fontId="16" fillId="52" borderId="110" xfId="8" applyNumberFormat="1" applyFont="1" applyFill="1" applyBorder="1" applyAlignment="1" applyProtection="1">
      <alignment horizontal="center" vertical="center"/>
      <protection locked="0"/>
    </xf>
    <xf numFmtId="195" fontId="16" fillId="52" borderId="111" xfId="8" applyNumberFormat="1" applyFont="1" applyFill="1" applyBorder="1" applyAlignment="1" applyProtection="1">
      <alignment horizontal="center" vertical="center"/>
      <protection locked="0"/>
    </xf>
    <xf numFmtId="196" fontId="16" fillId="54" borderId="111" xfId="4" applyNumberFormat="1" applyFont="1" applyFill="1" applyBorder="1" applyAlignment="1">
      <alignment horizontal="center" vertical="center"/>
    </xf>
    <xf numFmtId="196" fontId="16" fillId="54" borderId="112" xfId="4" applyNumberFormat="1" applyFont="1" applyFill="1" applyBorder="1" applyAlignment="1">
      <alignment horizontal="center" vertical="center"/>
    </xf>
    <xf numFmtId="0" fontId="16" fillId="54" borderId="124" xfId="4" applyFont="1" applyFill="1" applyBorder="1" applyAlignment="1">
      <alignment horizontal="center" vertical="center" wrapText="1"/>
    </xf>
    <xf numFmtId="0" fontId="16" fillId="54" borderId="113" xfId="4" applyFont="1" applyFill="1" applyBorder="1" applyAlignment="1">
      <alignment horizontal="center" vertical="center" wrapText="1"/>
    </xf>
    <xf numFmtId="0" fontId="26" fillId="52" borderId="58" xfId="4" applyFont="1" applyFill="1" applyBorder="1" applyAlignment="1" applyProtection="1">
      <alignment horizontal="left" vertical="center" wrapText="1"/>
      <protection locked="0"/>
    </xf>
    <xf numFmtId="195" fontId="16" fillId="52" borderId="109" xfId="8" applyNumberFormat="1" applyFont="1" applyFill="1" applyBorder="1" applyAlignment="1" applyProtection="1">
      <alignment horizontal="center" vertical="center"/>
      <protection locked="0"/>
    </xf>
    <xf numFmtId="195" fontId="16" fillId="52" borderId="41" xfId="8" applyNumberFormat="1" applyFont="1" applyFill="1" applyBorder="1" applyAlignment="1" applyProtection="1">
      <alignment horizontal="center" vertical="center"/>
      <protection locked="0"/>
    </xf>
    <xf numFmtId="196" fontId="16" fillId="54" borderId="41" xfId="4" applyNumberFormat="1" applyFont="1" applyFill="1" applyBorder="1" applyAlignment="1">
      <alignment horizontal="center" vertical="center"/>
    </xf>
    <xf numFmtId="196" fontId="16" fillId="54" borderId="107" xfId="4" applyNumberFormat="1" applyFont="1" applyFill="1" applyBorder="1" applyAlignment="1">
      <alignment horizontal="center" vertical="center"/>
    </xf>
    <xf numFmtId="0" fontId="16" fillId="54" borderId="57" xfId="4" applyFont="1" applyFill="1" applyBorder="1" applyAlignment="1">
      <alignment horizontal="center" vertical="center" wrapText="1"/>
    </xf>
    <xf numFmtId="0" fontId="16" fillId="54" borderId="54" xfId="4" applyFont="1" applyFill="1" applyBorder="1" applyAlignment="1">
      <alignment horizontal="center" vertical="center" wrapText="1"/>
    </xf>
    <xf numFmtId="0" fontId="16" fillId="4" borderId="57" xfId="4" applyFont="1" applyFill="1" applyBorder="1" applyAlignment="1">
      <alignment horizontal="center" vertical="center"/>
    </xf>
    <xf numFmtId="0" fontId="16" fillId="4" borderId="54" xfId="4" applyFont="1" applyFill="1" applyBorder="1" applyAlignment="1">
      <alignment horizontal="center" vertical="center"/>
    </xf>
    <xf numFmtId="0" fontId="16" fillId="7" borderId="41" xfId="4" applyFont="1" applyFill="1" applyBorder="1" applyAlignment="1">
      <alignment horizontal="center" vertical="center"/>
    </xf>
    <xf numFmtId="0" fontId="16" fillId="7" borderId="107" xfId="4" applyFont="1" applyFill="1" applyBorder="1" applyAlignment="1">
      <alignment horizontal="center" vertical="center"/>
    </xf>
    <xf numFmtId="195" fontId="16" fillId="52" borderId="123" xfId="8" applyNumberFormat="1" applyFont="1" applyFill="1" applyBorder="1" applyAlignment="1" applyProtection="1">
      <alignment horizontal="center" vertical="center"/>
      <protection locked="0"/>
    </xf>
    <xf numFmtId="195" fontId="16" fillId="52" borderId="58" xfId="8" applyNumberFormat="1" applyFont="1" applyFill="1" applyBorder="1" applyAlignment="1" applyProtection="1">
      <alignment horizontal="center" vertical="center"/>
      <protection locked="0"/>
    </xf>
    <xf numFmtId="195" fontId="16" fillId="52" borderId="54" xfId="8" applyNumberFormat="1" applyFont="1" applyFill="1" applyBorder="1" applyAlignment="1" applyProtection="1">
      <alignment horizontal="center" vertical="center"/>
      <protection locked="0"/>
    </xf>
    <xf numFmtId="0" fontId="16" fillId="0" borderId="47" xfId="4" applyFont="1" applyBorder="1" applyAlignment="1">
      <alignment horizontal="center" vertical="center"/>
    </xf>
    <xf numFmtId="0" fontId="16" fillId="0" borderId="49" xfId="4" applyFont="1" applyBorder="1" applyAlignment="1">
      <alignment horizontal="center" vertical="center"/>
    </xf>
    <xf numFmtId="0" fontId="16" fillId="0" borderId="52" xfId="4" applyFont="1" applyBorder="1" applyAlignment="1">
      <alignment horizontal="center" vertical="center"/>
    </xf>
    <xf numFmtId="0" fontId="16" fillId="0" borderId="53" xfId="4" applyFont="1" applyBorder="1" applyAlignment="1">
      <alignment horizontal="center" vertical="center"/>
    </xf>
    <xf numFmtId="0" fontId="16" fillId="0" borderId="55" xfId="4" applyFont="1" applyBorder="1" applyAlignment="1">
      <alignment horizontal="center" vertical="center"/>
    </xf>
    <xf numFmtId="0" fontId="16" fillId="0" borderId="56" xfId="4" applyFont="1" applyBorder="1" applyAlignment="1">
      <alignment horizontal="center" vertical="center"/>
    </xf>
    <xf numFmtId="0" fontId="16" fillId="0" borderId="120" xfId="4" applyFont="1" applyBorder="1" applyAlignment="1">
      <alignment horizontal="center"/>
    </xf>
    <xf numFmtId="0" fontId="16" fillId="0" borderId="121" xfId="4" applyFont="1" applyBorder="1" applyAlignment="1">
      <alignment horizontal="center"/>
    </xf>
    <xf numFmtId="0" fontId="16" fillId="4" borderId="121" xfId="4" applyFont="1" applyFill="1" applyBorder="1" applyAlignment="1">
      <alignment horizontal="center"/>
    </xf>
    <xf numFmtId="0" fontId="16" fillId="4" borderId="122" xfId="4" applyFont="1" applyFill="1" applyBorder="1" applyAlignment="1">
      <alignment horizontal="center"/>
    </xf>
    <xf numFmtId="0" fontId="16" fillId="4" borderId="120" xfId="4" applyFont="1" applyFill="1" applyBorder="1" applyAlignment="1">
      <alignment horizontal="center"/>
    </xf>
    <xf numFmtId="0" fontId="18" fillId="0" borderId="48" xfId="4" applyFont="1" applyBorder="1" applyAlignment="1">
      <alignment horizontal="center" vertical="center"/>
    </xf>
    <xf numFmtId="0" fontId="18" fillId="0" borderId="49" xfId="4" applyFont="1" applyBorder="1" applyAlignment="1">
      <alignment horizontal="center" vertical="center"/>
    </xf>
    <xf numFmtId="0" fontId="18" fillId="0" borderId="46" xfId="4" applyFont="1" applyBorder="1" applyAlignment="1">
      <alignment horizontal="center" vertical="center"/>
    </xf>
    <xf numFmtId="0" fontId="18" fillId="0" borderId="53" xfId="4" applyFont="1" applyBorder="1" applyAlignment="1">
      <alignment horizontal="center" vertical="center"/>
    </xf>
    <xf numFmtId="0" fontId="16" fillId="0" borderId="109" xfId="4" applyFont="1" applyBorder="1" applyAlignment="1">
      <alignment horizontal="center" vertical="center"/>
    </xf>
    <xf numFmtId="0" fontId="69" fillId="0" borderId="41" xfId="4" applyFont="1" applyBorder="1" applyAlignment="1">
      <alignment horizontal="center" vertical="top" wrapText="1"/>
    </xf>
    <xf numFmtId="0" fontId="16" fillId="0" borderId="41" xfId="4" applyFont="1" applyBorder="1" applyAlignment="1">
      <alignment horizontal="center" vertical="top" wrapText="1"/>
    </xf>
    <xf numFmtId="197" fontId="26" fillId="6" borderId="0" xfId="4" applyNumberFormat="1" applyFont="1" applyFill="1" applyAlignment="1">
      <alignment horizontal="center" vertical="center"/>
    </xf>
    <xf numFmtId="196" fontId="26" fillId="6" borderId="48" xfId="4" applyNumberFormat="1" applyFont="1" applyFill="1" applyBorder="1" applyAlignment="1">
      <alignment horizontal="center" vertical="center"/>
    </xf>
    <xf numFmtId="195" fontId="26" fillId="6" borderId="0" xfId="4" applyNumberFormat="1" applyFont="1" applyFill="1" applyAlignment="1">
      <alignment horizontal="center" vertical="center"/>
    </xf>
    <xf numFmtId="0" fontId="16" fillId="7" borderId="109" xfId="4" applyFont="1" applyFill="1" applyBorder="1" applyAlignment="1">
      <alignment horizontal="center" vertical="center"/>
    </xf>
    <xf numFmtId="9" fontId="65" fillId="0" borderId="41" xfId="9" applyFont="1" applyBorder="1" applyAlignment="1" applyProtection="1">
      <alignment horizontal="center" vertical="top"/>
    </xf>
    <xf numFmtId="0" fontId="26" fillId="52" borderId="47" xfId="4" applyFont="1" applyFill="1" applyBorder="1" applyAlignment="1" applyProtection="1">
      <alignment horizontal="left" vertical="top" wrapText="1"/>
      <protection locked="0"/>
    </xf>
    <xf numFmtId="0" fontId="26" fillId="52" borderId="48" xfId="4" applyFont="1" applyFill="1" applyBorder="1" applyAlignment="1" applyProtection="1">
      <alignment horizontal="left" vertical="top" wrapText="1"/>
      <protection locked="0"/>
    </xf>
    <xf numFmtId="0" fontId="26" fillId="52" borderId="49" xfId="4" applyFont="1" applyFill="1" applyBorder="1" applyAlignment="1" applyProtection="1">
      <alignment horizontal="left" vertical="top" wrapText="1"/>
      <protection locked="0"/>
    </xf>
    <xf numFmtId="0" fontId="26" fillId="52" borderId="50" xfId="4" applyFont="1" applyFill="1" applyBorder="1" applyAlignment="1" applyProtection="1">
      <alignment horizontal="left" vertical="top" wrapText="1"/>
      <protection locked="0"/>
    </xf>
    <xf numFmtId="0" fontId="26" fillId="52" borderId="0" xfId="4" applyFont="1" applyFill="1" applyAlignment="1" applyProtection="1">
      <alignment horizontal="left" vertical="top" wrapText="1"/>
      <protection locked="0"/>
    </xf>
    <xf numFmtId="0" fontId="26" fillId="52" borderId="51" xfId="4" applyFont="1" applyFill="1" applyBorder="1" applyAlignment="1" applyProtection="1">
      <alignment horizontal="left" vertical="top" wrapText="1"/>
      <protection locked="0"/>
    </xf>
    <xf numFmtId="0" fontId="26" fillId="52" borderId="52" xfId="4" applyFont="1" applyFill="1" applyBorder="1" applyAlignment="1" applyProtection="1">
      <alignment horizontal="left" vertical="top" wrapText="1"/>
      <protection locked="0"/>
    </xf>
    <xf numFmtId="0" fontId="26" fillId="52" borderId="46" xfId="4" applyFont="1" applyFill="1" applyBorder="1" applyAlignment="1" applyProtection="1">
      <alignment horizontal="left" vertical="top" wrapText="1"/>
      <protection locked="0"/>
    </xf>
    <xf numFmtId="0" fontId="26" fillId="52" borderId="53" xfId="4" applyFont="1" applyFill="1" applyBorder="1" applyAlignment="1" applyProtection="1">
      <alignment horizontal="left" vertical="top" wrapText="1"/>
      <protection locked="0"/>
    </xf>
    <xf numFmtId="195" fontId="26" fillId="6" borderId="48" xfId="6" applyNumberFormat="1" applyFont="1" applyFill="1" applyBorder="1" applyAlignment="1" applyProtection="1">
      <alignment horizontal="center" vertical="center"/>
    </xf>
    <xf numFmtId="0" fontId="16" fillId="4" borderId="0" xfId="4" applyFont="1" applyFill="1" applyAlignment="1">
      <alignment horizontal="center" vertical="center"/>
    </xf>
    <xf numFmtId="0" fontId="16" fillId="4" borderId="46" xfId="4" applyFont="1" applyFill="1" applyBorder="1" applyAlignment="1">
      <alignment horizontal="center" vertical="center"/>
    </xf>
    <xf numFmtId="195" fontId="26" fillId="6" borderId="46" xfId="6" applyNumberFormat="1" applyFont="1" applyFill="1" applyBorder="1" applyAlignment="1" applyProtection="1">
      <alignment horizontal="center" vertical="center"/>
    </xf>
    <xf numFmtId="196" fontId="26" fillId="6" borderId="46" xfId="4" applyNumberFormat="1" applyFont="1" applyFill="1" applyBorder="1" applyAlignment="1">
      <alignment horizontal="center" vertical="center"/>
    </xf>
    <xf numFmtId="9" fontId="65" fillId="0" borderId="41" xfId="9" applyFont="1" applyBorder="1" applyAlignment="1" applyProtection="1">
      <alignment horizontal="center" vertical="center"/>
    </xf>
    <xf numFmtId="196" fontId="26" fillId="52" borderId="109" xfId="4" applyNumberFormat="1" applyFont="1" applyFill="1" applyBorder="1" applyAlignment="1" applyProtection="1">
      <alignment horizontal="center" vertical="center" wrapText="1"/>
      <protection locked="0"/>
    </xf>
    <xf numFmtId="196" fontId="26" fillId="52" borderId="41" xfId="4" applyNumberFormat="1" applyFont="1" applyFill="1" applyBorder="1" applyAlignment="1" applyProtection="1">
      <alignment horizontal="center" vertical="center" wrapText="1"/>
      <protection locked="0"/>
    </xf>
    <xf numFmtId="196" fontId="26" fillId="54" borderId="41" xfId="4" applyNumberFormat="1" applyFont="1" applyFill="1" applyBorder="1" applyAlignment="1">
      <alignment horizontal="center" vertical="center"/>
    </xf>
    <xf numFmtId="196" fontId="26" fillId="54" borderId="107" xfId="4" applyNumberFormat="1" applyFont="1" applyFill="1" applyBorder="1" applyAlignment="1">
      <alignment horizontal="center" vertical="center"/>
    </xf>
    <xf numFmtId="0" fontId="26" fillId="52" borderId="41" xfId="4" applyFont="1" applyFill="1" applyBorder="1" applyAlignment="1" applyProtection="1">
      <alignment horizontal="center" vertical="center" wrapText="1"/>
      <protection locked="0"/>
    </xf>
    <xf numFmtId="0" fontId="21" fillId="0" borderId="0" xfId="4" quotePrefix="1" applyFont="1" applyAlignment="1">
      <alignment horizontal="center" vertical="center"/>
    </xf>
    <xf numFmtId="0" fontId="21" fillId="0" borderId="0" xfId="4" applyFont="1" applyAlignment="1">
      <alignment horizontal="center" vertical="center"/>
    </xf>
    <xf numFmtId="198" fontId="26" fillId="6" borderId="0" xfId="4" applyNumberFormat="1" applyFont="1" applyFill="1" applyAlignment="1">
      <alignment horizontal="center" vertical="center"/>
    </xf>
    <xf numFmtId="10" fontId="26" fillId="6" borderId="48" xfId="9" applyNumberFormat="1" applyFont="1" applyFill="1" applyBorder="1" applyAlignment="1" applyProtection="1">
      <alignment horizontal="center" vertical="center"/>
    </xf>
    <xf numFmtId="0" fontId="16" fillId="0" borderId="48" xfId="4" applyFont="1" applyBorder="1" applyAlignment="1">
      <alignment horizontal="center" vertical="center"/>
    </xf>
    <xf numFmtId="0" fontId="16" fillId="0" borderId="46" xfId="4" applyFont="1" applyBorder="1" applyAlignment="1">
      <alignment horizontal="center" vertical="center"/>
    </xf>
    <xf numFmtId="0" fontId="26" fillId="4" borderId="57" xfId="4" applyFont="1" applyFill="1" applyBorder="1" applyAlignment="1">
      <alignment horizontal="center"/>
    </xf>
    <xf numFmtId="0" fontId="26" fillId="4" borderId="54" xfId="4" applyFont="1" applyFill="1" applyBorder="1" applyAlignment="1">
      <alignment horizontal="center"/>
    </xf>
    <xf numFmtId="0" fontId="26" fillId="4" borderId="57" xfId="4" applyFont="1" applyFill="1" applyBorder="1" applyAlignment="1">
      <alignment horizontal="center" vertical="center"/>
    </xf>
    <xf numFmtId="0" fontId="26" fillId="4" borderId="54" xfId="4" applyFont="1" applyFill="1" applyBorder="1" applyAlignment="1">
      <alignment horizontal="center" vertical="center"/>
    </xf>
    <xf numFmtId="184" fontId="21" fillId="0" borderId="0" xfId="4" quotePrefix="1" applyNumberFormat="1" applyFont="1" applyAlignment="1">
      <alignment horizontal="center" vertical="center"/>
    </xf>
    <xf numFmtId="184" fontId="21" fillId="0" borderId="0" xfId="4" applyNumberFormat="1" applyFont="1" applyAlignment="1">
      <alignment horizontal="center" vertical="center"/>
    </xf>
    <xf numFmtId="195" fontId="26" fillId="6" borderId="46" xfId="6" applyNumberFormat="1" applyFont="1" applyFill="1" applyBorder="1" applyAlignment="1" applyProtection="1">
      <alignment horizontal="center"/>
    </xf>
    <xf numFmtId="10" fontId="26" fillId="6" borderId="0" xfId="9" applyNumberFormat="1" applyFont="1" applyFill="1" applyAlignment="1" applyProtection="1">
      <alignment horizontal="center" vertical="center"/>
    </xf>
    <xf numFmtId="195" fontId="26" fillId="6" borderId="48" xfId="4" applyNumberFormat="1" applyFont="1" applyFill="1" applyBorder="1" applyAlignment="1">
      <alignment horizontal="center" vertical="center"/>
    </xf>
    <xf numFmtId="0" fontId="16" fillId="4" borderId="47" xfId="4" applyFont="1" applyFill="1" applyBorder="1" applyAlignment="1">
      <alignment horizontal="center" vertical="center"/>
    </xf>
    <xf numFmtId="0" fontId="16" fillId="4" borderId="49" xfId="4" applyFont="1" applyFill="1" applyBorder="1" applyAlignment="1">
      <alignment horizontal="center" vertical="center"/>
    </xf>
    <xf numFmtId="0" fontId="16" fillId="4" borderId="52" xfId="4" applyFont="1" applyFill="1" applyBorder="1" applyAlignment="1">
      <alignment horizontal="center" vertical="center"/>
    </xf>
    <xf numFmtId="0" fontId="16" fillId="4" borderId="53" xfId="4" applyFont="1" applyFill="1" applyBorder="1" applyAlignment="1">
      <alignment horizontal="center" vertical="center"/>
    </xf>
    <xf numFmtId="0" fontId="16" fillId="4" borderId="55" xfId="4" applyFont="1" applyFill="1" applyBorder="1" applyAlignment="1">
      <alignment horizontal="center" vertical="center"/>
    </xf>
    <xf numFmtId="0" fontId="16" fillId="4" borderId="56" xfId="4" applyFont="1" applyFill="1" applyBorder="1" applyAlignment="1">
      <alignment horizontal="center" vertical="center"/>
    </xf>
    <xf numFmtId="0" fontId="16" fillId="4" borderId="120" xfId="4" applyFont="1" applyFill="1" applyBorder="1" applyAlignment="1">
      <alignment horizontal="center" vertical="center"/>
    </xf>
    <xf numFmtId="0" fontId="16" fillId="4" borderId="121" xfId="4" applyFont="1" applyFill="1" applyBorder="1" applyAlignment="1">
      <alignment horizontal="center" vertical="center"/>
    </xf>
    <xf numFmtId="0" fontId="16" fillId="4" borderId="122" xfId="4" applyFont="1" applyFill="1" applyBorder="1" applyAlignment="1">
      <alignment horizontal="center" vertical="center"/>
    </xf>
    <xf numFmtId="0" fontId="16" fillId="4" borderId="109" xfId="4" applyFont="1" applyFill="1" applyBorder="1" applyAlignment="1">
      <alignment horizontal="center" vertical="center"/>
    </xf>
    <xf numFmtId="0" fontId="18" fillId="4" borderId="0" xfId="4" applyFont="1" applyFill="1" applyAlignment="1">
      <alignment horizontal="center"/>
    </xf>
    <xf numFmtId="0" fontId="18" fillId="0" borderId="0" xfId="4" applyFont="1" applyAlignment="1">
      <alignment horizontal="center"/>
    </xf>
    <xf numFmtId="0" fontId="26" fillId="4" borderId="41" xfId="4" applyFont="1" applyFill="1" applyBorder="1" applyAlignment="1">
      <alignment horizontal="center"/>
    </xf>
    <xf numFmtId="196" fontId="26" fillId="52" borderId="110" xfId="4" applyNumberFormat="1" applyFont="1" applyFill="1" applyBorder="1" applyAlignment="1" applyProtection="1">
      <alignment horizontal="center" vertical="center" wrapText="1"/>
      <protection locked="0"/>
    </xf>
    <xf numFmtId="196" fontId="26" fillId="52" borderId="111" xfId="4" applyNumberFormat="1" applyFont="1" applyFill="1" applyBorder="1" applyAlignment="1" applyProtection="1">
      <alignment horizontal="center" vertical="center" wrapText="1"/>
      <protection locked="0"/>
    </xf>
    <xf numFmtId="196" fontId="26" fillId="54" borderId="111" xfId="4" applyNumberFormat="1" applyFont="1" applyFill="1" applyBorder="1" applyAlignment="1">
      <alignment horizontal="center" vertical="center"/>
    </xf>
    <xf numFmtId="196" fontId="26" fillId="54" borderId="112" xfId="4" applyNumberFormat="1" applyFont="1" applyFill="1" applyBorder="1" applyAlignment="1">
      <alignment horizontal="center" vertical="center"/>
    </xf>
    <xf numFmtId="0" fontId="26" fillId="52" borderId="111" xfId="4" applyFont="1" applyFill="1" applyBorder="1" applyAlignment="1" applyProtection="1">
      <alignment horizontal="center" vertical="center" wrapText="1"/>
      <protection locked="0"/>
    </xf>
    <xf numFmtId="0" fontId="18" fillId="4" borderId="0" xfId="4" applyFont="1" applyFill="1" applyAlignment="1">
      <alignment horizontal="center" vertical="center"/>
    </xf>
    <xf numFmtId="0" fontId="18" fillId="4" borderId="46" xfId="4" applyFont="1" applyFill="1" applyBorder="1" applyAlignment="1">
      <alignment horizontal="center" vertical="center"/>
    </xf>
    <xf numFmtId="10" fontId="26" fillId="6" borderId="46" xfId="9" applyNumberFormat="1" applyFont="1" applyFill="1" applyBorder="1" applyAlignment="1" applyProtection="1">
      <alignment horizontal="center" vertical="center"/>
    </xf>
    <xf numFmtId="0" fontId="26" fillId="0" borderId="46" xfId="4" applyFont="1" applyBorder="1" applyAlignment="1">
      <alignment horizontal="center" vertical="center"/>
    </xf>
    <xf numFmtId="0" fontId="37" fillId="0" borderId="142" xfId="0" applyFont="1" applyBorder="1" applyAlignment="1">
      <alignment horizontal="left" vertical="center" wrapText="1"/>
    </xf>
    <xf numFmtId="0" fontId="37" fillId="0" borderId="143" xfId="0" applyFont="1" applyBorder="1" applyAlignment="1">
      <alignment horizontal="left" vertical="center" wrapText="1"/>
    </xf>
    <xf numFmtId="0" fontId="37" fillId="57" borderId="142" xfId="0" applyFont="1" applyFill="1" applyBorder="1" applyAlignment="1">
      <alignment horizontal="left" vertical="center" wrapText="1"/>
    </xf>
    <xf numFmtId="0" fontId="37" fillId="57" borderId="143" xfId="0" applyFont="1" applyFill="1" applyBorder="1" applyAlignment="1">
      <alignment horizontal="left" vertical="center" wrapText="1"/>
    </xf>
    <xf numFmtId="0" fontId="37" fillId="57" borderId="144" xfId="0" applyFont="1" applyFill="1" applyBorder="1" applyAlignment="1">
      <alignment horizontal="left" vertical="center" wrapText="1"/>
    </xf>
    <xf numFmtId="0" fontId="31" fillId="0" borderId="138" xfId="0" applyFont="1" applyBorder="1" applyAlignment="1">
      <alignment horizontal="center" vertical="center" wrapText="1"/>
    </xf>
    <xf numFmtId="0" fontId="31" fillId="0" borderId="133" xfId="0" applyFont="1" applyBorder="1" applyAlignment="1">
      <alignment horizontal="center" vertical="center" wrapText="1"/>
    </xf>
    <xf numFmtId="0" fontId="30" fillId="0" borderId="139" xfId="0" applyFont="1" applyBorder="1" applyAlignment="1">
      <alignment horizontal="center" vertical="center"/>
    </xf>
    <xf numFmtId="0" fontId="30" fillId="0" borderId="140" xfId="0" applyFont="1" applyBorder="1" applyAlignment="1">
      <alignment horizontal="center" vertical="center"/>
    </xf>
    <xf numFmtId="0" fontId="31" fillId="57" borderId="138" xfId="0" applyFont="1" applyFill="1" applyBorder="1" applyAlignment="1">
      <alignment horizontal="center" vertical="center" wrapText="1"/>
    </xf>
    <xf numFmtId="0" fontId="31" fillId="57" borderId="133" xfId="0" applyFont="1" applyFill="1" applyBorder="1" applyAlignment="1">
      <alignment horizontal="center" vertical="center" wrapText="1"/>
    </xf>
    <xf numFmtId="0" fontId="30" fillId="57" borderId="139" xfId="0" applyFont="1" applyFill="1" applyBorder="1" applyAlignment="1">
      <alignment horizontal="center" vertical="center"/>
    </xf>
    <xf numFmtId="0" fontId="30" fillId="57" borderId="140" xfId="0" applyFont="1" applyFill="1" applyBorder="1" applyAlignment="1">
      <alignment horizontal="center" vertical="center"/>
    </xf>
    <xf numFmtId="0" fontId="30" fillId="57" borderId="139" xfId="0" applyFont="1" applyFill="1" applyBorder="1" applyAlignment="1">
      <alignment horizontal="center" vertical="center" wrapText="1"/>
    </xf>
    <xf numFmtId="0" fontId="30" fillId="57" borderId="140" xfId="0" applyFont="1" applyFill="1" applyBorder="1" applyAlignment="1">
      <alignment horizontal="center" vertical="center" wrapText="1"/>
    </xf>
    <xf numFmtId="0" fontId="31" fillId="57" borderId="135" xfId="0" applyFont="1" applyFill="1" applyBorder="1" applyAlignment="1">
      <alignment horizontal="center" vertical="center" wrapText="1"/>
    </xf>
    <xf numFmtId="0" fontId="30" fillId="57" borderId="141" xfId="0" applyFont="1" applyFill="1" applyBorder="1" applyAlignment="1">
      <alignment horizontal="center" vertical="center" wrapText="1"/>
    </xf>
    <xf numFmtId="0" fontId="16" fillId="52" borderId="41" xfId="4" applyFont="1" applyFill="1" applyBorder="1" applyAlignment="1" applyProtection="1">
      <alignment horizontal="center" vertical="center" wrapText="1"/>
      <protection locked="0"/>
    </xf>
    <xf numFmtId="0" fontId="16" fillId="52" borderId="57" xfId="4" applyFont="1" applyFill="1" applyBorder="1" applyAlignment="1" applyProtection="1">
      <alignment horizontal="center" vertical="center" wrapText="1"/>
      <protection locked="0"/>
    </xf>
    <xf numFmtId="196" fontId="16" fillId="52" borderId="110" xfId="4" applyNumberFormat="1" applyFont="1" applyFill="1" applyBorder="1" applyAlignment="1" applyProtection="1">
      <alignment horizontal="center" vertical="center"/>
      <protection locked="0"/>
    </xf>
    <xf numFmtId="196" fontId="16" fillId="52" borderId="111" xfId="4" applyNumberFormat="1" applyFont="1" applyFill="1" applyBorder="1" applyAlignment="1" applyProtection="1">
      <alignment horizontal="center" vertical="center"/>
      <protection locked="0"/>
    </xf>
    <xf numFmtId="196" fontId="16" fillId="52" borderId="124" xfId="4" applyNumberFormat="1" applyFont="1" applyFill="1" applyBorder="1" applyAlignment="1" applyProtection="1">
      <alignment horizontal="center" vertical="center"/>
      <protection locked="0"/>
    </xf>
    <xf numFmtId="196" fontId="16" fillId="52" borderId="112" xfId="4" applyNumberFormat="1" applyFont="1" applyFill="1" applyBorder="1" applyAlignment="1" applyProtection="1">
      <alignment horizontal="center" vertical="center"/>
      <protection locked="0"/>
    </xf>
    <xf numFmtId="0" fontId="16" fillId="52" borderId="54" xfId="4" applyFont="1" applyFill="1" applyBorder="1" applyAlignment="1" applyProtection="1">
      <alignment horizontal="left" vertical="center" wrapText="1"/>
      <protection locked="0"/>
    </xf>
    <xf numFmtId="0" fontId="16" fillId="52" borderId="41" xfId="4" applyFont="1" applyFill="1" applyBorder="1" applyAlignment="1" applyProtection="1">
      <alignment horizontal="left" vertical="center" wrapText="1"/>
      <protection locked="0"/>
    </xf>
    <xf numFmtId="0" fontId="16" fillId="4" borderId="57" xfId="4" applyFont="1" applyFill="1" applyBorder="1" applyAlignment="1">
      <alignment horizontal="center"/>
    </xf>
    <xf numFmtId="0" fontId="16" fillId="4" borderId="54" xfId="4" applyFont="1" applyFill="1" applyBorder="1" applyAlignment="1">
      <alignment horizontal="center"/>
    </xf>
    <xf numFmtId="0" fontId="16" fillId="52" borderId="58" xfId="4" applyFont="1" applyFill="1" applyBorder="1" applyAlignment="1" applyProtection="1">
      <alignment horizontal="center" vertical="center" wrapText="1"/>
      <protection locked="0"/>
    </xf>
    <xf numFmtId="196" fontId="16" fillId="52" borderId="123" xfId="4" applyNumberFormat="1" applyFont="1" applyFill="1" applyBorder="1" applyAlignment="1" applyProtection="1">
      <alignment horizontal="center" vertical="center"/>
      <protection locked="0"/>
    </xf>
    <xf numFmtId="196" fontId="16" fillId="52" borderId="58" xfId="4" applyNumberFormat="1" applyFont="1" applyFill="1" applyBorder="1" applyAlignment="1" applyProtection="1">
      <alignment horizontal="center" vertical="center"/>
      <protection locked="0"/>
    </xf>
    <xf numFmtId="196" fontId="16" fillId="52" borderId="119" xfId="4" applyNumberFormat="1" applyFont="1" applyFill="1" applyBorder="1" applyAlignment="1" applyProtection="1">
      <alignment horizontal="center" vertical="center"/>
      <protection locked="0"/>
    </xf>
    <xf numFmtId="0" fontId="16" fillId="52" borderId="58" xfId="4" applyFont="1" applyFill="1" applyBorder="1" applyAlignment="1" applyProtection="1">
      <alignment horizontal="left" vertical="center" wrapText="1"/>
      <protection locked="0"/>
    </xf>
    <xf numFmtId="196" fontId="16" fillId="52" borderId="109" xfId="4" applyNumberFormat="1" applyFont="1" applyFill="1" applyBorder="1" applyAlignment="1" applyProtection="1">
      <alignment horizontal="center" vertical="center"/>
      <protection locked="0"/>
    </xf>
    <xf numFmtId="196" fontId="16" fillId="52" borderId="41" xfId="4" applyNumberFormat="1" applyFont="1" applyFill="1" applyBorder="1" applyAlignment="1" applyProtection="1">
      <alignment horizontal="center" vertical="center"/>
      <protection locked="0"/>
    </xf>
    <xf numFmtId="196" fontId="16" fillId="52" borderId="57" xfId="4" applyNumberFormat="1" applyFont="1" applyFill="1" applyBorder="1" applyAlignment="1" applyProtection="1">
      <alignment horizontal="center" vertical="center"/>
      <protection locked="0"/>
    </xf>
    <xf numFmtId="196" fontId="16" fillId="52" borderId="107" xfId="4" applyNumberFormat="1" applyFont="1" applyFill="1" applyBorder="1" applyAlignment="1" applyProtection="1">
      <alignment horizontal="center" vertical="center"/>
      <protection locked="0"/>
    </xf>
    <xf numFmtId="0" fontId="79" fillId="52" borderId="54" xfId="4" applyFont="1" applyFill="1" applyBorder="1" applyAlignment="1" applyProtection="1">
      <alignment horizontal="left" vertical="center" wrapText="1"/>
      <protection locked="0"/>
    </xf>
    <xf numFmtId="0" fontId="16" fillId="0" borderId="57" xfId="4" applyFont="1" applyBorder="1" applyAlignment="1">
      <alignment horizontal="center"/>
    </xf>
    <xf numFmtId="0" fontId="16" fillId="0" borderId="54" xfId="4" applyFont="1" applyBorder="1" applyAlignment="1">
      <alignment horizontal="center"/>
    </xf>
    <xf numFmtId="0" fontId="79" fillId="52" borderId="58" xfId="4" applyFont="1" applyFill="1" applyBorder="1" applyAlignment="1" applyProtection="1">
      <alignment horizontal="left" vertical="center" wrapText="1"/>
      <protection locked="0"/>
    </xf>
    <xf numFmtId="0" fontId="16" fillId="4" borderId="117" xfId="4" applyFont="1" applyFill="1" applyBorder="1" applyAlignment="1">
      <alignment horizontal="center"/>
    </xf>
    <xf numFmtId="0" fontId="89" fillId="0" borderId="123" xfId="4" applyFont="1" applyBorder="1" applyAlignment="1">
      <alignment horizontal="center"/>
    </xf>
    <xf numFmtId="0" fontId="16" fillId="0" borderId="58" xfId="4" applyFont="1" applyBorder="1" applyAlignment="1">
      <alignment horizontal="center"/>
    </xf>
    <xf numFmtId="0" fontId="16" fillId="4" borderId="58" xfId="4" applyFont="1" applyFill="1" applyBorder="1" applyAlignment="1">
      <alignment horizontal="center"/>
    </xf>
    <xf numFmtId="0" fontId="89" fillId="4" borderId="123" xfId="4" applyFont="1" applyFill="1" applyBorder="1" applyAlignment="1">
      <alignment horizontal="center"/>
    </xf>
    <xf numFmtId="0" fontId="16" fillId="4" borderId="119" xfId="4" applyFont="1" applyFill="1" applyBorder="1" applyAlignment="1">
      <alignment horizontal="center"/>
    </xf>
    <xf numFmtId="196" fontId="26" fillId="6" borderId="0" xfId="4" applyNumberFormat="1" applyFont="1" applyFill="1" applyAlignment="1">
      <alignment horizontal="center" vertical="center"/>
    </xf>
    <xf numFmtId="0" fontId="47" fillId="0" borderId="48" xfId="4" applyFont="1" applyBorder="1" applyAlignment="1">
      <alignment horizontal="center"/>
    </xf>
    <xf numFmtId="0" fontId="18" fillId="0" borderId="50" xfId="4" applyFont="1" applyBorder="1" applyAlignment="1">
      <alignment horizontal="center" vertical="center" wrapText="1"/>
    </xf>
    <xf numFmtId="0" fontId="18" fillId="0" borderId="0" xfId="4" applyFont="1" applyAlignment="1">
      <alignment horizontal="center" vertical="center" wrapText="1"/>
    </xf>
    <xf numFmtId="0" fontId="18" fillId="0" borderId="51" xfId="4" applyFont="1" applyBorder="1" applyAlignment="1">
      <alignment horizontal="center" vertical="center" wrapText="1"/>
    </xf>
    <xf numFmtId="9" fontId="65" fillId="0" borderId="50" xfId="4" applyNumberFormat="1" applyFont="1" applyBorder="1" applyAlignment="1">
      <alignment horizontal="center" vertical="center" wrapText="1"/>
    </xf>
    <xf numFmtId="9" fontId="65" fillId="0" borderId="0" xfId="4" applyNumberFormat="1" applyFont="1" applyAlignment="1">
      <alignment horizontal="center" vertical="center" wrapText="1"/>
    </xf>
    <xf numFmtId="9" fontId="65" fillId="0" borderId="51" xfId="4" applyNumberFormat="1" applyFont="1" applyBorder="1" applyAlignment="1">
      <alignment horizontal="center" vertical="center" wrapText="1"/>
    </xf>
    <xf numFmtId="10" fontId="81" fillId="52" borderId="50" xfId="9" applyNumberFormat="1" applyFont="1" applyFill="1" applyBorder="1" applyAlignment="1" applyProtection="1">
      <alignment horizontal="left" vertical="top" wrapText="1"/>
      <protection locked="0"/>
    </xf>
    <xf numFmtId="10" fontId="81" fillId="52" borderId="0" xfId="9" applyNumberFormat="1" applyFont="1" applyFill="1" applyBorder="1" applyAlignment="1" applyProtection="1">
      <alignment horizontal="left" vertical="top" wrapText="1"/>
      <protection locked="0"/>
    </xf>
    <xf numFmtId="10" fontId="81" fillId="52" borderId="51" xfId="9" applyNumberFormat="1" applyFont="1" applyFill="1" applyBorder="1" applyAlignment="1" applyProtection="1">
      <alignment horizontal="left" vertical="top" wrapText="1"/>
      <protection locked="0"/>
    </xf>
    <xf numFmtId="10" fontId="81" fillId="52" borderId="52" xfId="9" applyNumberFormat="1" applyFont="1" applyFill="1" applyBorder="1" applyAlignment="1" applyProtection="1">
      <alignment horizontal="left" vertical="top" wrapText="1"/>
      <protection locked="0"/>
    </xf>
    <xf numFmtId="10" fontId="81" fillId="52" borderId="46" xfId="9" applyNumberFormat="1" applyFont="1" applyFill="1" applyBorder="1" applyAlignment="1" applyProtection="1">
      <alignment horizontal="left" vertical="top" wrapText="1"/>
      <protection locked="0"/>
    </xf>
    <xf numFmtId="10" fontId="81" fillId="52" borderId="53" xfId="9" applyNumberFormat="1" applyFont="1" applyFill="1" applyBorder="1" applyAlignment="1" applyProtection="1">
      <alignment horizontal="left" vertical="top" wrapText="1"/>
      <protection locked="0"/>
    </xf>
    <xf numFmtId="0" fontId="30" fillId="0" borderId="86" xfId="0" applyFont="1" applyBorder="1" applyAlignment="1">
      <alignment vertical="top" wrapText="1"/>
    </xf>
    <xf numFmtId="0" fontId="30" fillId="0" borderId="104" xfId="0" applyFont="1" applyBorder="1" applyAlignment="1">
      <alignment vertical="top" wrapText="1"/>
    </xf>
    <xf numFmtId="0" fontId="30" fillId="0" borderId="41" xfId="0" applyFont="1" applyBorder="1" applyAlignment="1">
      <alignment horizontal="left" vertical="center" wrapText="1"/>
    </xf>
    <xf numFmtId="0" fontId="30" fillId="0" borderId="103" xfId="0" applyFont="1" applyBorder="1" applyAlignment="1">
      <alignment horizontal="left" vertical="center" wrapText="1"/>
    </xf>
    <xf numFmtId="0" fontId="30" fillId="0" borderId="81" xfId="0" applyFont="1" applyBorder="1" applyAlignment="1">
      <alignment horizontal="center" vertical="center" wrapText="1"/>
    </xf>
    <xf numFmtId="0" fontId="30" fillId="0" borderId="102" xfId="0" applyFont="1" applyBorder="1" applyAlignment="1">
      <alignment horizontal="center" vertical="center" wrapText="1"/>
    </xf>
    <xf numFmtId="0" fontId="45" fillId="7" borderId="47" xfId="4" applyFont="1" applyFill="1" applyBorder="1" applyAlignment="1">
      <alignment horizontal="center" vertical="center" wrapText="1"/>
    </xf>
    <xf numFmtId="0" fontId="45" fillId="7" borderId="48" xfId="4" applyFont="1" applyFill="1" applyBorder="1" applyAlignment="1">
      <alignment horizontal="center" vertical="center" wrapText="1"/>
    </xf>
    <xf numFmtId="0" fontId="45" fillId="7" borderId="49" xfId="4" applyFont="1" applyFill="1" applyBorder="1" applyAlignment="1">
      <alignment horizontal="center" vertical="center" wrapText="1"/>
    </xf>
    <xf numFmtId="0" fontId="45" fillId="7" borderId="52" xfId="4" applyFont="1" applyFill="1" applyBorder="1" applyAlignment="1">
      <alignment horizontal="center" vertical="center" wrapText="1"/>
    </xf>
    <xf numFmtId="0" fontId="45" fillId="7" borderId="46" xfId="4" applyFont="1" applyFill="1" applyBorder="1" applyAlignment="1">
      <alignment horizontal="center" vertical="center" wrapText="1"/>
    </xf>
    <xf numFmtId="0" fontId="45" fillId="7" borderId="53" xfId="4" applyFont="1" applyFill="1" applyBorder="1" applyAlignment="1">
      <alignment horizontal="center" vertical="center" wrapText="1"/>
    </xf>
    <xf numFmtId="9" fontId="110" fillId="7" borderId="47" xfId="9" applyFont="1" applyFill="1" applyBorder="1" applyAlignment="1" applyProtection="1">
      <alignment horizontal="center" vertical="center" wrapText="1"/>
    </xf>
    <xf numFmtId="9" fontId="110" fillId="7" borderId="48" xfId="9" applyFont="1" applyFill="1" applyBorder="1" applyAlignment="1" applyProtection="1">
      <alignment horizontal="center" vertical="center" wrapText="1"/>
    </xf>
    <xf numFmtId="9" fontId="110" fillId="7" borderId="49" xfId="9" applyFont="1" applyFill="1" applyBorder="1" applyAlignment="1" applyProtection="1">
      <alignment horizontal="center" vertical="center" wrapText="1"/>
    </xf>
    <xf numFmtId="9" fontId="110" fillId="7" borderId="50" xfId="9" applyFont="1" applyFill="1" applyBorder="1" applyAlignment="1" applyProtection="1">
      <alignment horizontal="center" vertical="center" wrapText="1"/>
    </xf>
    <xf numFmtId="9" fontId="110" fillId="7" borderId="0" xfId="9" applyFont="1" applyFill="1" applyBorder="1" applyAlignment="1" applyProtection="1">
      <alignment horizontal="center" vertical="center" wrapText="1"/>
    </xf>
    <xf numFmtId="9" fontId="110" fillId="7" borderId="51" xfId="9" applyFont="1" applyFill="1" applyBorder="1" applyAlignment="1" applyProtection="1">
      <alignment horizontal="center" vertical="center" wrapText="1"/>
    </xf>
    <xf numFmtId="0" fontId="77" fillId="52" borderId="47" xfId="4" applyFont="1" applyFill="1" applyBorder="1" applyAlignment="1" applyProtection="1">
      <alignment horizontal="left" vertical="top" wrapText="1"/>
      <protection locked="0"/>
    </xf>
    <xf numFmtId="0" fontId="77" fillId="52" borderId="48" xfId="4" applyFont="1" applyFill="1" applyBorder="1" applyAlignment="1" applyProtection="1">
      <alignment horizontal="left" vertical="top" wrapText="1"/>
      <protection locked="0"/>
    </xf>
    <xf numFmtId="0" fontId="77" fillId="52" borderId="49" xfId="4" applyFont="1" applyFill="1" applyBorder="1" applyAlignment="1" applyProtection="1">
      <alignment horizontal="left" vertical="top" wrapText="1"/>
      <protection locked="0"/>
    </xf>
    <xf numFmtId="0" fontId="77" fillId="52" borderId="50" xfId="4" applyFont="1" applyFill="1" applyBorder="1" applyAlignment="1" applyProtection="1">
      <alignment horizontal="left" vertical="top" wrapText="1"/>
      <protection locked="0"/>
    </xf>
    <xf numFmtId="0" fontId="77" fillId="52" borderId="0" xfId="4" applyFont="1" applyFill="1" applyAlignment="1" applyProtection="1">
      <alignment horizontal="left" vertical="top" wrapText="1"/>
      <protection locked="0"/>
    </xf>
    <xf numFmtId="0" fontId="77" fillId="52" borderId="51" xfId="4" applyFont="1" applyFill="1" applyBorder="1" applyAlignment="1" applyProtection="1">
      <alignment horizontal="left" vertical="top" wrapText="1"/>
      <protection locked="0"/>
    </xf>
    <xf numFmtId="0" fontId="77" fillId="52" borderId="52" xfId="4" applyFont="1" applyFill="1" applyBorder="1" applyAlignment="1" applyProtection="1">
      <alignment horizontal="left" vertical="top" wrapText="1"/>
      <protection locked="0"/>
    </xf>
    <xf numFmtId="0" fontId="77" fillId="52" borderId="46" xfId="4" applyFont="1" applyFill="1" applyBorder="1" applyAlignment="1" applyProtection="1">
      <alignment horizontal="left" vertical="top" wrapText="1"/>
      <protection locked="0"/>
    </xf>
    <xf numFmtId="0" fontId="77" fillId="52" borderId="53" xfId="4" applyFont="1" applyFill="1" applyBorder="1" applyAlignment="1" applyProtection="1">
      <alignment horizontal="left" vertical="top" wrapText="1"/>
      <protection locked="0"/>
    </xf>
    <xf numFmtId="0" fontId="52" fillId="52" borderId="58" xfId="4" applyFont="1" applyFill="1" applyBorder="1" applyAlignment="1" applyProtection="1">
      <alignment horizontal="left" vertical="top" wrapText="1"/>
      <protection locked="0"/>
    </xf>
    <xf numFmtId="0" fontId="52" fillId="52" borderId="54" xfId="4" applyFont="1" applyFill="1" applyBorder="1" applyAlignment="1" applyProtection="1">
      <alignment horizontal="left" vertical="top" wrapText="1"/>
      <protection locked="0"/>
    </xf>
    <xf numFmtId="0" fontId="52" fillId="7" borderId="57" xfId="4" applyFont="1" applyFill="1" applyBorder="1" applyAlignment="1">
      <alignment horizontal="center" vertical="center" wrapText="1"/>
    </xf>
    <xf numFmtId="0" fontId="52" fillId="7" borderId="58" xfId="4" applyFont="1" applyFill="1" applyBorder="1" applyAlignment="1">
      <alignment horizontal="center" vertical="center" wrapText="1"/>
    </xf>
    <xf numFmtId="191" fontId="52" fillId="52" borderId="123" xfId="4" applyNumberFormat="1" applyFont="1" applyFill="1" applyBorder="1" applyAlignment="1" applyProtection="1">
      <alignment horizontal="center" vertical="center"/>
      <protection locked="0"/>
    </xf>
    <xf numFmtId="191" fontId="52" fillId="52" borderId="58" xfId="4" applyNumberFormat="1" applyFont="1" applyFill="1" applyBorder="1" applyAlignment="1" applyProtection="1">
      <alignment horizontal="center" vertical="center"/>
      <protection locked="0"/>
    </xf>
    <xf numFmtId="191" fontId="52" fillId="52" borderId="119" xfId="4" applyNumberFormat="1" applyFont="1" applyFill="1" applyBorder="1" applyAlignment="1" applyProtection="1">
      <alignment horizontal="center" vertical="center"/>
      <protection locked="0"/>
    </xf>
    <xf numFmtId="0" fontId="84" fillId="52" borderId="58" xfId="4" applyFont="1" applyFill="1" applyBorder="1" applyAlignment="1" applyProtection="1">
      <alignment horizontal="left" vertical="top" wrapText="1"/>
      <protection locked="0"/>
    </xf>
    <xf numFmtId="9" fontId="16" fillId="0" borderId="48" xfId="4" applyNumberFormat="1" applyFont="1" applyBorder="1" applyAlignment="1">
      <alignment horizontal="center" vertical="center"/>
    </xf>
    <xf numFmtId="10" fontId="16" fillId="6" borderId="48" xfId="7" applyNumberFormat="1" applyFont="1" applyFill="1" applyBorder="1" applyAlignment="1" applyProtection="1">
      <alignment horizontal="center" vertical="center"/>
    </xf>
    <xf numFmtId="0" fontId="16" fillId="0" borderId="0" xfId="4" applyFont="1" applyAlignment="1">
      <alignment horizontal="right" vertical="center"/>
    </xf>
    <xf numFmtId="0" fontId="89" fillId="0" borderId="46" xfId="4" applyFont="1" applyBorder="1" applyAlignment="1">
      <alignment horizontal="center"/>
    </xf>
    <xf numFmtId="0" fontId="16" fillId="0" borderId="46" xfId="4" applyFont="1" applyBorder="1" applyAlignment="1">
      <alignment horizontal="center"/>
    </xf>
    <xf numFmtId="184" fontId="16" fillId="0" borderId="0" xfId="4" quotePrefix="1" applyNumberFormat="1" applyFont="1" applyAlignment="1">
      <alignment horizontal="center" vertical="center"/>
    </xf>
    <xf numFmtId="184" fontId="16" fillId="0" borderId="0" xfId="4" applyNumberFormat="1" applyFont="1" applyAlignment="1">
      <alignment horizontal="center" vertical="center"/>
    </xf>
    <xf numFmtId="0" fontId="64" fillId="0" borderId="0" xfId="4" applyFont="1" applyAlignment="1">
      <alignment horizontal="right" vertical="center"/>
    </xf>
    <xf numFmtId="0" fontId="85" fillId="48" borderId="0" xfId="4" applyFont="1" applyFill="1" applyAlignment="1">
      <alignment horizontal="right" vertical="center"/>
    </xf>
    <xf numFmtId="0" fontId="65" fillId="48" borderId="0" xfId="4" applyFont="1" applyFill="1" applyAlignment="1">
      <alignment horizontal="right" vertical="center"/>
    </xf>
    <xf numFmtId="0" fontId="16" fillId="0" borderId="0" xfId="4" applyFont="1" applyAlignment="1">
      <alignment horizontal="center" vertical="center"/>
    </xf>
    <xf numFmtId="0" fontId="52" fillId="7" borderId="48" xfId="4" applyFont="1" applyFill="1" applyBorder="1" applyAlignment="1">
      <alignment horizontal="center" vertical="center"/>
    </xf>
    <xf numFmtId="0" fontId="52" fillId="7" borderId="49" xfId="4" applyFont="1" applyFill="1" applyBorder="1" applyAlignment="1">
      <alignment horizontal="center" vertical="center"/>
    </xf>
    <xf numFmtId="0" fontId="52" fillId="7" borderId="46" xfId="4" applyFont="1" applyFill="1" applyBorder="1" applyAlignment="1">
      <alignment horizontal="center" vertical="center"/>
    </xf>
    <xf numFmtId="0" fontId="52" fillId="7" borderId="53" xfId="4" applyFont="1" applyFill="1" applyBorder="1" applyAlignment="1">
      <alignment horizontal="center" vertical="center"/>
    </xf>
    <xf numFmtId="0" fontId="83" fillId="7" borderId="123" xfId="4" applyFont="1" applyFill="1" applyBorder="1" applyAlignment="1">
      <alignment horizontal="center" vertical="center"/>
    </xf>
    <xf numFmtId="0" fontId="52" fillId="7" borderId="58" xfId="4" applyFont="1" applyFill="1" applyBorder="1" applyAlignment="1">
      <alignment horizontal="center" vertical="center"/>
    </xf>
    <xf numFmtId="0" fontId="52" fillId="7" borderId="119" xfId="4" applyFont="1" applyFill="1" applyBorder="1" applyAlignment="1">
      <alignment horizontal="center" vertical="center"/>
    </xf>
    <xf numFmtId="0" fontId="83" fillId="7" borderId="58" xfId="4" applyFont="1" applyFill="1" applyBorder="1" applyAlignment="1">
      <alignment horizontal="center" vertical="center"/>
    </xf>
    <xf numFmtId="10" fontId="16" fillId="6" borderId="46" xfId="7" applyNumberFormat="1" applyFont="1" applyFill="1" applyBorder="1" applyAlignment="1" applyProtection="1">
      <alignment horizontal="center" vertical="center"/>
    </xf>
    <xf numFmtId="0" fontId="16" fillId="0" borderId="0" xfId="4" quotePrefix="1" applyFont="1" applyAlignment="1">
      <alignment horizontal="center" vertical="center"/>
    </xf>
    <xf numFmtId="184" fontId="16" fillId="6" borderId="46" xfId="6" applyNumberFormat="1" applyFont="1" applyFill="1" applyBorder="1" applyAlignment="1" applyProtection="1">
      <alignment horizontal="center"/>
    </xf>
    <xf numFmtId="0" fontId="89" fillId="0" borderId="48" xfId="4" applyFont="1" applyBorder="1" applyAlignment="1">
      <alignment horizontal="center"/>
    </xf>
    <xf numFmtId="0" fontId="16" fillId="0" borderId="48" xfId="4" applyFont="1" applyBorder="1" applyAlignment="1">
      <alignment horizontal="center"/>
    </xf>
    <xf numFmtId="184" fontId="16" fillId="6" borderId="48" xfId="8" applyNumberFormat="1" applyFont="1" applyFill="1" applyBorder="1" applyAlignment="1" applyProtection="1">
      <alignment horizontal="center" vertical="center"/>
    </xf>
    <xf numFmtId="10" fontId="16" fillId="6" borderId="0" xfId="7" applyNumberFormat="1" applyFont="1" applyFill="1" applyBorder="1" applyAlignment="1" applyProtection="1">
      <alignment horizontal="center" vertical="center"/>
    </xf>
    <xf numFmtId="197" fontId="16" fillId="51" borderId="0" xfId="4" applyNumberFormat="1" applyFont="1" applyFill="1" applyAlignment="1">
      <alignment horizontal="center" vertical="center"/>
    </xf>
    <xf numFmtId="191" fontId="16" fillId="52" borderId="109" xfId="4" applyNumberFormat="1" applyFont="1" applyFill="1" applyBorder="1" applyAlignment="1" applyProtection="1">
      <alignment horizontal="center"/>
      <protection locked="0"/>
    </xf>
    <xf numFmtId="191" fontId="16" fillId="52" borderId="41" xfId="4" applyNumberFormat="1" applyFont="1" applyFill="1" applyBorder="1" applyAlignment="1" applyProtection="1">
      <alignment horizontal="center"/>
      <protection locked="0"/>
    </xf>
    <xf numFmtId="191" fontId="16" fillId="52" borderId="107" xfId="4" applyNumberFormat="1" applyFont="1" applyFill="1" applyBorder="1" applyAlignment="1" applyProtection="1">
      <alignment horizontal="center"/>
      <protection locked="0"/>
    </xf>
    <xf numFmtId="0" fontId="16" fillId="7" borderId="57" xfId="4" applyFont="1" applyFill="1" applyBorder="1" applyAlignment="1">
      <alignment horizontal="center" vertical="center"/>
    </xf>
    <xf numFmtId="0" fontId="16" fillId="7" borderId="54" xfId="4" applyFont="1" applyFill="1" applyBorder="1" applyAlignment="1">
      <alignment horizontal="center" vertical="center"/>
    </xf>
    <xf numFmtId="0" fontId="16" fillId="52" borderId="57" xfId="4" applyFont="1" applyFill="1" applyBorder="1" applyAlignment="1" applyProtection="1">
      <alignment horizontal="center"/>
      <protection locked="0"/>
    </xf>
    <xf numFmtId="0" fontId="16" fillId="52" borderId="58" xfId="4" applyFont="1" applyFill="1" applyBorder="1" applyAlignment="1" applyProtection="1">
      <alignment horizontal="center"/>
      <protection locked="0"/>
    </xf>
    <xf numFmtId="191" fontId="16" fillId="52" borderId="123" xfId="4" applyNumberFormat="1" applyFont="1" applyFill="1" applyBorder="1" applyAlignment="1" applyProtection="1">
      <alignment horizontal="center"/>
      <protection locked="0"/>
    </xf>
    <xf numFmtId="191" fontId="16" fillId="52" borderId="58" xfId="4" applyNumberFormat="1" applyFont="1" applyFill="1" applyBorder="1" applyAlignment="1" applyProtection="1">
      <alignment horizontal="center"/>
      <protection locked="0"/>
    </xf>
    <xf numFmtId="191" fontId="16" fillId="52" borderId="119" xfId="4" applyNumberFormat="1" applyFont="1" applyFill="1" applyBorder="1" applyAlignment="1" applyProtection="1">
      <alignment horizontal="center"/>
      <protection locked="0"/>
    </xf>
    <xf numFmtId="191" fontId="16" fillId="52" borderId="129" xfId="4" applyNumberFormat="1" applyFont="1" applyFill="1" applyBorder="1" applyAlignment="1" applyProtection="1">
      <alignment horizontal="center"/>
      <protection locked="0"/>
    </xf>
    <xf numFmtId="191" fontId="16" fillId="52" borderId="125" xfId="4" applyNumberFormat="1" applyFont="1" applyFill="1" applyBorder="1" applyAlignment="1" applyProtection="1">
      <alignment horizontal="center"/>
      <protection locked="0"/>
    </xf>
    <xf numFmtId="0" fontId="16" fillId="52" borderId="58" xfId="4" applyFont="1" applyFill="1" applyBorder="1" applyAlignment="1" applyProtection="1">
      <alignment horizontal="left" vertical="top" wrapText="1"/>
      <protection locked="0"/>
    </xf>
    <xf numFmtId="0" fontId="16" fillId="52" borderId="54" xfId="4" applyFont="1" applyFill="1" applyBorder="1" applyAlignment="1" applyProtection="1">
      <alignment horizontal="left" vertical="top" wrapText="1"/>
      <protection locked="0"/>
    </xf>
    <xf numFmtId="0" fontId="86" fillId="48" borderId="46" xfId="4" applyFont="1" applyFill="1" applyBorder="1" applyAlignment="1">
      <alignment horizontal="center"/>
    </xf>
    <xf numFmtId="0" fontId="67" fillId="48" borderId="0" xfId="4" applyFont="1" applyFill="1" applyAlignment="1">
      <alignment horizontal="center" vertical="top"/>
    </xf>
    <xf numFmtId="0" fontId="16" fillId="7" borderId="47" xfId="4" applyFont="1" applyFill="1" applyBorder="1" applyAlignment="1">
      <alignment horizontal="center" vertical="center"/>
    </xf>
    <xf numFmtId="0" fontId="16" fillId="7" borderId="49" xfId="4" applyFont="1" applyFill="1" applyBorder="1" applyAlignment="1">
      <alignment horizontal="center" vertical="center"/>
    </xf>
    <xf numFmtId="0" fontId="16" fillId="7" borderId="52" xfId="4" applyFont="1" applyFill="1" applyBorder="1" applyAlignment="1">
      <alignment horizontal="center" vertical="center"/>
    </xf>
    <xf numFmtId="0" fontId="16" fillId="7" borderId="53" xfId="4" applyFont="1" applyFill="1" applyBorder="1" applyAlignment="1">
      <alignment horizontal="center" vertical="center"/>
    </xf>
    <xf numFmtId="0" fontId="52" fillId="7" borderId="47" xfId="4" applyFont="1" applyFill="1" applyBorder="1" applyAlignment="1">
      <alignment horizontal="center" vertical="center"/>
    </xf>
    <xf numFmtId="0" fontId="52" fillId="7" borderId="52" xfId="4" applyFont="1" applyFill="1" applyBorder="1" applyAlignment="1">
      <alignment horizontal="center" vertical="center"/>
    </xf>
    <xf numFmtId="0" fontId="52" fillId="7" borderId="114" xfId="4" applyFont="1" applyFill="1" applyBorder="1" applyAlignment="1">
      <alignment horizontal="center" vertical="center"/>
    </xf>
    <xf numFmtId="0" fontId="52" fillId="7" borderId="115" xfId="4" applyFont="1" applyFill="1" applyBorder="1" applyAlignment="1">
      <alignment horizontal="center" vertical="center"/>
    </xf>
    <xf numFmtId="0" fontId="52" fillId="7" borderId="118" xfId="4" applyFont="1" applyFill="1" applyBorder="1" applyAlignment="1">
      <alignment horizontal="center" vertical="center"/>
    </xf>
    <xf numFmtId="0" fontId="52" fillId="7" borderId="116" xfId="4" applyFont="1" applyFill="1" applyBorder="1" applyAlignment="1">
      <alignment horizontal="center" vertical="center"/>
    </xf>
    <xf numFmtId="0" fontId="52" fillId="7" borderId="121" xfId="4" applyFont="1" applyFill="1" applyBorder="1" applyAlignment="1">
      <alignment horizontal="center" vertical="center"/>
    </xf>
    <xf numFmtId="0" fontId="52" fillId="7" borderId="122" xfId="4" applyFont="1" applyFill="1" applyBorder="1" applyAlignment="1">
      <alignment horizontal="center" vertical="center"/>
    </xf>
    <xf numFmtId="191" fontId="16" fillId="52" borderId="110" xfId="4" applyNumberFormat="1" applyFont="1" applyFill="1" applyBorder="1" applyAlignment="1" applyProtection="1">
      <alignment horizontal="center"/>
      <protection locked="0"/>
    </xf>
    <xf numFmtId="191" fontId="16" fillId="52" borderId="111" xfId="4" applyNumberFormat="1" applyFont="1" applyFill="1" applyBorder="1" applyAlignment="1" applyProtection="1">
      <alignment horizontal="center"/>
      <protection locked="0"/>
    </xf>
    <xf numFmtId="191" fontId="16" fillId="52" borderId="112" xfId="4" applyNumberFormat="1" applyFont="1" applyFill="1" applyBorder="1" applyAlignment="1" applyProtection="1">
      <alignment horizontal="center"/>
      <protection locked="0"/>
    </xf>
    <xf numFmtId="0" fontId="81" fillId="52" borderId="57" xfId="4" applyFont="1" applyFill="1" applyBorder="1" applyAlignment="1" applyProtection="1">
      <alignment horizontal="left" vertical="center"/>
      <protection locked="0"/>
    </xf>
    <xf numFmtId="0" fontId="81" fillId="52" borderId="119" xfId="4" applyFont="1" applyFill="1" applyBorder="1" applyAlignment="1" applyProtection="1">
      <alignment horizontal="left" vertical="center"/>
      <protection locked="0"/>
    </xf>
    <xf numFmtId="0" fontId="81" fillId="52" borderId="124" xfId="4" applyFont="1" applyFill="1" applyBorder="1" applyAlignment="1" applyProtection="1">
      <alignment horizontal="left" vertical="center"/>
      <protection locked="0"/>
    </xf>
    <xf numFmtId="0" fontId="81" fillId="52" borderId="125" xfId="4" applyFont="1" applyFill="1" applyBorder="1" applyAlignment="1" applyProtection="1">
      <alignment horizontal="left" vertical="center"/>
      <protection locked="0"/>
    </xf>
    <xf numFmtId="0" fontId="81" fillId="52" borderId="41" xfId="4" applyFont="1" applyFill="1" applyBorder="1" applyAlignment="1" applyProtection="1">
      <alignment horizontal="left" vertical="center"/>
      <protection locked="0"/>
    </xf>
    <xf numFmtId="0" fontId="81" fillId="52" borderId="111" xfId="4" applyFont="1" applyFill="1" applyBorder="1" applyAlignment="1" applyProtection="1">
      <alignment horizontal="left" vertical="center"/>
      <protection locked="0"/>
    </xf>
    <xf numFmtId="0" fontId="26" fillId="52" borderId="57" xfId="4" applyFont="1" applyFill="1" applyBorder="1" applyAlignment="1" applyProtection="1">
      <alignment horizontal="left" vertical="center" wrapText="1"/>
      <protection locked="0"/>
    </xf>
    <xf numFmtId="184" fontId="26" fillId="52" borderId="110" xfId="4" applyNumberFormat="1" applyFont="1" applyFill="1" applyBorder="1" applyAlignment="1" applyProtection="1">
      <alignment horizontal="center" vertical="center"/>
      <protection locked="0"/>
    </xf>
    <xf numFmtId="184" fontId="26" fillId="52" borderId="111" xfId="4" applyNumberFormat="1" applyFont="1" applyFill="1" applyBorder="1" applyAlignment="1" applyProtection="1">
      <alignment horizontal="center" vertical="center"/>
      <protection locked="0"/>
    </xf>
    <xf numFmtId="0" fontId="26" fillId="52" borderId="124" xfId="4" applyFont="1" applyFill="1" applyBorder="1" applyAlignment="1" applyProtection="1">
      <alignment horizontal="center" vertical="center"/>
      <protection locked="0"/>
    </xf>
    <xf numFmtId="0" fontId="26" fillId="52" borderId="113" xfId="4" applyFont="1" applyFill="1" applyBorder="1" applyAlignment="1" applyProtection="1">
      <alignment horizontal="center" vertical="center"/>
      <protection locked="0"/>
    </xf>
    <xf numFmtId="184" fontId="26" fillId="52" borderId="109" xfId="4" applyNumberFormat="1" applyFont="1" applyFill="1" applyBorder="1" applyAlignment="1" applyProtection="1">
      <alignment horizontal="center" vertical="center"/>
      <protection locked="0"/>
    </xf>
    <xf numFmtId="184" fontId="26" fillId="52" borderId="41" xfId="4" applyNumberFormat="1" applyFont="1" applyFill="1" applyBorder="1" applyAlignment="1" applyProtection="1">
      <alignment horizontal="center" vertical="center"/>
      <protection locked="0"/>
    </xf>
    <xf numFmtId="0" fontId="26" fillId="52" borderId="57" xfId="4" applyFont="1" applyFill="1" applyBorder="1" applyAlignment="1" applyProtection="1">
      <alignment horizontal="center" vertical="center"/>
      <protection locked="0"/>
    </xf>
    <xf numFmtId="0" fontId="26" fillId="52" borderId="54" xfId="4" applyFont="1" applyFill="1" applyBorder="1" applyAlignment="1" applyProtection="1">
      <alignment horizontal="center" vertical="center"/>
      <protection locked="0"/>
    </xf>
    <xf numFmtId="0" fontId="81" fillId="52" borderId="54" xfId="4" applyFont="1" applyFill="1" applyBorder="1" applyAlignment="1" applyProtection="1">
      <alignment horizontal="left" vertical="center"/>
      <protection locked="0"/>
    </xf>
    <xf numFmtId="184" fontId="26" fillId="52" borderId="123" xfId="4" applyNumberFormat="1" applyFont="1" applyFill="1" applyBorder="1" applyAlignment="1" applyProtection="1">
      <alignment horizontal="center" vertical="center"/>
      <protection locked="0"/>
    </xf>
    <xf numFmtId="184" fontId="26" fillId="52" borderId="58" xfId="4" applyNumberFormat="1" applyFont="1" applyFill="1" applyBorder="1" applyAlignment="1" applyProtection="1">
      <alignment horizontal="center" vertical="center"/>
      <protection locked="0"/>
    </xf>
    <xf numFmtId="184" fontId="26" fillId="52" borderId="54" xfId="4" applyNumberFormat="1" applyFont="1" applyFill="1" applyBorder="1" applyAlignment="1" applyProtection="1">
      <alignment horizontal="center" vertical="center"/>
      <protection locked="0"/>
    </xf>
    <xf numFmtId="0" fontId="16" fillId="0" borderId="109" xfId="4" applyFont="1" applyBorder="1" applyAlignment="1">
      <alignment horizontal="center"/>
    </xf>
    <xf numFmtId="0" fontId="16" fillId="4" borderId="109" xfId="4" applyFont="1" applyFill="1" applyBorder="1" applyAlignment="1">
      <alignment horizontal="center"/>
    </xf>
    <xf numFmtId="184" fontId="26" fillId="52" borderId="123" xfId="4" applyNumberFormat="1" applyFont="1" applyFill="1" applyBorder="1" applyAlignment="1" applyProtection="1">
      <alignment horizontal="center" vertical="center" wrapText="1"/>
      <protection locked="0"/>
    </xf>
    <xf numFmtId="184" fontId="26" fillId="52" borderId="58" xfId="4" applyNumberFormat="1" applyFont="1" applyFill="1" applyBorder="1" applyAlignment="1" applyProtection="1">
      <alignment horizontal="center" vertical="center" wrapText="1"/>
      <protection locked="0"/>
    </xf>
    <xf numFmtId="184" fontId="26" fillId="52" borderId="54" xfId="4" applyNumberFormat="1" applyFont="1" applyFill="1" applyBorder="1" applyAlignment="1" applyProtection="1">
      <alignment horizontal="center" vertical="center" wrapText="1"/>
      <protection locked="0"/>
    </xf>
    <xf numFmtId="0" fontId="107" fillId="52" borderId="57" xfId="4" applyFont="1" applyFill="1" applyBorder="1" applyAlignment="1" applyProtection="1">
      <alignment horizontal="left" vertical="center" wrapText="1"/>
      <protection locked="0"/>
    </xf>
    <xf numFmtId="0" fontId="89" fillId="0" borderId="55" xfId="4" applyFont="1" applyBorder="1" applyAlignment="1">
      <alignment horizontal="center" vertical="center" wrapText="1"/>
    </xf>
    <xf numFmtId="10" fontId="26" fillId="6" borderId="0" xfId="9" applyNumberFormat="1" applyFont="1" applyFill="1" applyBorder="1" applyAlignment="1" applyProtection="1">
      <alignment horizontal="center" vertical="center"/>
    </xf>
    <xf numFmtId="0" fontId="68" fillId="0" borderId="47" xfId="4" applyFont="1" applyBorder="1" applyAlignment="1">
      <alignment horizontal="center" vertical="top" wrapText="1"/>
    </xf>
    <xf numFmtId="0" fontId="68" fillId="0" borderId="48" xfId="4" applyFont="1" applyBorder="1" applyAlignment="1">
      <alignment horizontal="center" vertical="top" wrapText="1"/>
    </xf>
    <xf numFmtId="0" fontId="68" fillId="0" borderId="49" xfId="4" applyFont="1" applyBorder="1" applyAlignment="1">
      <alignment horizontal="center" vertical="top" wrapText="1"/>
    </xf>
    <xf numFmtId="0" fontId="68" fillId="0" borderId="50" xfId="4" applyFont="1" applyBorder="1" applyAlignment="1">
      <alignment horizontal="center" vertical="top" wrapText="1"/>
    </xf>
    <xf numFmtId="0" fontId="68" fillId="0" borderId="0" xfId="4" applyFont="1" applyAlignment="1">
      <alignment horizontal="center" vertical="top" wrapText="1"/>
    </xf>
    <xf numFmtId="0" fontId="68" fillId="0" borderId="51" xfId="4" applyFont="1" applyBorder="1" applyAlignment="1">
      <alignment horizontal="center" vertical="top" wrapText="1"/>
    </xf>
    <xf numFmtId="9" fontId="65" fillId="0" borderId="41" xfId="4" applyNumberFormat="1" applyFont="1" applyBorder="1" applyAlignment="1">
      <alignment horizontal="center" vertical="center"/>
    </xf>
    <xf numFmtId="185" fontId="26" fillId="6" borderId="0" xfId="4" applyNumberFormat="1" applyFont="1" applyFill="1" applyAlignment="1">
      <alignment horizontal="center" vertical="center"/>
    </xf>
    <xf numFmtId="0" fontId="92" fillId="0" borderId="0" xfId="4" applyFont="1" applyAlignment="1">
      <alignment horizontal="right" vertical="center"/>
    </xf>
    <xf numFmtId="0" fontId="59" fillId="0" borderId="0" xfId="4" applyFont="1" applyAlignment="1">
      <alignment horizontal="right" vertical="center"/>
    </xf>
    <xf numFmtId="195" fontId="26" fillId="6" borderId="46" xfId="4" applyNumberFormat="1" applyFont="1" applyFill="1" applyBorder="1" applyAlignment="1">
      <alignment horizontal="center" vertical="center"/>
    </xf>
    <xf numFmtId="196" fontId="26" fillId="6" borderId="0" xfId="6" applyNumberFormat="1" applyFont="1" applyFill="1" applyBorder="1" applyAlignment="1" applyProtection="1">
      <alignment horizontal="center" vertical="center"/>
    </xf>
    <xf numFmtId="0" fontId="18" fillId="0" borderId="41" xfId="4" applyFont="1" applyBorder="1" applyAlignment="1">
      <alignment horizontal="center" vertical="center" wrapText="1"/>
    </xf>
    <xf numFmtId="0" fontId="68" fillId="0" borderId="41" xfId="4" applyFont="1" applyBorder="1" applyAlignment="1">
      <alignment horizontal="center" vertical="center" wrapText="1"/>
    </xf>
    <xf numFmtId="0" fontId="81" fillId="52" borderId="41" xfId="4" applyFont="1" applyFill="1" applyBorder="1" applyAlignment="1" applyProtection="1">
      <alignment horizontal="left" vertical="top" wrapText="1"/>
      <protection locked="0"/>
    </xf>
    <xf numFmtId="0" fontId="105" fillId="0" borderId="41" xfId="4" applyFont="1" applyBorder="1" applyAlignment="1">
      <alignment horizontal="center" vertical="top" wrapText="1"/>
    </xf>
    <xf numFmtId="0" fontId="107" fillId="52" borderId="58" xfId="4" applyFont="1" applyFill="1" applyBorder="1" applyAlignment="1" applyProtection="1">
      <alignment horizontal="left" vertical="center" wrapText="1"/>
      <protection locked="0"/>
    </xf>
    <xf numFmtId="0" fontId="16" fillId="0" borderId="57" xfId="4" applyFont="1" applyBorder="1" applyAlignment="1">
      <alignment horizontal="center" vertical="center" wrapText="1"/>
    </xf>
    <xf numFmtId="0" fontId="16" fillId="0" borderId="54" xfId="4" applyFont="1" applyBorder="1" applyAlignment="1">
      <alignment horizontal="center" vertical="center" wrapText="1"/>
    </xf>
    <xf numFmtId="0" fontId="81" fillId="52" borderId="57" xfId="4" applyFont="1" applyFill="1" applyBorder="1" applyAlignment="1" applyProtection="1">
      <alignment horizontal="center" vertical="center" wrapText="1"/>
      <protection locked="0"/>
    </xf>
    <xf numFmtId="0" fontId="81" fillId="52" borderId="54" xfId="4" applyFont="1" applyFill="1" applyBorder="1" applyAlignment="1" applyProtection="1">
      <alignment horizontal="center" vertical="center" wrapText="1"/>
      <protection locked="0"/>
    </xf>
    <xf numFmtId="0" fontId="81" fillId="52" borderId="58" xfId="4" applyFont="1" applyFill="1" applyBorder="1" applyAlignment="1" applyProtection="1">
      <alignment horizontal="center" vertical="center" wrapText="1"/>
      <protection locked="0"/>
    </xf>
    <xf numFmtId="0" fontId="26" fillId="52" borderId="41" xfId="4" applyFont="1" applyFill="1" applyBorder="1" applyAlignment="1" applyProtection="1">
      <alignment horizontal="center"/>
      <protection locked="0"/>
    </xf>
    <xf numFmtId="196" fontId="26" fillId="54" borderId="41" xfId="4" applyNumberFormat="1" applyFont="1" applyFill="1" applyBorder="1" applyAlignment="1">
      <alignment horizontal="center" vertical="center" wrapText="1"/>
    </xf>
    <xf numFmtId="196" fontId="26" fillId="54" borderId="107" xfId="4" applyNumberFormat="1" applyFont="1" applyFill="1" applyBorder="1" applyAlignment="1">
      <alignment horizontal="center" vertical="center" wrapText="1"/>
    </xf>
    <xf numFmtId="0" fontId="81" fillId="52" borderId="58" xfId="4" applyFont="1" applyFill="1" applyBorder="1" applyAlignment="1" applyProtection="1">
      <alignment horizontal="left" vertical="top" wrapText="1"/>
      <protection locked="0"/>
    </xf>
    <xf numFmtId="0" fontId="81" fillId="52" borderId="54" xfId="4" applyFont="1" applyFill="1" applyBorder="1" applyAlignment="1" applyProtection="1">
      <alignment horizontal="left" vertical="top" wrapText="1"/>
      <protection locked="0"/>
    </xf>
    <xf numFmtId="0" fontId="108" fillId="52" borderId="57" xfId="4" applyFont="1" applyFill="1" applyBorder="1" applyAlignment="1" applyProtection="1">
      <alignment horizontal="center" vertical="center"/>
      <protection locked="0"/>
    </xf>
    <xf numFmtId="0" fontId="107" fillId="7" borderId="57" xfId="4" applyFont="1" applyFill="1" applyBorder="1" applyAlignment="1" applyProtection="1">
      <alignment horizontal="center" vertical="center" wrapText="1"/>
      <protection locked="0"/>
    </xf>
    <xf numFmtId="0" fontId="26" fillId="7" borderId="54" xfId="4" applyFont="1" applyFill="1" applyBorder="1" applyAlignment="1" applyProtection="1">
      <alignment horizontal="center" vertical="center" wrapText="1"/>
      <protection locked="0"/>
    </xf>
    <xf numFmtId="0" fontId="26" fillId="52" borderId="57" xfId="4" applyFont="1" applyFill="1" applyBorder="1" applyAlignment="1" applyProtection="1">
      <alignment horizontal="center" vertical="center" wrapText="1"/>
      <protection locked="0"/>
    </xf>
    <xf numFmtId="0" fontId="26" fillId="52" borderId="54" xfId="4" applyFont="1" applyFill="1" applyBorder="1" applyAlignment="1" applyProtection="1">
      <alignment horizontal="center" vertical="center" wrapText="1"/>
      <protection locked="0"/>
    </xf>
    <xf numFmtId="196" fontId="26" fillId="54" borderId="57" xfId="4" applyNumberFormat="1" applyFont="1" applyFill="1" applyBorder="1" applyAlignment="1">
      <alignment horizontal="center" vertical="center" wrapText="1"/>
    </xf>
    <xf numFmtId="196" fontId="26" fillId="54" borderId="119" xfId="4" applyNumberFormat="1" applyFont="1" applyFill="1" applyBorder="1" applyAlignment="1">
      <alignment horizontal="center" vertical="center" wrapText="1"/>
    </xf>
    <xf numFmtId="0" fontId="26" fillId="52" borderId="57" xfId="4" applyFont="1" applyFill="1" applyBorder="1" applyAlignment="1" applyProtection="1">
      <alignment horizontal="center"/>
      <protection locked="0"/>
    </xf>
    <xf numFmtId="0" fontId="26" fillId="52" borderId="54" xfId="4" applyFont="1" applyFill="1" applyBorder="1" applyAlignment="1" applyProtection="1">
      <alignment horizontal="center"/>
      <protection locked="0"/>
    </xf>
    <xf numFmtId="0" fontId="26" fillId="0" borderId="58" xfId="4" applyFont="1" applyBorder="1" applyAlignment="1">
      <alignment horizontal="left" vertical="center" wrapText="1"/>
    </xf>
    <xf numFmtId="0" fontId="26" fillId="4" borderId="58" xfId="4" applyFont="1" applyFill="1" applyBorder="1" applyAlignment="1">
      <alignment horizontal="left" vertical="center" wrapText="1"/>
    </xf>
    <xf numFmtId="0" fontId="26" fillId="4" borderId="48" xfId="4" applyFont="1" applyFill="1" applyBorder="1" applyAlignment="1">
      <alignment horizontal="left" vertical="center" wrapText="1"/>
    </xf>
    <xf numFmtId="0" fontId="16" fillId="0" borderId="58" xfId="4" applyFont="1" applyBorder="1" applyAlignment="1">
      <alignment horizontal="center" vertical="center"/>
    </xf>
    <xf numFmtId="0" fontId="16" fillId="0" borderId="114" xfId="4" applyFont="1" applyBorder="1" applyAlignment="1">
      <alignment horizontal="center" vertical="center"/>
    </xf>
    <xf numFmtId="0" fontId="16" fillId="0" borderId="115" xfId="4" applyFont="1" applyBorder="1" applyAlignment="1">
      <alignment horizontal="center" vertical="center"/>
    </xf>
    <xf numFmtId="0" fontId="16" fillId="0" borderId="116" xfId="4" applyFont="1" applyBorder="1" applyAlignment="1">
      <alignment horizontal="center" vertical="center"/>
    </xf>
    <xf numFmtId="0" fontId="18" fillId="0" borderId="117" xfId="4" applyFont="1" applyBorder="1" applyAlignment="1">
      <alignment horizontal="center" vertical="center"/>
    </xf>
    <xf numFmtId="0" fontId="18" fillId="0" borderId="115" xfId="4" applyFont="1" applyBorder="1" applyAlignment="1">
      <alignment horizontal="center" vertical="center"/>
    </xf>
    <xf numFmtId="0" fontId="18" fillId="0" borderId="118" xfId="4" applyFont="1" applyBorder="1" applyAlignment="1">
      <alignment horizontal="center" vertical="center"/>
    </xf>
    <xf numFmtId="0" fontId="16" fillId="0" borderId="117" xfId="4" applyFont="1" applyBorder="1" applyAlignment="1">
      <alignment horizontal="center" vertical="center"/>
    </xf>
    <xf numFmtId="0" fontId="16" fillId="0" borderId="118" xfId="4" applyFont="1" applyBorder="1" applyAlignment="1">
      <alignment horizontal="center" vertical="center"/>
    </xf>
    <xf numFmtId="0" fontId="89" fillId="0" borderId="57" xfId="4" applyFont="1" applyBorder="1" applyAlignment="1">
      <alignment horizontal="center" vertical="center" wrapText="1"/>
    </xf>
    <xf numFmtId="0" fontId="18" fillId="0" borderId="41" xfId="4" applyFont="1" applyBorder="1" applyAlignment="1">
      <alignment horizontal="center" vertical="center"/>
    </xf>
    <xf numFmtId="0" fontId="18" fillId="52" borderId="41" xfId="4" applyFont="1" applyFill="1" applyBorder="1" applyAlignment="1" applyProtection="1">
      <alignment horizontal="center" vertical="top" wrapText="1"/>
      <protection locked="0"/>
    </xf>
    <xf numFmtId="195" fontId="16" fillId="6" borderId="46" xfId="4" applyNumberFormat="1" applyFont="1" applyFill="1" applyBorder="1" applyAlignment="1">
      <alignment horizontal="center" vertical="center"/>
    </xf>
    <xf numFmtId="191" fontId="26" fillId="0" borderId="0" xfId="4" quotePrefix="1" applyNumberFormat="1" applyFont="1" applyAlignment="1">
      <alignment horizontal="center" vertical="center"/>
    </xf>
    <xf numFmtId="191" fontId="26" fillId="0" borderId="0" xfId="4" applyNumberFormat="1" applyFont="1" applyAlignment="1">
      <alignment horizontal="center" vertical="center"/>
    </xf>
    <xf numFmtId="195" fontId="16" fillId="6" borderId="0" xfId="4" applyNumberFormat="1" applyFont="1" applyFill="1" applyAlignment="1">
      <alignment horizontal="center" vertical="center"/>
    </xf>
    <xf numFmtId="195" fontId="16" fillId="6" borderId="48" xfId="6" applyNumberFormat="1" applyFont="1" applyFill="1" applyBorder="1" applyAlignment="1" applyProtection="1">
      <alignment horizontal="center" vertical="center"/>
    </xf>
    <xf numFmtId="197" fontId="16" fillId="6" borderId="0" xfId="4" applyNumberFormat="1" applyFont="1" applyFill="1" applyAlignment="1">
      <alignment horizontal="center" vertical="center"/>
    </xf>
    <xf numFmtId="0" fontId="26" fillId="52" borderId="111" xfId="4" applyFont="1" applyFill="1" applyBorder="1" applyAlignment="1" applyProtection="1">
      <alignment horizontal="center"/>
      <protection locked="0"/>
    </xf>
    <xf numFmtId="196" fontId="26" fillId="54" borderId="111" xfId="4" applyNumberFormat="1" applyFont="1" applyFill="1" applyBorder="1" applyAlignment="1">
      <alignment horizontal="center" vertical="center" wrapText="1"/>
    </xf>
    <xf numFmtId="196" fontId="26" fillId="54" borderId="112" xfId="4" applyNumberFormat="1" applyFont="1" applyFill="1" applyBorder="1" applyAlignment="1">
      <alignment horizontal="center" vertical="center" wrapText="1"/>
    </xf>
    <xf numFmtId="0" fontId="16" fillId="0" borderId="119" xfId="4" applyFont="1" applyBorder="1" applyAlignment="1">
      <alignment horizontal="center" vertical="center"/>
    </xf>
    <xf numFmtId="195" fontId="16" fillId="6" borderId="48" xfId="4" applyNumberFormat="1" applyFont="1" applyFill="1" applyBorder="1" applyAlignment="1">
      <alignment horizontal="center" vertical="center"/>
    </xf>
    <xf numFmtId="0" fontId="79" fillId="0" borderId="57" xfId="4" applyFont="1" applyBorder="1" applyAlignment="1">
      <alignment horizontal="center" vertical="center" wrapText="1"/>
    </xf>
    <xf numFmtId="0" fontId="81" fillId="7" borderId="57" xfId="4" applyFont="1" applyFill="1" applyBorder="1" applyAlignment="1" applyProtection="1">
      <alignment horizontal="center" vertical="center" wrapText="1"/>
      <protection locked="0"/>
    </xf>
    <xf numFmtId="0" fontId="81" fillId="7" borderId="54" xfId="4" applyFont="1" applyFill="1" applyBorder="1" applyAlignment="1" applyProtection="1">
      <alignment horizontal="center" vertical="center" wrapText="1"/>
      <protection locked="0"/>
    </xf>
    <xf numFmtId="0" fontId="81" fillId="7" borderId="58" xfId="4" applyFont="1" applyFill="1" applyBorder="1" applyAlignment="1" applyProtection="1">
      <alignment horizontal="center" vertical="center" wrapText="1"/>
      <protection locked="0"/>
    </xf>
    <xf numFmtId="0" fontId="26" fillId="7" borderId="57" xfId="4" applyFont="1" applyFill="1" applyBorder="1" applyAlignment="1" applyProtection="1">
      <alignment horizontal="center" vertical="center" wrapText="1"/>
      <protection locked="0"/>
    </xf>
    <xf numFmtId="196" fontId="26" fillId="7" borderId="57" xfId="4" applyNumberFormat="1" applyFont="1" applyFill="1" applyBorder="1" applyAlignment="1">
      <alignment horizontal="center" vertical="center" wrapText="1"/>
    </xf>
    <xf numFmtId="196" fontId="26" fillId="7" borderId="119" xfId="4" applyNumberFormat="1" applyFont="1" applyFill="1" applyBorder="1" applyAlignment="1">
      <alignment horizontal="center" vertical="center" wrapText="1"/>
    </xf>
    <xf numFmtId="0" fontId="81" fillId="7" borderId="58" xfId="4" applyFont="1" applyFill="1" applyBorder="1" applyAlignment="1" applyProtection="1">
      <alignment horizontal="left" vertical="center" wrapText="1"/>
      <protection locked="0"/>
    </xf>
    <xf numFmtId="0" fontId="81" fillId="7" borderId="54" xfId="4" applyFont="1" applyFill="1" applyBorder="1" applyAlignment="1" applyProtection="1">
      <alignment horizontal="left" vertical="center" wrapText="1"/>
      <protection locked="0"/>
    </xf>
    <xf numFmtId="0" fontId="56" fillId="9" borderId="57" xfId="0" applyFont="1" applyFill="1" applyBorder="1" applyAlignment="1">
      <alignment horizontal="center" vertical="center"/>
    </xf>
    <xf numFmtId="0" fontId="56" fillId="9" borderId="58" xfId="0" applyFont="1" applyFill="1" applyBorder="1" applyAlignment="1">
      <alignment horizontal="center" vertical="center"/>
    </xf>
    <xf numFmtId="0" fontId="56" fillId="9" borderId="54" xfId="0" applyFont="1" applyFill="1" applyBorder="1" applyAlignment="1">
      <alignment horizontal="center" vertical="center"/>
    </xf>
    <xf numFmtId="0" fontId="31" fillId="0" borderId="26" xfId="0" applyFont="1" applyBorder="1" applyAlignment="1">
      <alignment horizontal="center" vertical="center" wrapText="1"/>
    </xf>
    <xf numFmtId="0" fontId="30" fillId="52" borderId="8" xfId="0" applyFont="1" applyFill="1" applyBorder="1" applyAlignment="1" applyProtection="1">
      <alignment horizontal="left" vertical="top" wrapText="1"/>
      <protection locked="0"/>
    </xf>
    <xf numFmtId="0" fontId="30" fillId="52" borderId="0" xfId="0" applyFont="1" applyFill="1" applyAlignment="1" applyProtection="1">
      <alignment horizontal="left" vertical="top" wrapText="1"/>
      <protection locked="0"/>
    </xf>
    <xf numFmtId="0" fontId="30" fillId="52" borderId="63" xfId="0" applyFont="1" applyFill="1" applyBorder="1" applyAlignment="1" applyProtection="1">
      <alignment horizontal="left" vertical="top" wrapText="1"/>
      <protection locked="0"/>
    </xf>
    <xf numFmtId="0" fontId="30" fillId="52" borderId="2" xfId="0" applyFont="1" applyFill="1" applyBorder="1" applyAlignment="1" applyProtection="1">
      <alignment horizontal="left" vertical="top" wrapText="1"/>
      <protection locked="0"/>
    </xf>
    <xf numFmtId="0" fontId="30" fillId="52" borderId="1" xfId="0" applyFont="1" applyFill="1" applyBorder="1" applyAlignment="1" applyProtection="1">
      <alignment horizontal="left" vertical="top" wrapText="1"/>
      <protection locked="0"/>
    </xf>
    <xf numFmtId="0" fontId="30" fillId="52" borderId="43" xfId="0" applyFont="1" applyFill="1" applyBorder="1" applyAlignment="1" applyProtection="1">
      <alignment horizontal="left" vertical="top" wrapText="1"/>
      <protection locked="0"/>
    </xf>
    <xf numFmtId="0" fontId="31" fillId="17" borderId="24" xfId="0" applyFont="1" applyFill="1" applyBorder="1" applyAlignment="1">
      <alignment horizontal="center" vertical="center" wrapText="1"/>
    </xf>
    <xf numFmtId="177" fontId="31" fillId="34" borderId="34" xfId="0" applyNumberFormat="1" applyFont="1" applyFill="1" applyBorder="1" applyAlignment="1">
      <alignment horizontal="center" vertical="center" wrapText="1"/>
    </xf>
    <xf numFmtId="0" fontId="31" fillId="52" borderId="25" xfId="0" applyFont="1" applyFill="1" applyBorder="1" applyAlignment="1" applyProtection="1">
      <alignment horizontal="center" vertical="center"/>
      <protection locked="0"/>
    </xf>
    <xf numFmtId="0" fontId="31" fillId="52" borderId="9" xfId="0" applyFont="1" applyFill="1" applyBorder="1" applyAlignment="1" applyProtection="1">
      <alignment horizontal="center" vertical="center"/>
      <protection locked="0"/>
    </xf>
    <xf numFmtId="0" fontId="31" fillId="34" borderId="24" xfId="0" applyFont="1" applyFill="1" applyBorder="1"/>
    <xf numFmtId="0" fontId="31" fillId="13" borderId="24" xfId="0" applyFont="1" applyFill="1" applyBorder="1" applyAlignment="1">
      <alignment horizontal="center" vertical="center" wrapText="1"/>
    </xf>
    <xf numFmtId="0" fontId="31" fillId="52" borderId="24" xfId="0" applyFont="1" applyFill="1" applyBorder="1" applyAlignment="1" applyProtection="1">
      <alignment horizontal="center" vertical="center"/>
      <protection locked="0"/>
    </xf>
    <xf numFmtId="0" fontId="31" fillId="12" borderId="24" xfId="0" applyFont="1" applyFill="1" applyBorder="1" applyAlignment="1">
      <alignment horizontal="center" vertical="center" wrapText="1"/>
    </xf>
    <xf numFmtId="0" fontId="30" fillId="53" borderId="24" xfId="0" applyFont="1" applyFill="1" applyBorder="1" applyAlignment="1" applyProtection="1">
      <alignment horizontal="left" vertical="top" wrapText="1"/>
      <protection locked="0"/>
    </xf>
    <xf numFmtId="0" fontId="31" fillId="18" borderId="24" xfId="0" applyFont="1" applyFill="1" applyBorder="1" applyAlignment="1">
      <alignment horizontal="center" vertical="center" wrapText="1"/>
    </xf>
    <xf numFmtId="0" fontId="31" fillId="52" borderId="26" xfId="0" applyFont="1" applyFill="1" applyBorder="1" applyAlignment="1" applyProtection="1">
      <alignment horizontal="center" vertical="center"/>
      <protection locked="0"/>
    </xf>
    <xf numFmtId="0" fontId="31" fillId="2" borderId="24" xfId="0" applyFont="1" applyFill="1" applyBorder="1" applyAlignment="1">
      <alignment horizontal="center" vertical="center" wrapText="1"/>
    </xf>
    <xf numFmtId="0" fontId="56" fillId="14" borderId="48" xfId="0" applyFont="1" applyFill="1" applyBorder="1" applyAlignment="1">
      <alignment horizontal="center" vertical="center"/>
    </xf>
    <xf numFmtId="0" fontId="56" fillId="14" borderId="46" xfId="0" applyFont="1" applyFill="1" applyBorder="1" applyAlignment="1">
      <alignment horizontal="center" vertical="center"/>
    </xf>
    <xf numFmtId="0" fontId="56" fillId="14" borderId="49" xfId="0" applyFont="1" applyFill="1" applyBorder="1" applyAlignment="1">
      <alignment horizontal="center" vertical="center"/>
    </xf>
    <xf numFmtId="0" fontId="56" fillId="14" borderId="53" xfId="0" applyFont="1" applyFill="1" applyBorder="1" applyAlignment="1">
      <alignment horizontal="center" vertical="center"/>
    </xf>
    <xf numFmtId="0" fontId="31" fillId="2" borderId="41" xfId="0" applyFont="1" applyFill="1" applyBorder="1" applyAlignment="1">
      <alignment horizontal="center" vertical="center" wrapText="1"/>
    </xf>
    <xf numFmtId="0" fontId="30" fillId="53" borderId="41" xfId="0" applyFont="1" applyFill="1" applyBorder="1" applyAlignment="1" applyProtection="1">
      <alignment horizontal="left" vertical="top" wrapText="1"/>
      <protection locked="0"/>
    </xf>
    <xf numFmtId="0" fontId="31" fillId="22" borderId="41" xfId="0" applyFont="1" applyFill="1" applyBorder="1" applyAlignment="1">
      <alignment horizontal="center" vertical="center" wrapText="1"/>
    </xf>
    <xf numFmtId="178" fontId="31" fillId="34" borderId="41" xfId="0" applyNumberFormat="1" applyFont="1" applyFill="1" applyBorder="1" applyAlignment="1">
      <alignment horizontal="center" vertical="center" wrapText="1"/>
    </xf>
    <xf numFmtId="0" fontId="31" fillId="52" borderId="41" xfId="0" applyFont="1" applyFill="1" applyBorder="1" applyAlignment="1" applyProtection="1">
      <alignment horizontal="center" vertical="center"/>
      <protection locked="0"/>
    </xf>
    <xf numFmtId="0" fontId="31" fillId="34" borderId="41" xfId="0" applyFont="1" applyFill="1" applyBorder="1" applyAlignment="1">
      <alignment vertical="center"/>
    </xf>
    <xf numFmtId="0" fontId="31" fillId="0" borderId="41" xfId="0" applyFont="1" applyBorder="1" applyAlignment="1">
      <alignment horizontal="center" vertical="center" wrapText="1"/>
    </xf>
    <xf numFmtId="0" fontId="30" fillId="52" borderId="41" xfId="0" applyFont="1" applyFill="1" applyBorder="1" applyAlignment="1" applyProtection="1">
      <alignment horizontal="left" vertical="top" wrapText="1"/>
      <protection locked="0"/>
    </xf>
    <xf numFmtId="0" fontId="31" fillId="21" borderId="41" xfId="0" applyFont="1" applyFill="1" applyBorder="1" applyAlignment="1">
      <alignment horizontal="center" vertical="center" wrapText="1"/>
    </xf>
    <xf numFmtId="0" fontId="31" fillId="23" borderId="41" xfId="0" applyFont="1" applyFill="1" applyBorder="1" applyAlignment="1">
      <alignment horizontal="center" vertical="center" wrapText="1"/>
    </xf>
    <xf numFmtId="178" fontId="31" fillId="35" borderId="41" xfId="0" applyNumberFormat="1" applyFont="1" applyFill="1" applyBorder="1" applyAlignment="1">
      <alignment horizontal="center" vertical="center" wrapText="1"/>
    </xf>
    <xf numFmtId="178" fontId="31" fillId="34" borderId="55" xfId="0" applyNumberFormat="1" applyFont="1" applyFill="1" applyBorder="1" applyAlignment="1">
      <alignment horizontal="center" vertical="center" wrapText="1"/>
    </xf>
    <xf numFmtId="178" fontId="31" fillId="34" borderId="56" xfId="0" applyNumberFormat="1" applyFont="1" applyFill="1" applyBorder="1" applyAlignment="1">
      <alignment horizontal="center" vertical="center" wrapText="1"/>
    </xf>
    <xf numFmtId="0" fontId="31" fillId="22" borderId="67" xfId="0" applyFont="1" applyFill="1" applyBorder="1" applyAlignment="1">
      <alignment horizontal="center" vertical="center" wrapText="1"/>
    </xf>
    <xf numFmtId="0" fontId="31" fillId="22" borderId="68" xfId="0" applyFont="1" applyFill="1" applyBorder="1" applyAlignment="1">
      <alignment horizontal="center" vertical="center" wrapText="1"/>
    </xf>
    <xf numFmtId="178" fontId="31" fillId="52" borderId="55" xfId="0" applyNumberFormat="1" applyFont="1" applyFill="1" applyBorder="1" applyAlignment="1" applyProtection="1">
      <alignment horizontal="center" vertical="center" wrapText="1"/>
      <protection locked="0"/>
    </xf>
    <xf numFmtId="178" fontId="31" fillId="52" borderId="56" xfId="0" applyNumberFormat="1" applyFont="1" applyFill="1" applyBorder="1" applyAlignment="1" applyProtection="1">
      <alignment horizontal="center" vertical="center" wrapText="1"/>
      <protection locked="0"/>
    </xf>
    <xf numFmtId="0" fontId="56" fillId="24" borderId="47" xfId="0" applyFont="1" applyFill="1" applyBorder="1" applyAlignment="1">
      <alignment horizontal="center" vertical="center"/>
    </xf>
    <xf numFmtId="0" fontId="56" fillId="24" borderId="48" xfId="0" applyFont="1" applyFill="1" applyBorder="1" applyAlignment="1">
      <alignment horizontal="center" vertical="center"/>
    </xf>
    <xf numFmtId="0" fontId="56" fillId="24" borderId="49" xfId="0" applyFont="1" applyFill="1" applyBorder="1" applyAlignment="1">
      <alignment horizontal="center" vertical="center"/>
    </xf>
    <xf numFmtId="0" fontId="56" fillId="24" borderId="52" xfId="0" applyFont="1" applyFill="1" applyBorder="1" applyAlignment="1">
      <alignment horizontal="center" vertical="center"/>
    </xf>
    <xf numFmtId="0" fontId="56" fillId="24" borderId="46" xfId="0" applyFont="1" applyFill="1" applyBorder="1" applyAlignment="1">
      <alignment horizontal="center" vertical="center"/>
    </xf>
    <xf numFmtId="0" fontId="56" fillId="24" borderId="53" xfId="0" applyFont="1" applyFill="1" applyBorder="1" applyAlignment="1">
      <alignment horizontal="center" vertical="center"/>
    </xf>
    <xf numFmtId="0" fontId="31" fillId="28" borderId="24" xfId="0" applyFont="1" applyFill="1" applyBorder="1" applyAlignment="1">
      <alignment horizontal="center" vertical="center" wrapText="1"/>
    </xf>
    <xf numFmtId="178" fontId="31" fillId="35" borderId="34" xfId="0" applyNumberFormat="1" applyFont="1" applyFill="1" applyBorder="1" applyAlignment="1">
      <alignment horizontal="center" vertical="center" wrapText="1"/>
    </xf>
    <xf numFmtId="0" fontId="31" fillId="27" borderId="24" xfId="0" applyFont="1" applyFill="1" applyBorder="1" applyAlignment="1">
      <alignment horizontal="center" vertical="center" wrapText="1"/>
    </xf>
    <xf numFmtId="0" fontId="31" fillId="28" borderId="25" xfId="0" applyFont="1" applyFill="1" applyBorder="1" applyAlignment="1">
      <alignment horizontal="center" vertical="center" wrapText="1"/>
    </xf>
    <xf numFmtId="0" fontId="31" fillId="28" borderId="26" xfId="0" applyFont="1" applyFill="1" applyBorder="1" applyAlignment="1">
      <alignment horizontal="center" vertical="center" wrapText="1"/>
    </xf>
    <xf numFmtId="178" fontId="29" fillId="35" borderId="34" xfId="0" applyNumberFormat="1" applyFont="1" applyFill="1" applyBorder="1" applyAlignment="1">
      <alignment horizontal="center" vertical="center" wrapText="1"/>
    </xf>
    <xf numFmtId="0" fontId="56" fillId="29" borderId="47" xfId="0" applyFont="1" applyFill="1" applyBorder="1" applyAlignment="1">
      <alignment horizontal="center" vertical="center"/>
    </xf>
    <xf numFmtId="0" fontId="56" fillId="29" borderId="48" xfId="0" applyFont="1" applyFill="1" applyBorder="1" applyAlignment="1">
      <alignment horizontal="center" vertical="center"/>
    </xf>
    <xf numFmtId="0" fontId="56" fillId="29" borderId="49" xfId="0" applyFont="1" applyFill="1" applyBorder="1" applyAlignment="1">
      <alignment horizontal="center" vertical="center"/>
    </xf>
    <xf numFmtId="0" fontId="56" fillId="29" borderId="52" xfId="0" applyFont="1" applyFill="1" applyBorder="1" applyAlignment="1">
      <alignment horizontal="center" vertical="center"/>
    </xf>
    <xf numFmtId="0" fontId="56" fillId="29" borderId="46" xfId="0" applyFont="1" applyFill="1" applyBorder="1" applyAlignment="1">
      <alignment horizontal="center" vertical="center"/>
    </xf>
    <xf numFmtId="0" fontId="56" fillId="29" borderId="53" xfId="0" applyFont="1" applyFill="1" applyBorder="1" applyAlignment="1">
      <alignment horizontal="center" vertical="center"/>
    </xf>
    <xf numFmtId="0" fontId="31" fillId="32" borderId="25" xfId="0" applyFont="1" applyFill="1" applyBorder="1" applyAlignment="1">
      <alignment horizontal="center" vertical="center" wrapText="1"/>
    </xf>
    <xf numFmtId="0" fontId="31" fillId="32" borderId="9" xfId="0" applyFont="1" applyFill="1" applyBorder="1" applyAlignment="1">
      <alignment horizontal="center" vertical="center" wrapText="1"/>
    </xf>
    <xf numFmtId="0" fontId="31" fillId="32" borderId="97" xfId="0" applyFont="1" applyFill="1" applyBorder="1" applyAlignment="1">
      <alignment horizontal="center" vertical="center" wrapText="1"/>
    </xf>
    <xf numFmtId="0" fontId="31" fillId="52" borderId="24" xfId="0" applyFont="1" applyFill="1" applyBorder="1" applyAlignment="1" applyProtection="1">
      <alignment horizontal="center" vertical="center" wrapText="1"/>
      <protection locked="0"/>
    </xf>
    <xf numFmtId="0" fontId="31" fillId="34" borderId="24" xfId="0" applyFont="1" applyFill="1" applyBorder="1" applyAlignment="1">
      <alignment vertical="center" wrapText="1"/>
    </xf>
    <xf numFmtId="0" fontId="31" fillId="33" borderId="98" xfId="0" applyFont="1" applyFill="1" applyBorder="1" applyAlignment="1">
      <alignment horizontal="center" vertical="center" wrapText="1"/>
    </xf>
    <xf numFmtId="0" fontId="31" fillId="33" borderId="61" xfId="0" applyFont="1" applyFill="1" applyBorder="1" applyAlignment="1">
      <alignment horizontal="center" vertical="center" wrapText="1"/>
    </xf>
    <xf numFmtId="0" fontId="31" fillId="34" borderId="24" xfId="0" applyFont="1" applyFill="1" applyBorder="1" applyAlignment="1">
      <alignment horizontal="left" vertical="center" wrapText="1"/>
    </xf>
    <xf numFmtId="0" fontId="31" fillId="32" borderId="24" xfId="0" applyFont="1" applyFill="1" applyBorder="1" applyAlignment="1">
      <alignment horizontal="center" vertical="center" wrapText="1"/>
    </xf>
    <xf numFmtId="178" fontId="31" fillId="35" borderId="60" xfId="0" applyNumberFormat="1" applyFont="1" applyFill="1" applyBorder="1" applyAlignment="1">
      <alignment horizontal="center" vertical="center" wrapText="1"/>
    </xf>
    <xf numFmtId="178" fontId="31" fillId="35" borderId="61" xfId="0" applyNumberFormat="1" applyFont="1" applyFill="1" applyBorder="1" applyAlignment="1">
      <alignment horizontal="center" vertical="center" wrapText="1"/>
    </xf>
    <xf numFmtId="178" fontId="31" fillId="35" borderId="62" xfId="0" applyNumberFormat="1" applyFont="1" applyFill="1" applyBorder="1" applyAlignment="1">
      <alignment horizontal="center" vertical="center" wrapText="1"/>
    </xf>
    <xf numFmtId="0" fontId="31" fillId="34" borderId="25" xfId="0" applyFont="1" applyFill="1" applyBorder="1" applyAlignment="1">
      <alignment horizontal="center" vertical="center" wrapText="1"/>
    </xf>
    <xf numFmtId="0" fontId="31" fillId="34" borderId="9" xfId="0" applyFont="1" applyFill="1" applyBorder="1" applyAlignment="1">
      <alignment horizontal="center" vertical="center" wrapText="1"/>
    </xf>
    <xf numFmtId="0" fontId="31" fillId="34" borderId="26" xfId="0" applyFont="1" applyFill="1" applyBorder="1" applyAlignment="1">
      <alignment horizontal="center" vertical="center" wrapText="1"/>
    </xf>
    <xf numFmtId="0" fontId="31" fillId="52" borderId="25" xfId="0" applyFont="1" applyFill="1" applyBorder="1" applyAlignment="1" applyProtection="1">
      <alignment horizontal="center" vertical="center" wrapText="1"/>
      <protection locked="0"/>
    </xf>
    <xf numFmtId="0" fontId="31" fillId="52" borderId="9" xfId="0" applyFont="1" applyFill="1" applyBorder="1" applyAlignment="1" applyProtection="1">
      <alignment horizontal="center" vertical="center" wrapText="1"/>
      <protection locked="0"/>
    </xf>
    <xf numFmtId="0" fontId="31" fillId="52" borderId="26" xfId="0" applyFont="1" applyFill="1" applyBorder="1" applyAlignment="1" applyProtection="1">
      <alignment horizontal="center" vertical="center" wrapText="1"/>
      <protection locked="0"/>
    </xf>
    <xf numFmtId="0" fontId="30" fillId="33" borderId="55" xfId="0" applyFont="1" applyFill="1" applyBorder="1" applyAlignment="1">
      <alignment horizontal="center" vertical="center" wrapText="1"/>
    </xf>
    <xf numFmtId="0" fontId="30" fillId="33" borderId="59" xfId="0" applyFont="1" applyFill="1" applyBorder="1" applyAlignment="1">
      <alignment horizontal="center" vertical="center" wrapText="1"/>
    </xf>
    <xf numFmtId="0" fontId="30" fillId="33" borderId="56" xfId="0" applyFont="1" applyFill="1" applyBorder="1" applyAlignment="1">
      <alignment horizontal="center" vertical="center" wrapText="1"/>
    </xf>
    <xf numFmtId="0" fontId="31" fillId="31" borderId="24" xfId="0" applyFont="1" applyFill="1" applyBorder="1" applyAlignment="1">
      <alignment horizontal="center" vertical="center" wrapText="1"/>
    </xf>
    <xf numFmtId="178" fontId="31" fillId="34" borderId="34" xfId="0" applyNumberFormat="1" applyFont="1" applyFill="1" applyBorder="1" applyAlignment="1">
      <alignment horizontal="center" vertical="center" wrapText="1"/>
    </xf>
    <xf numFmtId="0" fontId="30" fillId="52" borderId="24" xfId="0" applyFont="1" applyFill="1" applyBorder="1" applyAlignment="1" applyProtection="1">
      <alignment horizontal="left" vertical="top" wrapText="1"/>
      <protection locked="0"/>
    </xf>
    <xf numFmtId="0" fontId="31" fillId="33" borderId="25" xfId="0" applyFont="1" applyFill="1" applyBorder="1" applyAlignment="1">
      <alignment horizontal="center" vertical="center" wrapText="1"/>
    </xf>
    <xf numFmtId="0" fontId="31" fillId="33" borderId="9" xfId="0" applyFont="1" applyFill="1" applyBorder="1" applyAlignment="1">
      <alignment horizontal="center" vertical="center" wrapText="1"/>
    </xf>
    <xf numFmtId="0" fontId="30" fillId="53" borderId="26" xfId="0" applyFont="1" applyFill="1" applyBorder="1" applyAlignment="1" applyProtection="1">
      <alignment horizontal="left" vertical="top" wrapText="1"/>
      <protection locked="0"/>
    </xf>
    <xf numFmtId="0" fontId="31" fillId="52" borderId="41" xfId="0" applyFont="1" applyFill="1" applyBorder="1" applyAlignment="1" applyProtection="1">
      <alignment horizontal="center" vertical="center" wrapText="1"/>
      <protection locked="0"/>
    </xf>
    <xf numFmtId="0" fontId="31" fillId="34" borderId="41" xfId="0" applyFont="1" applyFill="1" applyBorder="1" applyAlignment="1">
      <alignment vertical="center" wrapText="1"/>
    </xf>
    <xf numFmtId="178" fontId="29" fillId="34" borderId="41" xfId="0" applyNumberFormat="1" applyFont="1" applyFill="1" applyBorder="1" applyAlignment="1">
      <alignment horizontal="center" vertical="center" wrapText="1"/>
    </xf>
    <xf numFmtId="0" fontId="31" fillId="33" borderId="62" xfId="0" applyFont="1" applyFill="1" applyBorder="1" applyAlignment="1">
      <alignment horizontal="center" vertical="center" wrapText="1"/>
    </xf>
    <xf numFmtId="178" fontId="29" fillId="35" borderId="41" xfId="0" applyNumberFormat="1" applyFont="1" applyFill="1" applyBorder="1" applyAlignment="1">
      <alignment horizontal="center" vertical="center" wrapText="1"/>
    </xf>
    <xf numFmtId="0" fontId="56" fillId="36" borderId="47" xfId="0" applyFont="1" applyFill="1" applyBorder="1" applyAlignment="1">
      <alignment horizontal="center" vertical="center"/>
    </xf>
    <xf numFmtId="0" fontId="56" fillId="36" borderId="48" xfId="0" applyFont="1" applyFill="1" applyBorder="1" applyAlignment="1">
      <alignment horizontal="center" vertical="center"/>
    </xf>
    <xf numFmtId="0" fontId="56" fillId="36" borderId="49" xfId="0" applyFont="1" applyFill="1" applyBorder="1" applyAlignment="1">
      <alignment horizontal="center" vertical="center"/>
    </xf>
    <xf numFmtId="0" fontId="56" fillId="36" borderId="52" xfId="0" applyFont="1" applyFill="1" applyBorder="1" applyAlignment="1">
      <alignment horizontal="center" vertical="center"/>
    </xf>
    <xf numFmtId="0" fontId="56" fillId="36" borderId="46" xfId="0" applyFont="1" applyFill="1" applyBorder="1" applyAlignment="1">
      <alignment horizontal="center" vertical="center"/>
    </xf>
    <xf numFmtId="0" fontId="56" fillId="36" borderId="53" xfId="0" applyFont="1" applyFill="1" applyBorder="1" applyAlignment="1">
      <alignment horizontal="center" vertical="center"/>
    </xf>
    <xf numFmtId="0" fontId="31" fillId="40" borderId="25" xfId="0" applyFont="1" applyFill="1" applyBorder="1" applyAlignment="1">
      <alignment horizontal="center" vertical="center" wrapText="1"/>
    </xf>
    <xf numFmtId="0" fontId="31" fillId="40" borderId="26" xfId="0" applyFont="1" applyFill="1" applyBorder="1" applyAlignment="1">
      <alignment horizontal="center" vertical="center" wrapText="1"/>
    </xf>
    <xf numFmtId="177" fontId="31" fillId="35" borderId="60" xfId="0" applyNumberFormat="1" applyFont="1" applyFill="1" applyBorder="1" applyAlignment="1">
      <alignment horizontal="center" vertical="center" wrapText="1"/>
    </xf>
    <xf numFmtId="177" fontId="31" fillId="35" borderId="62" xfId="0" applyNumberFormat="1" applyFont="1" applyFill="1" applyBorder="1" applyAlignment="1">
      <alignment horizontal="center" vertical="center" wrapText="1"/>
    </xf>
    <xf numFmtId="0" fontId="31" fillId="34" borderId="25" xfId="0" applyFont="1" applyFill="1" applyBorder="1"/>
    <xf numFmtId="0" fontId="31" fillId="34" borderId="26" xfId="0" applyFont="1" applyFill="1" applyBorder="1"/>
    <xf numFmtId="0" fontId="29" fillId="2" borderId="24" xfId="0" applyFont="1" applyFill="1" applyBorder="1" applyAlignment="1">
      <alignment horizontal="center" vertical="center" wrapText="1"/>
    </xf>
    <xf numFmtId="0" fontId="29" fillId="2" borderId="26" xfId="0" applyFont="1" applyFill="1" applyBorder="1" applyAlignment="1">
      <alignment horizontal="center" vertical="center" wrapText="1"/>
    </xf>
    <xf numFmtId="0" fontId="19" fillId="53" borderId="24" xfId="0" applyFont="1" applyFill="1" applyBorder="1" applyAlignment="1" applyProtection="1">
      <alignment horizontal="left" vertical="top" wrapText="1"/>
      <protection locked="0"/>
    </xf>
    <xf numFmtId="0" fontId="31" fillId="41" borderId="24" xfId="0" applyFont="1" applyFill="1" applyBorder="1" applyAlignment="1">
      <alignment horizontal="center" vertical="center" wrapText="1"/>
    </xf>
    <xf numFmtId="177" fontId="31" fillId="35" borderId="34" xfId="0" applyNumberFormat="1" applyFont="1" applyFill="1" applyBorder="1" applyAlignment="1">
      <alignment horizontal="center" vertical="center" wrapText="1"/>
    </xf>
    <xf numFmtId="0" fontId="31" fillId="34" borderId="9" xfId="0" applyFont="1" applyFill="1" applyBorder="1"/>
    <xf numFmtId="0" fontId="29" fillId="34" borderId="24" xfId="0" applyFont="1" applyFill="1" applyBorder="1"/>
    <xf numFmtId="0" fontId="29" fillId="41" borderId="24" xfId="0" applyFont="1" applyFill="1" applyBorder="1" applyAlignment="1">
      <alignment horizontal="center" vertical="center" wrapText="1"/>
    </xf>
    <xf numFmtId="177" fontId="29" fillId="35" borderId="60" xfId="0" applyNumberFormat="1" applyFont="1" applyFill="1" applyBorder="1" applyAlignment="1">
      <alignment horizontal="center" vertical="center" wrapText="1"/>
    </xf>
    <xf numFmtId="177" fontId="29" fillId="35" borderId="61" xfId="0" applyNumberFormat="1" applyFont="1" applyFill="1" applyBorder="1" applyAlignment="1">
      <alignment horizontal="center" vertical="center" wrapText="1"/>
    </xf>
    <xf numFmtId="0" fontId="29" fillId="52" borderId="24" xfId="0" applyFont="1" applyFill="1" applyBorder="1" applyAlignment="1" applyProtection="1">
      <alignment horizontal="center" vertical="center"/>
      <protection locked="0"/>
    </xf>
    <xf numFmtId="0" fontId="29" fillId="40" borderId="24" xfId="0" applyFont="1" applyFill="1" applyBorder="1" applyAlignment="1">
      <alignment horizontal="center" vertical="center" wrapText="1"/>
    </xf>
    <xf numFmtId="177" fontId="29" fillId="35" borderId="34" xfId="0" applyNumberFormat="1" applyFont="1" applyFill="1" applyBorder="1" applyAlignment="1">
      <alignment horizontal="center" vertical="center" wrapText="1"/>
    </xf>
    <xf numFmtId="0" fontId="29" fillId="38" borderId="24" xfId="0" applyFont="1" applyFill="1" applyBorder="1" applyAlignment="1">
      <alignment horizontal="center" vertical="center" wrapText="1"/>
    </xf>
    <xf numFmtId="0" fontId="31" fillId="39" borderId="24" xfId="0" applyFont="1" applyFill="1" applyBorder="1" applyAlignment="1">
      <alignment horizontal="center" vertical="center" wrapText="1"/>
    </xf>
    <xf numFmtId="0" fontId="31" fillId="40" borderId="9" xfId="0" applyFont="1" applyFill="1" applyBorder="1" applyAlignment="1">
      <alignment horizontal="center" vertical="center" wrapText="1"/>
    </xf>
    <xf numFmtId="0" fontId="30" fillId="52" borderId="24" xfId="0" applyFont="1" applyFill="1" applyBorder="1" applyAlignment="1" applyProtection="1">
      <alignment horizontal="left" vertical="top"/>
      <protection locked="0"/>
    </xf>
    <xf numFmtId="0" fontId="56" fillId="43" borderId="1" xfId="0" applyFont="1" applyFill="1" applyBorder="1" applyAlignment="1">
      <alignment horizontal="center" vertical="center"/>
    </xf>
    <xf numFmtId="0" fontId="56" fillId="45" borderId="1" xfId="0" applyFont="1" applyFill="1" applyBorder="1" applyAlignment="1">
      <alignment horizontal="center"/>
    </xf>
    <xf numFmtId="49" fontId="13" fillId="0" borderId="55" xfId="0" applyNumberFormat="1" applyFont="1" applyBorder="1" applyAlignment="1">
      <alignment horizontal="center" vertical="center" wrapText="1"/>
    </xf>
    <xf numFmtId="49" fontId="13" fillId="0" borderId="56" xfId="0" applyNumberFormat="1" applyFont="1" applyBorder="1" applyAlignment="1">
      <alignment horizontal="center" vertical="center" wrapText="1"/>
    </xf>
    <xf numFmtId="49" fontId="13" fillId="0" borderId="59" xfId="0" applyNumberFormat="1" applyFont="1" applyBorder="1" applyAlignment="1">
      <alignment horizontal="center" vertical="center" wrapText="1"/>
    </xf>
  </cellXfs>
  <cellStyles count="10">
    <cellStyle name="cf1" xfId="2" xr:uid="{00000000-0005-0000-0000-000000000000}"/>
    <cellStyle name="cf2" xfId="3" xr:uid="{00000000-0005-0000-0000-000001000000}"/>
    <cellStyle name="一般" xfId="0" builtinId="0" customBuiltin="1"/>
    <cellStyle name="一般 2" xfId="4" xr:uid="{00000000-0005-0000-0000-000003000000}"/>
    <cellStyle name="千分位" xfId="8" builtinId="3"/>
    <cellStyle name="千分位 2" xfId="6" xr:uid="{00000000-0005-0000-0000-000004000000}"/>
    <cellStyle name="百分比" xfId="9" builtinId="5"/>
    <cellStyle name="百分比 2" xfId="7" xr:uid="{00000000-0005-0000-0000-000005000000}"/>
    <cellStyle name="超連結" xfId="1" xr:uid="{00000000-0005-0000-0000-000006000000}"/>
    <cellStyle name="超連結 2" xfId="5" xr:uid="{00000000-0005-0000-0000-000007000000}"/>
  </cellStyles>
  <dxfs count="6">
    <dxf>
      <font>
        <b val="0"/>
        <condense val="0"/>
        <extend val="0"/>
        <color indexed="22"/>
      </font>
    </dxf>
    <dxf>
      <font>
        <b val="0"/>
        <condense val="0"/>
        <extend val="0"/>
        <color indexed="22"/>
      </font>
    </dxf>
    <dxf>
      <font>
        <b val="0"/>
        <condense val="0"/>
        <extend val="0"/>
        <color indexed="22"/>
      </font>
    </dxf>
    <dxf>
      <font>
        <b val="0"/>
        <condense val="0"/>
        <extend val="0"/>
        <color indexed="22"/>
      </font>
    </dxf>
    <dxf>
      <fill>
        <patternFill>
          <bgColor rgb="FFFF0000"/>
        </patternFill>
      </fill>
    </dxf>
    <dxf>
      <fill>
        <patternFill patternType="none">
          <bgColor auto="1"/>
        </patternFill>
      </fill>
    </dxf>
  </dxfs>
  <tableStyles count="0" defaultTableStyle="TableStyleMedium9" defaultPivotStyle="PivotStyleLight16"/>
  <colors>
    <mruColors>
      <color rgb="FFFFFFC5"/>
      <color rgb="FF0033CC"/>
      <color rgb="FFE7EEF5"/>
      <color rgb="FF72D072"/>
      <color rgb="FF00863D"/>
      <color rgb="FFF6E7E6"/>
      <color rgb="FFA1C7E3"/>
      <color rgb="FF8EBCDE"/>
      <color rgb="FFD8E3F0"/>
      <color rgb="FFFFFF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04-&#24037;&#20316;&#36039;&#26009;&#24235;\6-&#32160;&#33394;&#24037;&#24288;&#23560;&#21312;\5-&#30003;&#35531;&#26696;&#20214;\2-CP&#28165;&#28500;&#29983;&#29986;(&#27512;&#27284;&#26178;&#21247;&#35206;&#33995;&#21407;&#27284;&#26696;)\CP10708_&#27054;&#25104;&#32025;&#26989;&#40845;&#28525;&#24288;_187\A.&#30003;&#35531;&#36039;&#26009;\&#35079;&#26412;%20&#19968;&#33324;&#34892;&#26989;&#28165;&#28500;&#29983;&#29986;&#35413;&#20272;&#31995;&#32113;&#33258;&#35413;&#34920;(&#27054;&#25104;&#40845;&#285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壹、清潔生產評估背景資訊"/>
      <sheetName val="貳、一般行業清潔生產評估系統得分總表"/>
      <sheetName val="參、不適用指標說明及各項指標查檢表"/>
      <sheetName val="1-1及1-2原料使用量及再生原料使用率"/>
      <sheetName val="1-3能源消耗量"/>
      <sheetName val="1-4能源回收率"/>
      <sheetName val="1-5水資源耗用量"/>
      <sheetName val="1-6廢水回收率"/>
      <sheetName val="1-7事業廢棄物產生量指標及1-8事業廢棄物回收率"/>
      <sheetName val="1-9溫室氣體排放量"/>
      <sheetName val="2_綠色製程"/>
      <sheetName val="3_污染物產生及管末處理功能"/>
      <sheetName val="4_環境友善設計"/>
      <sheetName val="5_綠色管理"/>
      <sheetName val="6_社會責任"/>
      <sheetName val="7_創新思維"/>
      <sheetName val="8_其他"/>
      <sheetName val="list"/>
      <sheetName val="2_綠色製程2"/>
      <sheetName val="3_污染物產生及管末處理功能2"/>
      <sheetName val="4_環境友善設計2"/>
      <sheetName val="5_綠色管理2"/>
      <sheetName val="6_社會責任2"/>
      <sheetName val="7_創新思維2"/>
      <sheetName val="8_其他2"/>
      <sheetName val="2_綠色製程1"/>
      <sheetName val="3_污染物產生及管末處理功能1"/>
      <sheetName val="4_環境友善設計1"/>
      <sheetName val="5_綠色管理1"/>
      <sheetName val="6_社會責任1"/>
      <sheetName val="7_創新思維1"/>
      <sheetName val="8_其他1"/>
      <sheetName val="2.綠色製程"/>
      <sheetName val="3.污染物產生及管末處理功能"/>
      <sheetName val="4.環境友善設計"/>
      <sheetName val="5.綠色管理"/>
      <sheetName val="6.社會責任"/>
      <sheetName val="7.創新思維"/>
      <sheetName val="8.其他"/>
      <sheetName val="2_綠色製程3"/>
      <sheetName val="3_污染物產生及管末處理功能3"/>
      <sheetName val="4_環境友善設計3"/>
      <sheetName val="5_綠色管理3"/>
      <sheetName val="6_社會責任3"/>
      <sheetName val="7_創新思維3"/>
      <sheetName val="8_其他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
          <cell r="B2" t="str">
            <v>外購再生原料</v>
          </cell>
          <cell r="C2" t="str">
            <v>g</v>
          </cell>
          <cell r="F2" t="str">
            <v>kcal/kg</v>
          </cell>
          <cell r="H2" t="str">
            <v>廢熱回收</v>
          </cell>
          <cell r="M2" t="str">
            <v>廠內回收</v>
          </cell>
          <cell r="N2" t="str">
            <v>範疇1</v>
          </cell>
          <cell r="O2" t="str">
            <v>E能源或固定</v>
          </cell>
          <cell r="P2" t="str">
            <v>─</v>
          </cell>
          <cell r="Q2" t="str">
            <v>─</v>
          </cell>
          <cell r="T2" t="str">
            <v>適用</v>
          </cell>
        </row>
        <row r="3">
          <cell r="B3" t="str">
            <v>一般原料</v>
          </cell>
          <cell r="C3" t="str">
            <v>kg</v>
          </cell>
          <cell r="F3" t="str">
            <v>kcal/m3</v>
          </cell>
          <cell r="H3" t="str">
            <v>蒸氣回收</v>
          </cell>
          <cell r="M3" t="str">
            <v>廠內暫存</v>
          </cell>
          <cell r="N3" t="str">
            <v>範疇2</v>
          </cell>
          <cell r="O3" t="str">
            <v>P製程</v>
          </cell>
          <cell r="R3" t="str">
            <v>v</v>
          </cell>
          <cell r="T3" t="str">
            <v>不適用</v>
          </cell>
        </row>
        <row r="4">
          <cell r="C4" t="str">
            <v>t</v>
          </cell>
          <cell r="F4" t="str">
            <v>kcal/liter</v>
          </cell>
          <cell r="H4" t="str">
            <v>廢棄物焚化發電</v>
          </cell>
          <cell r="M4" t="str">
            <v>委外-焚化</v>
          </cell>
          <cell r="N4" t="str">
            <v>範疇3</v>
          </cell>
          <cell r="O4" t="str">
            <v>F逸散</v>
          </cell>
        </row>
        <row r="5">
          <cell r="F5" t="str">
            <v>kcal/kWh</v>
          </cell>
          <cell r="H5" t="str">
            <v>燃料回收</v>
          </cell>
          <cell r="M5" t="str">
            <v>委外-掩埋</v>
          </cell>
          <cell r="O5" t="str">
            <v>T移動</v>
          </cell>
        </row>
        <row r="6">
          <cell r="M6" t="str">
            <v>委外-回收</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5">
          <cell r="C5" t="str">
            <v>自辦模式</v>
          </cell>
        </row>
        <row r="6">
          <cell r="C6" t="str">
            <v>淨斯多功能福慧床</v>
          </cell>
        </row>
      </sheetData>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清單1" displayName="清單1" ref="A1:Y36" totalsRowShown="0">
  <tableColumns count="25">
    <tableColumn id="1" xr3:uid="{00000000-0010-0000-0000-000001000000}" name="產業別"/>
    <tableColumn id="2" xr3:uid="{00000000-0010-0000-0000-000002000000}" name="原物料屬性"/>
    <tableColumn id="3" xr3:uid="{00000000-0010-0000-0000-000003000000}" name="單位"/>
    <tableColumn id="4" xr3:uid="{00000000-0010-0000-0000-000004000000}" name="係數"/>
    <tableColumn id="5" xr3:uid="{00000000-0010-0000-0000-000005000000}" name="自評得分"/>
    <tableColumn id="6" xr3:uid="{00000000-0010-0000-0000-000006000000}" name="熱值單位"/>
    <tableColumn id="7" xr3:uid="{00000000-0010-0000-0000-000007000000}" name="能源單位"/>
    <tableColumn id="8" xr3:uid="{00000000-0010-0000-0000-000008000000}" name="回收能源種類"/>
    <tableColumn id="9" xr3:uid="{00000000-0010-0000-0000-000009000000}" name="回收能源熱值"/>
    <tableColumn id="10" xr3:uid="{00000000-0010-0000-0000-00000A000000}" name="回收能源熱值單位"/>
    <tableColumn id="11" xr3:uid="{00000000-0010-0000-0000-00000B000000}" name="能源回收量單位"/>
    <tableColumn id="12" xr3:uid="{00000000-0010-0000-0000-00000C000000}" name="水資源來源"/>
    <tableColumn id="13" xr3:uid="{00000000-0010-0000-0000-00000D000000}" name="廢棄物處理方式"/>
    <tableColumn id="14" xr3:uid="{00000000-0010-0000-0000-00000E000000}" name="排放源範疇"/>
    <tableColumn id="15" xr3:uid="{00000000-0010-0000-0000-00000F000000}" name="範疇一型式"/>
    <tableColumn id="16" xr3:uid="{00000000-0010-0000-0000-000010000000}" name="範疇二型式"/>
    <tableColumn id="17" xr3:uid="{00000000-0010-0000-0000-000011000000}" name="範疇三型式"/>
    <tableColumn id="18" xr3:uid="{00000000-0010-0000-0000-000012000000}" name="是否"/>
    <tableColumn id="19" xr3:uid="{00000000-0010-0000-0000-000013000000}" name="活動數據單位"/>
    <tableColumn id="20" xr3:uid="{00000000-0010-0000-0000-000014000000}" name="指標適用性"/>
    <tableColumn id="21" xr3:uid="{00000000-0010-0000-0000-000015000000}" name="工廠年度產出單位"/>
    <tableColumn id="22" xr3:uid="{00000000-0010-0000-0000-000016000000}" name="中間處理"/>
    <tableColumn id="23" xr3:uid="{3007627B-510F-40E5-8BD7-E2F93FAD8E25}" name="再生能源設置"/>
    <tableColumn id="26" xr3:uid="{F2BC76E8-305F-4246-9C5D-BBE3C3CF79D3}" name="每瓩售電量參數(度/瓩)"/>
    <tableColumn id="24" xr3:uid="{36A2FDDA-EBB1-4186-9537-383E1D3E649A}" name="是否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2">
    <tabColor rgb="FFFFFFC5"/>
  </sheetPr>
  <dimension ref="A1:M31"/>
  <sheetViews>
    <sheetView tabSelected="1" view="pageBreakPreview" zoomScaleNormal="100" zoomScaleSheetLayoutView="100" workbookViewId="0">
      <selection activeCell="E23" sqref="E23:K23"/>
    </sheetView>
  </sheetViews>
  <sheetFormatPr defaultColWidth="8" defaultRowHeight="16.5"/>
  <cols>
    <col min="1" max="1" width="8" customWidth="1"/>
    <col min="2" max="3" width="5.875" customWidth="1"/>
    <col min="4" max="4" width="6.375" customWidth="1"/>
    <col min="5" max="5" width="9.625" customWidth="1"/>
    <col min="6" max="6" width="5.5" style="532" customWidth="1"/>
    <col min="7" max="7" width="8" style="532" customWidth="1"/>
    <col min="8" max="8" width="5.875" style="532" customWidth="1"/>
    <col min="9" max="9" width="4.625" style="532" customWidth="1"/>
    <col min="10" max="10" width="4" style="532" customWidth="1"/>
    <col min="11" max="11" width="5.875" customWidth="1"/>
    <col min="12" max="18" width="8" customWidth="1"/>
  </cols>
  <sheetData>
    <row r="1" spans="1:13">
      <c r="A1" s="520"/>
      <c r="B1" s="520"/>
      <c r="C1" s="520"/>
      <c r="D1" s="520"/>
      <c r="E1" s="520"/>
      <c r="F1" s="521"/>
      <c r="G1" s="521"/>
      <c r="H1" s="521"/>
      <c r="I1" s="521"/>
      <c r="J1" s="521"/>
      <c r="K1" s="520"/>
      <c r="L1" s="520"/>
      <c r="M1" s="520"/>
    </row>
    <row r="2" spans="1:13">
      <c r="A2" s="520"/>
      <c r="B2" s="520"/>
      <c r="C2" s="520"/>
      <c r="D2" s="520"/>
      <c r="E2" s="520"/>
      <c r="F2" s="521"/>
      <c r="G2" s="521"/>
      <c r="H2" s="521"/>
      <c r="I2" s="521"/>
      <c r="J2" s="521"/>
      <c r="K2" s="520"/>
      <c r="L2" s="520"/>
      <c r="M2" s="520"/>
    </row>
    <row r="3" spans="1:13">
      <c r="A3" s="520"/>
      <c r="B3" s="520"/>
      <c r="C3" s="520"/>
      <c r="D3" s="520"/>
      <c r="E3" s="520"/>
      <c r="F3" s="521"/>
      <c r="G3" s="521"/>
      <c r="H3" s="521"/>
      <c r="I3" s="521"/>
      <c r="J3" s="521"/>
      <c r="K3" s="520"/>
      <c r="L3" s="520"/>
      <c r="M3" s="520"/>
    </row>
    <row r="4" spans="1:13">
      <c r="A4" s="520"/>
      <c r="B4" s="520"/>
      <c r="C4" s="520"/>
      <c r="D4" s="520"/>
      <c r="E4" s="520"/>
      <c r="F4" s="521"/>
      <c r="G4" s="521"/>
      <c r="H4" s="521"/>
      <c r="I4" s="521"/>
      <c r="J4" s="521"/>
      <c r="K4" s="520"/>
      <c r="L4" s="520"/>
      <c r="M4" s="520"/>
    </row>
    <row r="5" spans="1:13" ht="107.25" customHeight="1">
      <c r="A5" s="630" t="s">
        <v>564</v>
      </c>
      <c r="B5" s="631"/>
      <c r="C5" s="631"/>
      <c r="D5" s="631"/>
      <c r="E5" s="631"/>
      <c r="F5" s="631"/>
      <c r="G5" s="631"/>
      <c r="H5" s="631"/>
      <c r="I5" s="631"/>
      <c r="J5" s="630"/>
      <c r="K5" s="630"/>
      <c r="L5" s="630"/>
      <c r="M5" s="630"/>
    </row>
    <row r="6" spans="1:13">
      <c r="A6" s="520"/>
      <c r="B6" s="263"/>
      <c r="C6" s="263"/>
      <c r="D6" s="263"/>
      <c r="E6" s="263"/>
      <c r="F6" s="522"/>
      <c r="G6" s="522"/>
      <c r="H6" s="522"/>
      <c r="I6" s="522"/>
      <c r="J6" s="523"/>
      <c r="K6" s="524"/>
      <c r="L6" s="524"/>
      <c r="M6" s="520"/>
    </row>
    <row r="7" spans="1:13">
      <c r="A7" s="520"/>
      <c r="B7" s="263"/>
      <c r="C7" s="263"/>
      <c r="D7" s="263"/>
      <c r="E7" s="263"/>
      <c r="F7" s="522"/>
      <c r="G7" s="522"/>
      <c r="H7" s="522"/>
      <c r="I7" s="522"/>
      <c r="J7" s="523"/>
      <c r="K7" s="524"/>
      <c r="L7" s="524"/>
      <c r="M7" s="520"/>
    </row>
    <row r="8" spans="1:13">
      <c r="A8" s="520"/>
      <c r="B8" s="263"/>
      <c r="C8" s="263"/>
      <c r="D8" s="263"/>
      <c r="E8" s="263"/>
      <c r="F8" s="522"/>
      <c r="G8" s="522"/>
      <c r="H8" s="522"/>
      <c r="I8" s="522"/>
      <c r="J8" s="523"/>
      <c r="K8" s="524"/>
      <c r="L8" s="524"/>
      <c r="M8" s="520"/>
    </row>
    <row r="9" spans="1:13">
      <c r="A9" s="520"/>
      <c r="B9" s="263"/>
      <c r="C9" s="263"/>
      <c r="D9" s="263"/>
      <c r="E9" s="263"/>
      <c r="F9" s="522"/>
      <c r="G9" s="522"/>
      <c r="H9" s="522"/>
      <c r="I9" s="522"/>
      <c r="J9" s="523"/>
      <c r="K9" s="524"/>
      <c r="L9" s="524"/>
      <c r="M9" s="520"/>
    </row>
    <row r="10" spans="1:13">
      <c r="A10" s="520"/>
      <c r="B10" s="263"/>
      <c r="C10" s="263"/>
      <c r="D10" s="263"/>
      <c r="E10" s="263"/>
      <c r="F10" s="522"/>
      <c r="G10" s="522"/>
      <c r="H10" s="522"/>
      <c r="I10" s="522"/>
      <c r="J10" s="523"/>
      <c r="K10" s="524"/>
      <c r="L10" s="524"/>
      <c r="M10" s="520"/>
    </row>
    <row r="11" spans="1:13">
      <c r="A11" s="520"/>
      <c r="B11" s="263"/>
      <c r="C11" s="263"/>
      <c r="D11" s="263"/>
      <c r="E11" s="263"/>
      <c r="F11" s="522"/>
      <c r="G11" s="522"/>
      <c r="H11" s="522"/>
      <c r="I11" s="522"/>
      <c r="J11" s="523"/>
      <c r="K11" s="524"/>
      <c r="L11" s="524"/>
      <c r="M11" s="520"/>
    </row>
    <row r="12" spans="1:13">
      <c r="A12" s="520"/>
      <c r="B12" s="263"/>
      <c r="C12" s="263"/>
      <c r="D12" s="263"/>
      <c r="E12" s="263"/>
      <c r="F12" s="522"/>
      <c r="G12" s="522"/>
      <c r="H12" s="522"/>
      <c r="I12" s="522"/>
      <c r="J12" s="523"/>
      <c r="K12" s="524"/>
      <c r="L12" s="524"/>
      <c r="M12" s="520"/>
    </row>
    <row r="13" spans="1:13" ht="29.25" customHeight="1">
      <c r="A13" s="520"/>
      <c r="B13" s="263"/>
      <c r="C13" s="263"/>
      <c r="D13" s="263"/>
      <c r="E13" s="263"/>
      <c r="F13" s="522"/>
      <c r="G13" s="522"/>
      <c r="H13" s="522"/>
      <c r="I13" s="522"/>
      <c r="J13" s="523"/>
      <c r="K13" s="524"/>
      <c r="L13" s="524"/>
      <c r="M13" s="520"/>
    </row>
    <row r="14" spans="1:13">
      <c r="A14" s="520"/>
      <c r="B14" s="263"/>
      <c r="C14" s="263"/>
      <c r="D14" s="263"/>
      <c r="E14" s="263"/>
      <c r="F14" s="522"/>
      <c r="G14" s="522"/>
      <c r="H14" s="522"/>
      <c r="I14" s="522"/>
      <c r="J14" s="523"/>
      <c r="K14" s="524"/>
      <c r="L14" s="524"/>
      <c r="M14" s="520"/>
    </row>
    <row r="15" spans="1:13">
      <c r="A15" s="520"/>
      <c r="B15" s="263"/>
      <c r="C15" s="263"/>
      <c r="D15" s="263"/>
      <c r="E15" s="263"/>
      <c r="F15" s="522"/>
      <c r="G15" s="522"/>
      <c r="H15" s="522"/>
      <c r="I15" s="522"/>
      <c r="J15" s="523"/>
      <c r="K15" s="524"/>
      <c r="L15" s="524"/>
      <c r="M15" s="520"/>
    </row>
    <row r="16" spans="1:13">
      <c r="A16" s="520"/>
      <c r="B16" s="263"/>
      <c r="C16" s="263"/>
      <c r="D16" s="263"/>
      <c r="E16" s="263"/>
      <c r="F16" s="522"/>
      <c r="G16" s="522"/>
      <c r="H16" s="522"/>
      <c r="I16" s="522"/>
      <c r="J16" s="523"/>
      <c r="K16" s="524"/>
      <c r="L16" s="524"/>
      <c r="M16" s="520"/>
    </row>
    <row r="17" spans="1:13">
      <c r="A17" s="520"/>
      <c r="B17" s="263"/>
      <c r="C17" s="263"/>
      <c r="D17" s="263"/>
      <c r="E17" s="263"/>
      <c r="F17" s="522"/>
      <c r="G17" s="522"/>
      <c r="H17" s="522"/>
      <c r="I17" s="522"/>
      <c r="J17" s="523"/>
      <c r="K17" s="524"/>
      <c r="L17" s="524"/>
      <c r="M17" s="520"/>
    </row>
    <row r="18" spans="1:13">
      <c r="A18" s="520"/>
      <c r="B18" s="263"/>
      <c r="C18" s="263"/>
      <c r="D18" s="263"/>
      <c r="E18" s="263"/>
      <c r="F18" s="522"/>
      <c r="G18" s="522"/>
      <c r="H18" s="522"/>
      <c r="I18" s="522"/>
      <c r="J18" s="523"/>
      <c r="K18" s="524"/>
      <c r="L18" s="524"/>
      <c r="M18" s="520"/>
    </row>
    <row r="19" spans="1:13">
      <c r="A19" s="520"/>
      <c r="B19" s="263"/>
      <c r="C19" s="263"/>
      <c r="D19" s="263"/>
      <c r="E19" s="263"/>
      <c r="F19" s="522"/>
      <c r="G19" s="522"/>
      <c r="H19" s="522"/>
      <c r="I19" s="522"/>
      <c r="J19" s="523"/>
      <c r="K19" s="524"/>
      <c r="L19" s="524"/>
      <c r="M19" s="520"/>
    </row>
    <row r="20" spans="1:13">
      <c r="A20" s="520"/>
      <c r="B20" s="263"/>
      <c r="C20" s="263"/>
      <c r="D20" s="263"/>
      <c r="E20" s="263"/>
      <c r="F20" s="522"/>
      <c r="G20" s="522"/>
      <c r="H20" s="522"/>
      <c r="I20" s="522"/>
      <c r="J20" s="523"/>
      <c r="K20" s="524"/>
      <c r="L20" s="524"/>
      <c r="M20" s="520"/>
    </row>
    <row r="21" spans="1:13">
      <c r="A21" s="520"/>
      <c r="B21" s="263"/>
      <c r="C21" s="263"/>
      <c r="D21" s="263"/>
      <c r="E21" s="263"/>
      <c r="F21" s="522"/>
      <c r="G21" s="522"/>
      <c r="H21" s="522"/>
      <c r="I21" s="522"/>
      <c r="J21" s="523"/>
      <c r="K21" s="524"/>
      <c r="L21" s="524"/>
      <c r="M21" s="520"/>
    </row>
    <row r="22" spans="1:13">
      <c r="A22" s="520"/>
      <c r="B22" s="263"/>
      <c r="C22" s="263"/>
      <c r="D22" s="263"/>
      <c r="E22" s="263"/>
      <c r="F22" s="522"/>
      <c r="G22" s="522"/>
      <c r="H22" s="522"/>
      <c r="I22" s="522"/>
      <c r="J22" s="523"/>
      <c r="K22" s="524"/>
      <c r="L22" s="524"/>
      <c r="M22" s="520"/>
    </row>
    <row r="23" spans="1:13" s="527" customFormat="1" ht="32.1" customHeight="1">
      <c r="A23" s="525"/>
      <c r="B23" s="632" t="s">
        <v>181</v>
      </c>
      <c r="C23" s="632"/>
      <c r="D23" s="632"/>
      <c r="E23" s="633"/>
      <c r="F23" s="634"/>
      <c r="G23" s="634"/>
      <c r="H23" s="634"/>
      <c r="I23" s="634"/>
      <c r="J23" s="634"/>
      <c r="K23" s="634"/>
      <c r="L23" s="526"/>
      <c r="M23" s="525"/>
    </row>
    <row r="24" spans="1:13" s="527" customFormat="1" ht="32.25" customHeight="1">
      <c r="A24" s="525"/>
      <c r="B24" s="632" t="s">
        <v>182</v>
      </c>
      <c r="C24" s="632"/>
      <c r="D24" s="632"/>
      <c r="E24" s="277"/>
      <c r="F24" s="528" t="s">
        <v>183</v>
      </c>
      <c r="G24" s="277"/>
      <c r="H24" s="528" t="s">
        <v>184</v>
      </c>
      <c r="I24" s="636"/>
      <c r="J24" s="636"/>
      <c r="K24" s="529" t="s">
        <v>185</v>
      </c>
      <c r="L24" s="526"/>
      <c r="M24" s="525"/>
    </row>
    <row r="25" spans="1:13" s="527" customFormat="1" ht="32.25" customHeight="1">
      <c r="A25" s="525"/>
      <c r="B25" s="632" t="s">
        <v>186</v>
      </c>
      <c r="C25" s="632"/>
      <c r="D25" s="632"/>
      <c r="E25" s="635" t="s">
        <v>962</v>
      </c>
      <c r="F25" s="635"/>
      <c r="G25" s="635"/>
      <c r="H25" s="635"/>
      <c r="I25" s="635"/>
      <c r="J25" s="635"/>
      <c r="K25" s="635"/>
      <c r="L25" s="526"/>
      <c r="M25" s="525"/>
    </row>
    <row r="26" spans="1:13">
      <c r="A26" s="520"/>
      <c r="B26" s="263"/>
      <c r="C26" s="263"/>
      <c r="D26" s="263"/>
      <c r="E26" s="263"/>
      <c r="F26" s="522"/>
      <c r="G26" s="522"/>
      <c r="H26" s="522"/>
      <c r="I26" s="522"/>
      <c r="J26" s="523"/>
      <c r="K26" s="524"/>
      <c r="L26" s="524"/>
      <c r="M26" s="520"/>
    </row>
    <row r="27" spans="1:13">
      <c r="A27" s="520"/>
      <c r="B27" s="263"/>
      <c r="C27" s="263"/>
      <c r="D27" s="263"/>
      <c r="E27" s="263"/>
      <c r="F27" s="522"/>
      <c r="G27" s="522"/>
      <c r="H27" s="522"/>
      <c r="I27" s="522"/>
      <c r="J27" s="523"/>
      <c r="K27" s="524"/>
      <c r="L27" s="524"/>
      <c r="M27" s="520"/>
    </row>
    <row r="28" spans="1:13">
      <c r="A28" s="520"/>
      <c r="B28" s="520"/>
      <c r="C28" s="520"/>
      <c r="D28" s="520"/>
      <c r="E28" s="520"/>
      <c r="F28" s="521"/>
      <c r="G28" s="521"/>
      <c r="H28" s="521"/>
      <c r="I28" s="521"/>
      <c r="J28" s="521"/>
      <c r="K28" s="520"/>
      <c r="L28" s="520"/>
      <c r="M28" s="520"/>
    </row>
    <row r="29" spans="1:13">
      <c r="A29" s="520"/>
      <c r="B29" s="520"/>
      <c r="C29" s="520"/>
      <c r="D29" s="520"/>
      <c r="E29" s="520"/>
      <c r="F29" s="521"/>
      <c r="G29" s="521"/>
      <c r="H29" s="521"/>
      <c r="I29" s="521"/>
      <c r="J29" s="521"/>
      <c r="K29" s="520"/>
      <c r="L29" s="530" t="s">
        <v>565</v>
      </c>
    </row>
    <row r="30" spans="1:13">
      <c r="A30" s="520"/>
      <c r="B30" s="520"/>
      <c r="C30" s="520"/>
      <c r="D30" s="520"/>
      <c r="E30" s="520"/>
      <c r="F30" s="521"/>
      <c r="G30" s="521"/>
      <c r="H30" s="521"/>
      <c r="I30" s="521"/>
      <c r="J30" s="521"/>
      <c r="K30" s="520"/>
      <c r="L30" s="531" t="s">
        <v>1092</v>
      </c>
      <c r="M30" s="520"/>
    </row>
    <row r="31" spans="1:13">
      <c r="A31" s="520"/>
      <c r="B31" s="520"/>
      <c r="C31" s="520"/>
      <c r="D31" s="520"/>
      <c r="E31" s="520"/>
      <c r="F31" s="521"/>
      <c r="G31" s="521"/>
      <c r="H31" s="521"/>
      <c r="I31" s="521"/>
      <c r="J31" s="521"/>
      <c r="K31" s="520"/>
      <c r="L31" s="520"/>
      <c r="M31" s="520"/>
    </row>
  </sheetData>
  <sheetProtection algorithmName="SHA-512" hashValue="dGJjn28W1U9LO+9f6yfyGH2d6uNqa+KU10Z+wDE5dpX0GsJKvRsjcxiNaBOqQfVwMWPT+P/qehnbXe0wZrJGpg==" saltValue="RVxzDPBMXgNahKgq/XJGMA==" spinCount="100000" sheet="1" formatCells="0" formatRows="0" selectLockedCells="1"/>
  <mergeCells count="7">
    <mergeCell ref="A5:M5"/>
    <mergeCell ref="B23:D23"/>
    <mergeCell ref="E23:K23"/>
    <mergeCell ref="B24:D24"/>
    <mergeCell ref="B25:D25"/>
    <mergeCell ref="E25:K25"/>
    <mergeCell ref="I24:J24"/>
  </mergeCells>
  <phoneticPr fontId="6" type="noConversion"/>
  <conditionalFormatting sqref="E23:E24 G24 I24">
    <cfRule type="expression" dxfId="5" priority="1">
      <formula>E23&lt;&gt;""</formula>
    </cfRule>
  </conditionalFormatting>
  <printOptions horizontalCentered="1" verticalCentered="1"/>
  <pageMargins left="0.39370078740157483" right="0.39370078740157483" top="0.39370078740157483" bottom="0.39370078740157483" header="0.39370078740157483" footer="0.39370078740157483"/>
  <pageSetup paperSize="9" fitToWidth="0" fitToHeight="0" orientation="portrait" r:id="rId1"/>
  <headerFooter alignWithMargins="0"/>
  <colBreaks count="1" manualBreakCount="1">
    <brk id="1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1">
    <pageSetUpPr fitToPage="1"/>
  </sheetPr>
  <dimension ref="A1:R31"/>
  <sheetViews>
    <sheetView view="pageBreakPreview" zoomScale="85" zoomScaleNormal="85" zoomScaleSheetLayoutView="85" workbookViewId="0">
      <selection activeCell="P5" sqref="P5"/>
    </sheetView>
  </sheetViews>
  <sheetFormatPr defaultColWidth="8" defaultRowHeight="15.75"/>
  <cols>
    <col min="1" max="1" width="2.75" style="99" customWidth="1"/>
    <col min="2" max="2" width="11.125" style="99" customWidth="1"/>
    <col min="3" max="3" width="8.5" style="99" customWidth="1"/>
    <col min="4" max="4" width="4.75" style="99" customWidth="1"/>
    <col min="5" max="5" width="8.75" style="99" customWidth="1"/>
    <col min="6" max="6" width="4.75" style="99" customWidth="1"/>
    <col min="7" max="7" width="4.5" style="99" customWidth="1"/>
    <col min="8" max="8" width="4.75" style="99" customWidth="1"/>
    <col min="9" max="9" width="3" style="99" customWidth="1"/>
    <col min="10" max="10" width="7.125" style="99" customWidth="1"/>
    <col min="11" max="11" width="4.75" style="99" customWidth="1"/>
    <col min="12" max="12" width="6.25" style="99" customWidth="1"/>
    <col min="13" max="13" width="6.5" style="99" customWidth="1"/>
    <col min="14" max="14" width="3.625" style="99" customWidth="1"/>
    <col min="15" max="15" width="3.875" style="99" customWidth="1"/>
    <col min="16" max="16" width="7.75" style="99" customWidth="1"/>
    <col min="17" max="17" width="4" style="99" customWidth="1"/>
    <col min="18" max="18" width="2.875" style="99" customWidth="1"/>
    <col min="19" max="19" width="8" style="99" customWidth="1"/>
    <col min="20" max="16384" width="8" style="99"/>
  </cols>
  <sheetData>
    <row r="1" spans="1:18" ht="3.95" customHeight="1">
      <c r="A1" s="69"/>
      <c r="B1" s="69"/>
      <c r="C1" s="69"/>
      <c r="D1" s="69"/>
      <c r="E1" s="69"/>
      <c r="F1" s="69"/>
      <c r="G1" s="69"/>
      <c r="H1" s="69"/>
      <c r="I1" s="69"/>
      <c r="J1" s="69"/>
      <c r="K1" s="69"/>
      <c r="L1" s="69"/>
      <c r="M1" s="69"/>
      <c r="N1" s="69"/>
      <c r="O1" s="69"/>
      <c r="P1" s="69"/>
      <c r="Q1" s="69"/>
      <c r="R1" s="69"/>
    </row>
    <row r="2" spans="1:18" ht="26.25" thickBot="1">
      <c r="A2" s="69"/>
      <c r="B2" s="122" t="s">
        <v>187</v>
      </c>
      <c r="C2" s="69"/>
      <c r="D2" s="69"/>
      <c r="E2" s="69"/>
      <c r="F2" s="69"/>
      <c r="G2" s="69"/>
      <c r="H2" s="69"/>
      <c r="I2" s="69"/>
      <c r="J2" s="69"/>
      <c r="K2" s="69"/>
      <c r="L2" s="69"/>
      <c r="M2" s="69"/>
      <c r="N2" s="69"/>
      <c r="O2" s="69"/>
      <c r="P2" s="69"/>
      <c r="Q2" s="69"/>
      <c r="R2" s="69"/>
    </row>
    <row r="3" spans="1:18" ht="21.75" thickBot="1">
      <c r="A3" s="69"/>
      <c r="B3" s="668" t="s">
        <v>188</v>
      </c>
      <c r="C3" s="669"/>
      <c r="D3" s="669"/>
      <c r="E3" s="669"/>
      <c r="F3" s="669"/>
      <c r="G3" s="669"/>
      <c r="H3" s="669"/>
      <c r="I3" s="669"/>
      <c r="J3" s="669"/>
      <c r="K3" s="669"/>
      <c r="L3" s="669"/>
      <c r="M3" s="669"/>
      <c r="N3" s="669"/>
      <c r="O3" s="669"/>
      <c r="P3" s="669"/>
      <c r="Q3" s="670"/>
      <c r="R3" s="69"/>
    </row>
    <row r="4" spans="1:18" ht="40.15" customHeight="1" thickTop="1">
      <c r="A4" s="69"/>
      <c r="B4" s="153" t="s">
        <v>189</v>
      </c>
      <c r="C4" s="279"/>
      <c r="D4" s="71" t="s">
        <v>190</v>
      </c>
      <c r="E4" s="278"/>
      <c r="F4" s="71" t="s">
        <v>191</v>
      </c>
      <c r="G4" s="278"/>
      <c r="H4" s="71" t="s">
        <v>192</v>
      </c>
      <c r="I4" s="71" t="s">
        <v>193</v>
      </c>
      <c r="J4" s="278"/>
      <c r="K4" s="71" t="s">
        <v>190</v>
      </c>
      <c r="L4" s="278"/>
      <c r="M4" s="71" t="s">
        <v>191</v>
      </c>
      <c r="N4" s="278"/>
      <c r="O4" s="71" t="s">
        <v>192</v>
      </c>
      <c r="P4" s="671" t="s">
        <v>247</v>
      </c>
      <c r="Q4" s="672"/>
      <c r="R4" s="69"/>
    </row>
    <row r="5" spans="1:18" ht="40.15" customHeight="1">
      <c r="A5" s="69"/>
      <c r="B5" s="154" t="s">
        <v>194</v>
      </c>
      <c r="C5" s="279"/>
      <c r="D5" s="71" t="s">
        <v>190</v>
      </c>
      <c r="E5" s="278"/>
      <c r="F5" s="71" t="s">
        <v>191</v>
      </c>
      <c r="G5" s="278"/>
      <c r="H5" s="71" t="s">
        <v>192</v>
      </c>
      <c r="I5" s="71" t="s">
        <v>193</v>
      </c>
      <c r="J5" s="278"/>
      <c r="K5" s="71" t="s">
        <v>190</v>
      </c>
      <c r="L5" s="278"/>
      <c r="M5" s="71" t="s">
        <v>191</v>
      </c>
      <c r="N5" s="278"/>
      <c r="O5" s="71" t="s">
        <v>192</v>
      </c>
      <c r="P5" s="280"/>
      <c r="Q5" s="155" t="s">
        <v>190</v>
      </c>
      <c r="R5" s="69"/>
    </row>
    <row r="6" spans="1:18" ht="102.6" customHeight="1">
      <c r="A6" s="69"/>
      <c r="B6" s="156" t="s">
        <v>195</v>
      </c>
      <c r="C6" s="673"/>
      <c r="D6" s="674"/>
      <c r="E6" s="674"/>
      <c r="F6" s="674"/>
      <c r="G6" s="674"/>
      <c r="H6" s="674"/>
      <c r="I6" s="674"/>
      <c r="J6" s="674"/>
      <c r="K6" s="674"/>
      <c r="L6" s="674"/>
      <c r="M6" s="674"/>
      <c r="N6" s="674"/>
      <c r="O6" s="674"/>
      <c r="P6" s="674"/>
      <c r="Q6" s="675"/>
      <c r="R6" s="69"/>
    </row>
    <row r="7" spans="1:18" ht="21">
      <c r="A7" s="69"/>
      <c r="B7" s="684" t="s">
        <v>245</v>
      </c>
      <c r="C7" s="685"/>
      <c r="D7" s="685"/>
      <c r="E7" s="685"/>
      <c r="F7" s="685"/>
      <c r="G7" s="685"/>
      <c r="H7" s="685"/>
      <c r="I7" s="686"/>
      <c r="J7" s="686"/>
      <c r="K7" s="686"/>
      <c r="L7" s="686"/>
      <c r="M7" s="686"/>
      <c r="N7" s="686"/>
      <c r="O7" s="686"/>
      <c r="P7" s="686"/>
      <c r="Q7" s="687"/>
      <c r="R7" s="69"/>
    </row>
    <row r="8" spans="1:18" ht="34.9" customHeight="1">
      <c r="A8" s="69"/>
      <c r="B8" s="157" t="s">
        <v>402</v>
      </c>
      <c r="C8" s="676"/>
      <c r="D8" s="676"/>
      <c r="E8" s="676"/>
      <c r="F8" s="676"/>
      <c r="G8" s="676"/>
      <c r="H8" s="676"/>
      <c r="I8" s="678" t="s">
        <v>403</v>
      </c>
      <c r="J8" s="678"/>
      <c r="K8" s="678"/>
      <c r="L8" s="678"/>
      <c r="M8" s="432" t="str">
        <f>IF(C8="", "",VLOOKUP($C$8,list!$AB$2:$AD$145, 2,FALSE))</f>
        <v/>
      </c>
      <c r="N8" s="677" t="s">
        <v>550</v>
      </c>
      <c r="O8" s="677"/>
      <c r="P8" s="679" t="str">
        <f>IF(C8="", "", VLOOKUP($C$8,list!$AB$2:$AD$145, 3,FALSE))</f>
        <v/>
      </c>
      <c r="Q8" s="680"/>
      <c r="R8" s="69"/>
    </row>
    <row r="9" spans="1:18" ht="21">
      <c r="A9" s="69"/>
      <c r="B9" s="688" t="s">
        <v>246</v>
      </c>
      <c r="C9" s="689"/>
      <c r="D9" s="689"/>
      <c r="E9" s="689"/>
      <c r="F9" s="689"/>
      <c r="G9" s="689"/>
      <c r="H9" s="689"/>
      <c r="I9" s="689"/>
      <c r="J9" s="689"/>
      <c r="K9" s="689"/>
      <c r="L9" s="689"/>
      <c r="M9" s="689"/>
      <c r="N9" s="689"/>
      <c r="O9" s="689"/>
      <c r="P9" s="689"/>
      <c r="Q9" s="690"/>
      <c r="R9" s="69"/>
    </row>
    <row r="10" spans="1:18" ht="49.5">
      <c r="A10" s="69"/>
      <c r="B10" s="157" t="s">
        <v>248</v>
      </c>
      <c r="C10" s="682"/>
      <c r="D10" s="682"/>
      <c r="E10" s="682"/>
      <c r="F10" s="682"/>
      <c r="G10" s="678" t="str">
        <f>IF(C10="否", "契約容量", IF(C10="是", "年度契約容量","契約容量"))</f>
        <v>契約容量</v>
      </c>
      <c r="H10" s="678"/>
      <c r="I10" s="678"/>
      <c r="J10" s="678"/>
      <c r="K10" s="678"/>
      <c r="L10" s="683"/>
      <c r="M10" s="683"/>
      <c r="N10" s="683"/>
      <c r="O10" s="683"/>
      <c r="P10" s="678" t="s">
        <v>555</v>
      </c>
      <c r="Q10" s="681"/>
      <c r="R10" s="69"/>
    </row>
    <row r="11" spans="1:18" ht="27" customHeight="1" thickBot="1">
      <c r="A11" s="69"/>
      <c r="B11" s="654" t="s">
        <v>551</v>
      </c>
      <c r="C11" s="655"/>
      <c r="D11" s="655"/>
      <c r="E11" s="655"/>
      <c r="F11" s="655"/>
      <c r="G11" s="655"/>
      <c r="H11" s="655"/>
      <c r="I11" s="655"/>
      <c r="J11" s="656"/>
      <c r="K11" s="656"/>
      <c r="L11" s="656"/>
      <c r="M11" s="656"/>
      <c r="N11" s="656"/>
      <c r="O11" s="656"/>
      <c r="P11" s="656"/>
      <c r="Q11" s="657"/>
      <c r="R11" s="69"/>
    </row>
    <row r="12" spans="1:18" ht="3.75" customHeight="1" thickTop="1" thickBot="1">
      <c r="A12" s="69"/>
      <c r="B12" s="658" t="s">
        <v>1051</v>
      </c>
      <c r="C12" s="148"/>
      <c r="J12" s="69"/>
      <c r="K12" s="69"/>
      <c r="L12" s="659" t="s">
        <v>196</v>
      </c>
      <c r="M12" s="659"/>
      <c r="N12" s="659"/>
      <c r="O12" s="659"/>
      <c r="P12" s="659"/>
      <c r="Q12" s="660"/>
      <c r="R12" s="69"/>
    </row>
    <row r="13" spans="1:18" ht="21" customHeight="1" thickTop="1" thickBot="1">
      <c r="A13" s="69"/>
      <c r="B13" s="658"/>
      <c r="C13" s="661" t="s">
        <v>197</v>
      </c>
      <c r="D13" s="661"/>
      <c r="E13" s="661"/>
      <c r="F13" s="661"/>
      <c r="G13" s="661"/>
      <c r="H13" s="661"/>
      <c r="I13" s="661"/>
      <c r="J13" s="662"/>
      <c r="K13" s="662"/>
      <c r="L13" s="659"/>
      <c r="M13" s="659"/>
      <c r="N13" s="659"/>
      <c r="O13" s="659"/>
      <c r="P13" s="659"/>
      <c r="Q13" s="660"/>
      <c r="R13" s="69"/>
    </row>
    <row r="14" spans="1:18" ht="22.5" customHeight="1" thickTop="1" thickBot="1">
      <c r="A14" s="69"/>
      <c r="B14" s="658"/>
      <c r="C14" s="456"/>
      <c r="D14" s="483" t="b">
        <v>0</v>
      </c>
      <c r="E14" s="484" t="s">
        <v>198</v>
      </c>
      <c r="F14" s="642" t="s">
        <v>199</v>
      </c>
      <c r="G14" s="642"/>
      <c r="H14" s="663"/>
      <c r="I14" s="664"/>
      <c r="J14" s="664"/>
      <c r="K14" s="465" t="s">
        <v>1</v>
      </c>
      <c r="L14" s="665"/>
      <c r="M14" s="666"/>
      <c r="N14" s="666"/>
      <c r="O14" s="666"/>
      <c r="P14" s="666"/>
      <c r="Q14" s="667"/>
      <c r="R14" s="69"/>
    </row>
    <row r="15" spans="1:18" ht="22.5" customHeight="1" thickTop="1" thickBot="1">
      <c r="A15" s="69"/>
      <c r="B15" s="658"/>
      <c r="C15" s="456"/>
      <c r="D15" s="485" t="b">
        <v>0</v>
      </c>
      <c r="E15" s="486" t="s">
        <v>200</v>
      </c>
      <c r="F15" s="642" t="s">
        <v>199</v>
      </c>
      <c r="G15" s="642"/>
      <c r="H15" s="649"/>
      <c r="I15" s="650"/>
      <c r="J15" s="650"/>
      <c r="K15" s="465" t="s">
        <v>1</v>
      </c>
      <c r="L15" s="666"/>
      <c r="M15" s="666"/>
      <c r="N15" s="666"/>
      <c r="O15" s="666"/>
      <c r="P15" s="666"/>
      <c r="Q15" s="667"/>
      <c r="R15" s="69"/>
    </row>
    <row r="16" spans="1:18" ht="22.5" customHeight="1" thickTop="1" thickBot="1">
      <c r="A16" s="69"/>
      <c r="B16" s="658"/>
      <c r="C16" s="456"/>
      <c r="D16" s="485" t="b">
        <v>0</v>
      </c>
      <c r="E16" s="486" t="s">
        <v>201</v>
      </c>
      <c r="F16" s="642" t="s">
        <v>199</v>
      </c>
      <c r="G16" s="642"/>
      <c r="H16" s="649"/>
      <c r="I16" s="650"/>
      <c r="J16" s="650"/>
      <c r="K16" s="465" t="s">
        <v>1</v>
      </c>
      <c r="L16" s="666"/>
      <c r="M16" s="666"/>
      <c r="N16" s="666"/>
      <c r="O16" s="666"/>
      <c r="P16" s="666"/>
      <c r="Q16" s="667"/>
      <c r="R16" s="69"/>
    </row>
    <row r="17" spans="1:18" ht="29.25" customHeight="1" thickTop="1" thickBot="1">
      <c r="A17" s="69"/>
      <c r="B17" s="658"/>
      <c r="C17" s="456"/>
      <c r="D17" s="485" t="b">
        <v>0</v>
      </c>
      <c r="E17" s="486" t="s">
        <v>202</v>
      </c>
      <c r="F17" s="642" t="s">
        <v>199</v>
      </c>
      <c r="G17" s="642"/>
      <c r="H17" s="649"/>
      <c r="I17" s="650"/>
      <c r="J17" s="650"/>
      <c r="K17" s="465" t="s">
        <v>1</v>
      </c>
      <c r="L17" s="666"/>
      <c r="M17" s="666"/>
      <c r="N17" s="666"/>
      <c r="O17" s="666"/>
      <c r="P17" s="666"/>
      <c r="Q17" s="667"/>
      <c r="R17" s="69"/>
    </row>
    <row r="18" spans="1:18" ht="22.5" customHeight="1" thickTop="1" thickBot="1">
      <c r="A18" s="69"/>
      <c r="B18" s="658"/>
      <c r="C18" s="456"/>
      <c r="D18" s="485" t="b">
        <v>0</v>
      </c>
      <c r="E18" s="486" t="s">
        <v>203</v>
      </c>
      <c r="F18" s="642" t="s">
        <v>199</v>
      </c>
      <c r="G18" s="642"/>
      <c r="H18" s="649"/>
      <c r="I18" s="650"/>
      <c r="J18" s="650"/>
      <c r="K18" s="465" t="s">
        <v>1</v>
      </c>
      <c r="L18" s="666"/>
      <c r="M18" s="666"/>
      <c r="N18" s="666"/>
      <c r="O18" s="666"/>
      <c r="P18" s="666"/>
      <c r="Q18" s="667"/>
      <c r="R18" s="69"/>
    </row>
    <row r="19" spans="1:18" ht="22.5" customHeight="1" thickTop="1" thickBot="1">
      <c r="A19" s="69"/>
      <c r="B19" s="658"/>
      <c r="C19" s="456"/>
      <c r="D19" s="485" t="b">
        <v>0</v>
      </c>
      <c r="E19" s="487"/>
      <c r="F19" s="642" t="s">
        <v>199</v>
      </c>
      <c r="G19" s="642"/>
      <c r="H19" s="651"/>
      <c r="I19" s="643"/>
      <c r="J19" s="643"/>
      <c r="K19" s="465" t="s">
        <v>1</v>
      </c>
      <c r="L19" s="666"/>
      <c r="M19" s="666"/>
      <c r="N19" s="666"/>
      <c r="O19" s="666"/>
      <c r="P19" s="666"/>
      <c r="Q19" s="667"/>
      <c r="R19" s="69"/>
    </row>
    <row r="20" spans="1:18" ht="6" customHeight="1" thickTop="1" thickBot="1">
      <c r="A20" s="69"/>
      <c r="B20" s="658"/>
      <c r="C20" s="456"/>
      <c r="D20" s="458"/>
      <c r="E20" s="458"/>
      <c r="F20" s="458"/>
      <c r="G20" s="458"/>
      <c r="H20" s="458"/>
      <c r="I20" s="458"/>
      <c r="J20" s="467"/>
      <c r="K20" s="465"/>
      <c r="L20" s="666"/>
      <c r="M20" s="666"/>
      <c r="N20" s="666"/>
      <c r="O20" s="666"/>
      <c r="P20" s="666"/>
      <c r="Q20" s="667"/>
      <c r="R20" s="69"/>
    </row>
    <row r="21" spans="1:18" ht="18" thickTop="1" thickBot="1">
      <c r="A21" s="69"/>
      <c r="B21" s="658"/>
      <c r="C21" s="652" t="s">
        <v>204</v>
      </c>
      <c r="D21" s="652"/>
      <c r="E21" s="652"/>
      <c r="F21" s="652"/>
      <c r="G21" s="652"/>
      <c r="H21" s="652"/>
      <c r="I21" s="652"/>
      <c r="J21" s="653"/>
      <c r="K21" s="653"/>
      <c r="L21" s="666"/>
      <c r="M21" s="666"/>
      <c r="N21" s="666"/>
      <c r="O21" s="666"/>
      <c r="P21" s="666"/>
      <c r="Q21" s="667"/>
      <c r="R21" s="69"/>
    </row>
    <row r="22" spans="1:18" ht="22.5" customHeight="1" thickTop="1" thickBot="1">
      <c r="A22" s="69"/>
      <c r="B22" s="658"/>
      <c r="C22" s="456"/>
      <c r="D22" s="483" t="b">
        <v>0</v>
      </c>
      <c r="E22" s="488" t="s">
        <v>205</v>
      </c>
      <c r="F22" s="642" t="s">
        <v>199</v>
      </c>
      <c r="G22" s="642"/>
      <c r="H22" s="638"/>
      <c r="I22" s="639"/>
      <c r="J22" s="639"/>
      <c r="K22" s="465" t="s">
        <v>1</v>
      </c>
      <c r="L22" s="666"/>
      <c r="M22" s="666"/>
      <c r="N22" s="666"/>
      <c r="O22" s="666"/>
      <c r="P22" s="666"/>
      <c r="Q22" s="667"/>
      <c r="R22" s="69"/>
    </row>
    <row r="23" spans="1:18" ht="22.5" customHeight="1" thickTop="1" thickBot="1">
      <c r="A23" s="69"/>
      <c r="B23" s="658"/>
      <c r="C23" s="456"/>
      <c r="D23" s="485" t="b">
        <v>0</v>
      </c>
      <c r="E23" s="486" t="s">
        <v>206</v>
      </c>
      <c r="F23" s="642" t="s">
        <v>199</v>
      </c>
      <c r="G23" s="642"/>
      <c r="H23" s="643"/>
      <c r="I23" s="643"/>
      <c r="J23" s="643"/>
      <c r="K23" s="465" t="s">
        <v>1</v>
      </c>
      <c r="L23" s="666"/>
      <c r="M23" s="666"/>
      <c r="N23" s="666"/>
      <c r="O23" s="666"/>
      <c r="P23" s="666"/>
      <c r="Q23" s="667"/>
      <c r="R23" s="69"/>
    </row>
    <row r="24" spans="1:18" ht="22.15" customHeight="1" thickTop="1">
      <c r="A24" s="69"/>
      <c r="B24" s="658"/>
      <c r="C24" s="456"/>
      <c r="D24" s="485" t="b">
        <v>0</v>
      </c>
      <c r="E24" s="487"/>
      <c r="F24" s="642" t="s">
        <v>199</v>
      </c>
      <c r="G24" s="642"/>
      <c r="H24" s="643"/>
      <c r="I24" s="643"/>
      <c r="J24" s="643"/>
      <c r="K24" s="465" t="s">
        <v>1</v>
      </c>
      <c r="L24" s="666"/>
      <c r="M24" s="666"/>
      <c r="N24" s="666"/>
      <c r="O24" s="666"/>
      <c r="P24" s="666"/>
      <c r="Q24" s="667"/>
      <c r="R24" s="69"/>
    </row>
    <row r="25" spans="1:18" ht="12" customHeight="1">
      <c r="A25" s="69"/>
      <c r="B25" s="462"/>
      <c r="C25" s="459"/>
      <c r="D25" s="460"/>
      <c r="E25" s="460"/>
      <c r="F25" s="460"/>
      <c r="G25" s="460"/>
      <c r="H25" s="460"/>
      <c r="I25" s="460"/>
      <c r="J25" s="468"/>
      <c r="K25" s="468"/>
      <c r="L25" s="666"/>
      <c r="M25" s="666"/>
      <c r="N25" s="666"/>
      <c r="O25" s="666"/>
      <c r="P25" s="666"/>
      <c r="Q25" s="667"/>
      <c r="R25" s="69"/>
    </row>
    <row r="26" spans="1:18" ht="16.5" customHeight="1" thickBot="1">
      <c r="A26" s="69"/>
      <c r="B26" s="644" t="s">
        <v>1050</v>
      </c>
      <c r="C26" s="461"/>
      <c r="D26" s="461"/>
      <c r="E26" s="461"/>
      <c r="F26" s="461"/>
      <c r="G26" s="461"/>
      <c r="H26" s="461"/>
      <c r="I26" s="461"/>
      <c r="J26" s="464"/>
      <c r="K26" s="123"/>
      <c r="L26" s="123"/>
      <c r="M26" s="123"/>
      <c r="N26" s="123"/>
      <c r="O26" s="123"/>
      <c r="P26" s="123"/>
      <c r="Q26" s="158"/>
      <c r="R26" s="69"/>
    </row>
    <row r="27" spans="1:18" ht="17.25" thickBot="1">
      <c r="A27" s="69"/>
      <c r="B27" s="645"/>
      <c r="C27" s="647" t="s">
        <v>207</v>
      </c>
      <c r="D27" s="647"/>
      <c r="E27" s="647"/>
      <c r="F27" s="647"/>
      <c r="G27" s="648"/>
      <c r="H27" s="648"/>
      <c r="I27" s="648"/>
      <c r="J27" s="648"/>
      <c r="K27" s="637" t="s">
        <v>199</v>
      </c>
      <c r="L27" s="637"/>
      <c r="M27" s="638"/>
      <c r="N27" s="639"/>
      <c r="O27" s="69" t="s">
        <v>1</v>
      </c>
      <c r="P27" s="69"/>
      <c r="Q27" s="159"/>
      <c r="R27" s="69"/>
    </row>
    <row r="28" spans="1:18" ht="10.5" customHeight="1" thickBot="1">
      <c r="A28" s="69"/>
      <c r="B28" s="645"/>
      <c r="C28" s="640"/>
      <c r="D28" s="640"/>
      <c r="E28" s="640"/>
      <c r="F28" s="640"/>
      <c r="G28" s="457"/>
      <c r="H28" s="457"/>
      <c r="I28" s="457"/>
      <c r="J28" s="465"/>
      <c r="K28" s="641"/>
      <c r="L28" s="641"/>
      <c r="M28" s="69"/>
      <c r="N28" s="69"/>
      <c r="O28" s="69"/>
      <c r="P28" s="69"/>
      <c r="Q28" s="159"/>
      <c r="R28" s="69"/>
    </row>
    <row r="29" spans="1:18" ht="17.25" thickBot="1">
      <c r="A29" s="69"/>
      <c r="B29" s="645"/>
      <c r="C29" s="647" t="s">
        <v>208</v>
      </c>
      <c r="D29" s="647"/>
      <c r="E29" s="647"/>
      <c r="F29" s="647"/>
      <c r="G29" s="648"/>
      <c r="H29" s="648"/>
      <c r="I29" s="648"/>
      <c r="J29" s="648"/>
      <c r="K29" s="637" t="s">
        <v>199</v>
      </c>
      <c r="L29" s="637"/>
      <c r="M29" s="638"/>
      <c r="N29" s="639"/>
      <c r="O29" s="69" t="s">
        <v>1</v>
      </c>
      <c r="P29" s="69"/>
      <c r="Q29" s="159"/>
      <c r="R29" s="69"/>
    </row>
    <row r="30" spans="1:18" ht="16.5" thickBot="1">
      <c r="A30" s="69"/>
      <c r="B30" s="646"/>
      <c r="C30" s="463"/>
      <c r="D30" s="463"/>
      <c r="E30" s="463"/>
      <c r="F30" s="463"/>
      <c r="G30" s="463"/>
      <c r="H30" s="463"/>
      <c r="I30" s="463"/>
      <c r="J30" s="466"/>
      <c r="K30" s="160"/>
      <c r="L30" s="160"/>
      <c r="M30" s="160"/>
      <c r="N30" s="160"/>
      <c r="O30" s="160"/>
      <c r="P30" s="160"/>
      <c r="Q30" s="161"/>
      <c r="R30" s="69"/>
    </row>
    <row r="31" spans="1:18">
      <c r="A31" s="69"/>
      <c r="C31" s="457"/>
      <c r="D31" s="457"/>
      <c r="E31" s="457"/>
      <c r="F31" s="457"/>
      <c r="G31" s="457"/>
      <c r="H31" s="457"/>
      <c r="I31" s="457"/>
      <c r="J31" s="69"/>
      <c r="K31" s="69"/>
      <c r="L31" s="69"/>
      <c r="M31" s="69"/>
      <c r="N31" s="69"/>
      <c r="O31" s="69"/>
      <c r="P31" s="69"/>
      <c r="Q31" s="69"/>
      <c r="R31" s="69"/>
    </row>
  </sheetData>
  <sheetProtection algorithmName="SHA-512" hashValue="0ZRUn0sWhqclcM7mCRHIwibl3affEM0YnyGJyqvm1DOl6BvQGrlvXM1jlG4bUEjjZQ6mtBsUEHQ9oW9l7sdTIA==" saltValue="eFNKrrrPyWYK6EyLUcTUDw==" spinCount="100000" sheet="1" formatCells="0" formatRows="0"/>
  <dataConsolidate/>
  <mergeCells count="48">
    <mergeCell ref="P10:Q10"/>
    <mergeCell ref="C10:F10"/>
    <mergeCell ref="G10:K10"/>
    <mergeCell ref="L10:O10"/>
    <mergeCell ref="B7:Q7"/>
    <mergeCell ref="B9:Q9"/>
    <mergeCell ref="B3:Q3"/>
    <mergeCell ref="P4:Q4"/>
    <mergeCell ref="C6:Q6"/>
    <mergeCell ref="C8:H8"/>
    <mergeCell ref="N8:O8"/>
    <mergeCell ref="I8:L8"/>
    <mergeCell ref="P8:Q8"/>
    <mergeCell ref="B11:Q11"/>
    <mergeCell ref="B12:B24"/>
    <mergeCell ref="L12:Q13"/>
    <mergeCell ref="C13:K13"/>
    <mergeCell ref="F14:G14"/>
    <mergeCell ref="H14:J14"/>
    <mergeCell ref="L14:Q25"/>
    <mergeCell ref="F22:G22"/>
    <mergeCell ref="H22:J22"/>
    <mergeCell ref="F15:G15"/>
    <mergeCell ref="H15:J15"/>
    <mergeCell ref="F16:G16"/>
    <mergeCell ref="H16:J16"/>
    <mergeCell ref="F17:G17"/>
    <mergeCell ref="H17:J17"/>
    <mergeCell ref="F18:G18"/>
    <mergeCell ref="H18:J18"/>
    <mergeCell ref="F19:G19"/>
    <mergeCell ref="H19:J19"/>
    <mergeCell ref="C21:K21"/>
    <mergeCell ref="F23:G23"/>
    <mergeCell ref="H23:J23"/>
    <mergeCell ref="F24:G24"/>
    <mergeCell ref="H24:J24"/>
    <mergeCell ref="B26:B30"/>
    <mergeCell ref="C27:F27"/>
    <mergeCell ref="G27:J27"/>
    <mergeCell ref="C29:F29"/>
    <mergeCell ref="G29:J29"/>
    <mergeCell ref="K29:L29"/>
    <mergeCell ref="M29:N29"/>
    <mergeCell ref="K27:L27"/>
    <mergeCell ref="M27:N27"/>
    <mergeCell ref="C28:F28"/>
    <mergeCell ref="K28:L28"/>
  </mergeCells>
  <phoneticPr fontId="6" type="noConversion"/>
  <printOptions horizontalCentered="1"/>
  <pageMargins left="0.23622047244094491" right="0.23622047244094491" top="0.74803149606299213" bottom="0.74803149606299213" header="0.31496062992125984" footer="0.31496062992125984"/>
  <pageSetup paperSize="9" scale="99" fitToHeight="0" orientation="portrait" r:id="rId1"/>
  <headerFooter differentFirst="1" alignWithMargins="0">
    <oddFooter>&amp;C&amp;"標楷體,標準"自評表-第 &amp;P 頁</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F2E59D0-9901-4841-8F9D-CDF4BEFF7360}">
          <x14:formula1>
            <xm:f>list!$AB$2:$AB$145</xm:f>
          </x14:formula1>
          <xm:sqref>C8</xm:sqref>
        </x14:dataValidation>
        <x14:dataValidation type="list" allowBlank="1" showInputMessage="1" showErrorMessage="1" xr:uid="{8F5F221D-B50A-4D20-9B14-89EEF98A2373}">
          <x14:formula1>
            <xm:f>list!$Y$2:$Y$3</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11">
    <pageSetUpPr fitToPage="1"/>
  </sheetPr>
  <dimension ref="A1:Q50"/>
  <sheetViews>
    <sheetView view="pageBreakPreview" zoomScale="90" zoomScaleNormal="70" zoomScaleSheetLayoutView="90" workbookViewId="0">
      <selection activeCell="E5" sqref="E5"/>
    </sheetView>
  </sheetViews>
  <sheetFormatPr defaultColWidth="8" defaultRowHeight="15.75"/>
  <cols>
    <col min="1" max="1" width="1.75" style="163" customWidth="1"/>
    <col min="2" max="2" width="4.875" style="163" customWidth="1"/>
    <col min="3" max="3" width="22.875" style="163" customWidth="1"/>
    <col min="4" max="4" width="48.5" style="163" customWidth="1"/>
    <col min="5" max="5" width="8.25" style="163" customWidth="1"/>
    <col min="6" max="6" width="9" style="83" customWidth="1"/>
    <col min="7" max="8" width="9" style="116" customWidth="1"/>
    <col min="9" max="9" width="10.625" style="83" bestFit="1" customWidth="1"/>
    <col min="10" max="10" width="9" style="163" customWidth="1"/>
    <col min="11" max="12" width="4" style="117" customWidth="1"/>
    <col min="13" max="13" width="1.75" style="163" customWidth="1"/>
    <col min="14" max="14" width="11.375" style="83" hidden="1" customWidth="1"/>
    <col min="15" max="16" width="23.5" style="83" hidden="1" customWidth="1"/>
    <col min="17" max="17" width="3.875" style="83" hidden="1" customWidth="1"/>
    <col min="18" max="18" width="8" style="163" customWidth="1"/>
    <col min="19" max="19" width="24.875" style="163" customWidth="1"/>
    <col min="20" max="21" width="8" style="163" customWidth="1"/>
    <col min="22" max="16384" width="8" style="163"/>
  </cols>
  <sheetData>
    <row r="1" spans="1:17" ht="4.5" customHeight="1">
      <c r="A1" s="80"/>
      <c r="B1" s="81"/>
      <c r="C1" s="74"/>
      <c r="D1" s="74"/>
      <c r="E1" s="74"/>
      <c r="F1" s="75"/>
      <c r="G1" s="76"/>
      <c r="H1" s="76"/>
      <c r="I1" s="75"/>
      <c r="J1" s="74"/>
      <c r="K1" s="77"/>
      <c r="L1" s="82"/>
      <c r="M1" s="80"/>
    </row>
    <row r="2" spans="1:17" ht="26.25" customHeight="1" thickBot="1">
      <c r="A2" s="80"/>
      <c r="B2" s="84" t="s">
        <v>144</v>
      </c>
      <c r="C2" s="85"/>
      <c r="D2" s="85"/>
      <c r="E2" s="85"/>
      <c r="F2" s="86"/>
      <c r="G2" s="87"/>
      <c r="H2" s="87"/>
      <c r="I2" s="86"/>
      <c r="J2" s="85"/>
      <c r="K2" s="78"/>
      <c r="L2" s="88"/>
      <c r="M2" s="80"/>
    </row>
    <row r="3" spans="1:17" s="91" customFormat="1" ht="16.5" thickBot="1">
      <c r="A3" s="89"/>
      <c r="B3" s="717" t="s">
        <v>145</v>
      </c>
      <c r="C3" s="717"/>
      <c r="D3" s="717"/>
      <c r="E3" s="691" t="s">
        <v>146</v>
      </c>
      <c r="F3" s="718" t="s">
        <v>147</v>
      </c>
      <c r="G3" s="718"/>
      <c r="H3" s="718" t="s">
        <v>148</v>
      </c>
      <c r="I3" s="718"/>
      <c r="J3" s="718" t="s">
        <v>149</v>
      </c>
      <c r="K3" s="719" t="s">
        <v>150</v>
      </c>
      <c r="L3" s="719"/>
      <c r="M3" s="90"/>
      <c r="N3" s="92"/>
      <c r="O3" s="92"/>
      <c r="P3" s="92"/>
      <c r="Q3" s="92"/>
    </row>
    <row r="4" spans="1:17" s="91" customFormat="1" ht="33">
      <c r="A4" s="89"/>
      <c r="B4" s="717"/>
      <c r="C4" s="717"/>
      <c r="D4" s="717"/>
      <c r="E4" s="692"/>
      <c r="F4" s="72" t="s">
        <v>151</v>
      </c>
      <c r="G4" s="93" t="s">
        <v>152</v>
      </c>
      <c r="H4" s="72" t="s">
        <v>153</v>
      </c>
      <c r="I4" s="93" t="s">
        <v>154</v>
      </c>
      <c r="J4" s="718"/>
      <c r="K4" s="719"/>
      <c r="L4" s="719"/>
      <c r="M4" s="90"/>
      <c r="N4" s="558" t="s">
        <v>1093</v>
      </c>
      <c r="O4" s="400" t="s">
        <v>958</v>
      </c>
      <c r="P4" s="400" t="s">
        <v>959</v>
      </c>
      <c r="Q4" s="92"/>
    </row>
    <row r="5" spans="1:17" s="99" customFormat="1" ht="25.5" customHeight="1">
      <c r="A5" s="94"/>
      <c r="B5" s="725" t="s">
        <v>155</v>
      </c>
      <c r="C5" s="706" t="s">
        <v>156</v>
      </c>
      <c r="D5" s="95" t="s">
        <v>836</v>
      </c>
      <c r="E5" s="443" t="s">
        <v>44</v>
      </c>
      <c r="F5" s="147">
        <v>3</v>
      </c>
      <c r="G5" s="147">
        <f>IF(O5=0,0,(F5*$N$30/$O$30))</f>
        <v>3</v>
      </c>
      <c r="H5" s="401">
        <f>IF('1-1及1-2原物料生產力及再生原料使用率'!W10=" ",0,IF('1-1及1-2原物料生產力及再生原料使用率'!W10&gt;3,3,IF('1-1及1-2原物料生產力及再生原料使用率'!W10&lt;0,0,'1-1及1-2原物料生產力及再生原料使用率'!W10)))</f>
        <v>0</v>
      </c>
      <c r="I5" s="402">
        <f>IF(H5="","",H5*G5/F5)</f>
        <v>0</v>
      </c>
      <c r="J5" s="97"/>
      <c r="K5" s="705" t="s">
        <v>157</v>
      </c>
      <c r="L5" s="707" t="s">
        <v>158</v>
      </c>
      <c r="M5" s="98"/>
      <c r="N5" s="559" t="s">
        <v>1094</v>
      </c>
      <c r="O5" s="162">
        <f>IF(E5="不適用",0,F5)</f>
        <v>3</v>
      </c>
      <c r="P5" s="100"/>
      <c r="Q5" s="103"/>
    </row>
    <row r="6" spans="1:17" s="99" customFormat="1" ht="25.5" customHeight="1">
      <c r="A6" s="94"/>
      <c r="B6" s="725"/>
      <c r="C6" s="706"/>
      <c r="D6" s="95" t="s">
        <v>159</v>
      </c>
      <c r="E6" s="443" t="s">
        <v>44</v>
      </c>
      <c r="F6" s="147">
        <v>3</v>
      </c>
      <c r="G6" s="147">
        <f>IF(P6=0,0,(F6*$Q$30/$P$30))</f>
        <v>3</v>
      </c>
      <c r="H6" s="401">
        <f ca="1">IF('1-1及1-2原物料生產力及再生原料使用率'!W19=" ",0,IF('1-1及1-2原物料生產力及再生原料使用率'!W19&gt;3,3,IF('1-1及1-2原物料生產力及再生原料使用率'!W19&lt;0,0,'1-1及1-2原物料生產力及再生原料使用率'!W19)))</f>
        <v>0</v>
      </c>
      <c r="I6" s="402">
        <f t="shared" ref="I6:I10" ca="1" si="0">IF(H6="","",H6*G6/F6)</f>
        <v>0</v>
      </c>
      <c r="J6" s="97"/>
      <c r="K6" s="705"/>
      <c r="L6" s="707"/>
      <c r="M6" s="98"/>
      <c r="N6" s="560" t="s">
        <v>1095</v>
      </c>
      <c r="O6" s="100"/>
      <c r="P6" s="162">
        <f>IF(E6="不適用",0,F6)</f>
        <v>3</v>
      </c>
      <c r="Q6" s="103"/>
    </row>
    <row r="7" spans="1:17" s="99" customFormat="1" ht="25.5" customHeight="1">
      <c r="A7" s="94"/>
      <c r="B7" s="725"/>
      <c r="C7" s="706"/>
      <c r="D7" s="95" t="s">
        <v>837</v>
      </c>
      <c r="E7" s="443" t="s">
        <v>44</v>
      </c>
      <c r="F7" s="147">
        <v>4</v>
      </c>
      <c r="G7" s="147">
        <f>IF(O7=0,0,(F7*$N$30/$O$30))</f>
        <v>4</v>
      </c>
      <c r="H7" s="401">
        <f>IF('1-3能源生產力'!W10=" ",0,IF('1-3能源生產力'!W10&gt;4,4,IF('1-3能源生產力'!W10&lt;0,0,'1-3能源生產力'!W10)))</f>
        <v>0</v>
      </c>
      <c r="I7" s="402">
        <f t="shared" si="0"/>
        <v>0</v>
      </c>
      <c r="J7" s="97"/>
      <c r="K7" s="705"/>
      <c r="L7" s="707"/>
      <c r="M7" s="98"/>
      <c r="N7" s="559" t="s">
        <v>1094</v>
      </c>
      <c r="O7" s="162">
        <f>IF(E7="不適用",0,F7)</f>
        <v>4</v>
      </c>
      <c r="P7" s="100"/>
      <c r="Q7" s="103"/>
    </row>
    <row r="8" spans="1:17" s="99" customFormat="1" ht="25.5" customHeight="1">
      <c r="A8" s="94"/>
      <c r="B8" s="725"/>
      <c r="C8" s="706"/>
      <c r="D8" s="272" t="s">
        <v>872</v>
      </c>
      <c r="E8" s="443" t="s">
        <v>44</v>
      </c>
      <c r="F8" s="147">
        <v>3</v>
      </c>
      <c r="G8" s="147">
        <f>IF(P8=0,0,(F8*$Q$30/$P$30))</f>
        <v>3</v>
      </c>
      <c r="H8" s="401">
        <f>IF('1-4能源回收率'!W10=" ",0,IF('1-4能源回收率'!W10&gt;3,3,IF('1-4能源回收率'!W10&lt;0,0,'1-4能源回收率'!W10)))</f>
        <v>0</v>
      </c>
      <c r="I8" s="402">
        <f t="shared" si="0"/>
        <v>0</v>
      </c>
      <c r="J8" s="97"/>
      <c r="K8" s="705"/>
      <c r="L8" s="707"/>
      <c r="M8" s="98"/>
      <c r="N8" s="560" t="s">
        <v>1095</v>
      </c>
      <c r="O8" s="100"/>
      <c r="P8" s="162">
        <f>IF(E8="不適用",0,F8)</f>
        <v>3</v>
      </c>
      <c r="Q8" s="103"/>
    </row>
    <row r="9" spans="1:17" s="99" customFormat="1" ht="25.5" customHeight="1">
      <c r="A9" s="94"/>
      <c r="B9" s="725"/>
      <c r="C9" s="706"/>
      <c r="D9" s="272" t="s">
        <v>843</v>
      </c>
      <c r="E9" s="443" t="s">
        <v>44</v>
      </c>
      <c r="F9" s="147">
        <v>3</v>
      </c>
      <c r="G9" s="147">
        <f>IF(O9=0,0,(F9*$N$30/$O$30))</f>
        <v>3</v>
      </c>
      <c r="H9" s="401">
        <f>IF('1-5水資源生產力'!W10=" ",0,IF('1-5水資源生產力'!W10&gt;3,3,IF('1-5水資源生產力'!W10&lt;0,0,'1-5水資源生產力'!W10)))</f>
        <v>0</v>
      </c>
      <c r="I9" s="402">
        <f t="shared" si="0"/>
        <v>0</v>
      </c>
      <c r="J9" s="97"/>
      <c r="K9" s="705"/>
      <c r="L9" s="707"/>
      <c r="M9" s="98"/>
      <c r="N9" s="559" t="s">
        <v>1094</v>
      </c>
      <c r="O9" s="162">
        <f>IF(E9="不適用",0,F9)</f>
        <v>3</v>
      </c>
      <c r="P9" s="100"/>
      <c r="Q9" s="103"/>
    </row>
    <row r="10" spans="1:17" s="99" customFormat="1" ht="25.5" customHeight="1">
      <c r="A10" s="94"/>
      <c r="B10" s="725"/>
      <c r="C10" s="706"/>
      <c r="D10" s="272" t="s">
        <v>844</v>
      </c>
      <c r="E10" s="443" t="s">
        <v>44</v>
      </c>
      <c r="F10" s="147">
        <v>3</v>
      </c>
      <c r="G10" s="147">
        <f>IF(P10=0,0,(F10*$Q$30/$P$30))</f>
        <v>3</v>
      </c>
      <c r="H10" s="401">
        <f>IF('1-6廢水回收率'!W10=" ",0,IF('1-6廢水回收率'!W10&gt;3,3,IF('1-6廢水回收率'!W10&lt;0,0,'1-6廢水回收率'!W10)))</f>
        <v>0</v>
      </c>
      <c r="I10" s="402">
        <f t="shared" si="0"/>
        <v>0</v>
      </c>
      <c r="J10" s="97"/>
      <c r="K10" s="705"/>
      <c r="L10" s="707"/>
      <c r="M10" s="98"/>
      <c r="N10" s="560" t="s">
        <v>1095</v>
      </c>
      <c r="O10" s="100"/>
      <c r="P10" s="162">
        <f>IF(E10="不適用",0,F10)</f>
        <v>3</v>
      </c>
      <c r="Q10" s="103"/>
    </row>
    <row r="11" spans="1:17" s="99" customFormat="1" ht="25.5" customHeight="1">
      <c r="A11" s="94"/>
      <c r="B11" s="725"/>
      <c r="C11" s="706"/>
      <c r="D11" s="272" t="s">
        <v>582</v>
      </c>
      <c r="E11" s="443" t="s">
        <v>44</v>
      </c>
      <c r="F11" s="147">
        <v>4</v>
      </c>
      <c r="G11" s="147">
        <f>IF(O11=0,0,(F11*$N$30/$O$30))</f>
        <v>4</v>
      </c>
      <c r="H11" s="401">
        <f ca="1">IF('1-7事業廢棄物產生量、1-8事業廢棄物回收再利用率'!W10=" ",0,IF('1-7事業廢棄物產生量、1-8事業廢棄物回收再利用率'!W10&gt;4,4,IF('1-7事業廢棄物產生量、1-8事業廢棄物回收再利用率'!W10&lt;0,0,'1-7事業廢棄物產生量、1-8事業廢棄物回收再利用率'!W10)))</f>
        <v>0</v>
      </c>
      <c r="I11" s="402">
        <f ca="1">IF(H11=" "," ",H11*G11/F11)</f>
        <v>0</v>
      </c>
      <c r="J11" s="97"/>
      <c r="K11" s="705"/>
      <c r="L11" s="707"/>
      <c r="M11" s="98"/>
      <c r="N11" s="559" t="s">
        <v>1094</v>
      </c>
      <c r="O11" s="162">
        <f>IF(E11="不適用",0,F11)</f>
        <v>4</v>
      </c>
      <c r="P11" s="100"/>
      <c r="Q11" s="103"/>
    </row>
    <row r="12" spans="1:17" s="99" customFormat="1" ht="25.5" customHeight="1">
      <c r="A12" s="94"/>
      <c r="B12" s="725"/>
      <c r="C12" s="706"/>
      <c r="D12" s="272" t="s">
        <v>1059</v>
      </c>
      <c r="E12" s="443" t="s">
        <v>44</v>
      </c>
      <c r="F12" s="147">
        <v>3</v>
      </c>
      <c r="G12" s="147">
        <f>IF(P12=0,0,(F12*$Q$30/$P$30))</f>
        <v>3</v>
      </c>
      <c r="H12" s="401">
        <f ca="1">IF('1-7事業廢棄物產生量、1-8事業廢棄物回收再利用率'!W19=" ",0,IF('1-7事業廢棄物產生量、1-8事業廢棄物回收再利用率'!W19&gt;3,3,IF('1-7事業廢棄物產生量、1-8事業廢棄物回收再利用率'!W19&lt;0,0,'1-7事業廢棄物產生量、1-8事業廢棄物回收再利用率'!W19)))</f>
        <v>0</v>
      </c>
      <c r="I12" s="402">
        <f ca="1">IF(H12="","",H12*G12/F12)</f>
        <v>0</v>
      </c>
      <c r="J12" s="97"/>
      <c r="K12" s="705"/>
      <c r="L12" s="707"/>
      <c r="M12" s="98"/>
      <c r="N12" s="560" t="s">
        <v>1095</v>
      </c>
      <c r="O12" s="100"/>
      <c r="P12" s="162">
        <f>IF(E12="不適用",0,F12)</f>
        <v>3</v>
      </c>
      <c r="Q12" s="103"/>
    </row>
    <row r="13" spans="1:17" s="99" customFormat="1" ht="25.5" customHeight="1">
      <c r="A13" s="94"/>
      <c r="B13" s="725"/>
      <c r="C13" s="706"/>
      <c r="D13" s="272" t="s">
        <v>586</v>
      </c>
      <c r="E13" s="443" t="s">
        <v>44</v>
      </c>
      <c r="F13" s="147">
        <v>4</v>
      </c>
      <c r="G13" s="147">
        <f>IF(O13=0,0,(F13*$N$30/$O$30))</f>
        <v>4</v>
      </c>
      <c r="H13" s="401">
        <f>IF('1-9溫室氣體排放量'!W10=" ",0,IF('1-9溫室氣體排放量'!W10&gt;4,4,IF('1-9溫室氣體排放量'!W10&lt;0,0,'1-9溫室氣體排放量'!W10)))</f>
        <v>0</v>
      </c>
      <c r="I13" s="402">
        <f>IF(H13="","",H13*G13/F13)</f>
        <v>0</v>
      </c>
      <c r="J13" s="97"/>
      <c r="K13" s="705"/>
      <c r="L13" s="707"/>
      <c r="M13" s="98"/>
      <c r="N13" s="559" t="s">
        <v>1094</v>
      </c>
      <c r="O13" s="162">
        <f>IF(E13="不適用",0,F13)</f>
        <v>4</v>
      </c>
      <c r="P13" s="100"/>
      <c r="Q13" s="103"/>
    </row>
    <row r="14" spans="1:17" s="99" customFormat="1" ht="25.5" customHeight="1">
      <c r="A14" s="94"/>
      <c r="B14" s="725"/>
      <c r="C14" s="706" t="s">
        <v>160</v>
      </c>
      <c r="D14" s="272" t="s">
        <v>878</v>
      </c>
      <c r="E14" s="443" t="s">
        <v>44</v>
      </c>
      <c r="F14" s="147">
        <v>3</v>
      </c>
      <c r="G14" s="147">
        <f>IF(O14=0,0,(F14*$N$30/$O$30))</f>
        <v>3</v>
      </c>
      <c r="H14" s="401">
        <f>IF('2_綠色製程'!H11&gt;3,FALSE,'2_綠色製程'!H11)</f>
        <v>0</v>
      </c>
      <c r="I14" s="402">
        <f t="shared" ref="I14:I29" si="1">H14*G14/F14</f>
        <v>0</v>
      </c>
      <c r="J14" s="97"/>
      <c r="K14" s="705" t="s">
        <v>161</v>
      </c>
      <c r="L14" s="707"/>
      <c r="M14" s="98"/>
      <c r="N14" s="559" t="s">
        <v>1094</v>
      </c>
      <c r="O14" s="162">
        <f>IF(E14="不適用",0,F14)</f>
        <v>3</v>
      </c>
      <c r="P14" s="162"/>
      <c r="Q14" s="103"/>
    </row>
    <row r="15" spans="1:17" s="99" customFormat="1" ht="25.5" customHeight="1">
      <c r="A15" s="94"/>
      <c r="B15" s="725"/>
      <c r="C15" s="706"/>
      <c r="D15" s="272" t="s">
        <v>877</v>
      </c>
      <c r="E15" s="443" t="s">
        <v>44</v>
      </c>
      <c r="F15" s="147">
        <v>7</v>
      </c>
      <c r="G15" s="147">
        <f>IF(O15=0,0,(F15*$N$30/$O$30))</f>
        <v>7</v>
      </c>
      <c r="H15" s="401">
        <f>IF('2_綠色製程'!H24&gt;7,FALSE,'2_綠色製程'!H24)</f>
        <v>0</v>
      </c>
      <c r="I15" s="402">
        <f t="shared" si="1"/>
        <v>0</v>
      </c>
      <c r="J15" s="97"/>
      <c r="K15" s="705"/>
      <c r="L15" s="707"/>
      <c r="M15" s="98"/>
      <c r="N15" s="559" t="s">
        <v>1094</v>
      </c>
      <c r="O15" s="162">
        <f>IF(E15="不適用",0,F15)</f>
        <v>7</v>
      </c>
      <c r="P15" s="100"/>
      <c r="Q15" s="103"/>
    </row>
    <row r="16" spans="1:17" s="99" customFormat="1" ht="25.5" customHeight="1">
      <c r="A16" s="94"/>
      <c r="B16" s="725"/>
      <c r="C16" s="706" t="s">
        <v>162</v>
      </c>
      <c r="D16" s="272" t="s">
        <v>601</v>
      </c>
      <c r="E16" s="443" t="s">
        <v>44</v>
      </c>
      <c r="F16" s="147">
        <v>3</v>
      </c>
      <c r="G16" s="147">
        <f>IF(O16=0,0,(F16*$N$30/$O$30))</f>
        <v>3</v>
      </c>
      <c r="H16" s="401">
        <f>IF('3_污染物產生及管末處理功能'!H12&gt;3,FALSE,'3_污染物產生及管末處理功能'!H12)</f>
        <v>0</v>
      </c>
      <c r="I16" s="402">
        <f t="shared" si="1"/>
        <v>0</v>
      </c>
      <c r="J16" s="97"/>
      <c r="K16" s="705"/>
      <c r="L16" s="707"/>
      <c r="M16" s="98"/>
      <c r="N16" s="559" t="s">
        <v>1094</v>
      </c>
      <c r="O16" s="162">
        <f>IF(E16="不適用",0,F16)</f>
        <v>3</v>
      </c>
      <c r="P16" s="100"/>
      <c r="Q16" s="103"/>
    </row>
    <row r="17" spans="1:17" s="99" customFormat="1" ht="25.5" customHeight="1">
      <c r="A17" s="94"/>
      <c r="B17" s="725"/>
      <c r="C17" s="706"/>
      <c r="D17" s="272" t="s">
        <v>879</v>
      </c>
      <c r="E17" s="443" t="s">
        <v>1078</v>
      </c>
      <c r="F17" s="147">
        <v>3</v>
      </c>
      <c r="G17" s="147">
        <f>IF(P17=0,0,(F17*$Q$30/$P$30))</f>
        <v>3</v>
      </c>
      <c r="H17" s="401">
        <f>IF('3_污染物產生及管末處理功能'!H27 &gt;3, FALSE, '3_污染物產生及管末處理功能'!H27)</f>
        <v>0</v>
      </c>
      <c r="I17" s="402">
        <f t="shared" si="1"/>
        <v>0</v>
      </c>
      <c r="J17" s="97"/>
      <c r="K17" s="705"/>
      <c r="L17" s="707"/>
      <c r="M17" s="98"/>
      <c r="N17" s="560" t="s">
        <v>1095</v>
      </c>
      <c r="O17" s="162"/>
      <c r="P17" s="162">
        <f>IF(E17="不適用",0,F17)</f>
        <v>3</v>
      </c>
      <c r="Q17" s="103"/>
    </row>
    <row r="18" spans="1:17" s="99" customFormat="1" ht="25.5" customHeight="1">
      <c r="A18" s="94"/>
      <c r="B18" s="721" t="s">
        <v>858</v>
      </c>
      <c r="C18" s="706" t="s">
        <v>163</v>
      </c>
      <c r="D18" s="272" t="s">
        <v>611</v>
      </c>
      <c r="E18" s="443" t="s">
        <v>44</v>
      </c>
      <c r="F18" s="147">
        <v>6</v>
      </c>
      <c r="G18" s="147">
        <f>IF(O18=0,0,(F18*$N$30/$O$30))</f>
        <v>6</v>
      </c>
      <c r="H18" s="401">
        <f>IF('4_環境友善設計'!H11&gt;6, FALSE,'4_環境友善設計'!H11)</f>
        <v>0</v>
      </c>
      <c r="I18" s="402">
        <f t="shared" si="1"/>
        <v>0</v>
      </c>
      <c r="J18" s="97"/>
      <c r="K18" s="705"/>
      <c r="L18" s="707"/>
      <c r="M18" s="98"/>
      <c r="N18" s="559" t="s">
        <v>1094</v>
      </c>
      <c r="O18" s="162">
        <f>IF(E18="不適用",0,F18)</f>
        <v>6</v>
      </c>
      <c r="P18" s="100"/>
      <c r="Q18" s="103"/>
    </row>
    <row r="19" spans="1:17" s="99" customFormat="1" ht="25.5" customHeight="1">
      <c r="A19" s="94"/>
      <c r="B19" s="721"/>
      <c r="C19" s="706"/>
      <c r="D19" s="272" t="s">
        <v>615</v>
      </c>
      <c r="E19" s="443" t="s">
        <v>44</v>
      </c>
      <c r="F19" s="147">
        <v>5</v>
      </c>
      <c r="G19" s="147">
        <f>IF(O19=0,0,(F19*$N$30/$O$30))</f>
        <v>5</v>
      </c>
      <c r="H19" s="401">
        <f>IF('4_環境友善設計'!H25&gt;5, FALSE,'4_環境友善設計'!H25)</f>
        <v>0</v>
      </c>
      <c r="I19" s="402">
        <f t="shared" si="1"/>
        <v>0</v>
      </c>
      <c r="J19" s="97"/>
      <c r="K19" s="705"/>
      <c r="L19" s="707"/>
      <c r="M19" s="98"/>
      <c r="N19" s="559" t="s">
        <v>1094</v>
      </c>
      <c r="O19" s="162">
        <f>IF(E19="不適用",0,F19)</f>
        <v>5</v>
      </c>
      <c r="P19" s="100"/>
      <c r="Q19" s="103"/>
    </row>
    <row r="20" spans="1:17" s="99" customFormat="1" ht="25.5" customHeight="1">
      <c r="A20" s="94"/>
      <c r="B20" s="721"/>
      <c r="C20" s="706"/>
      <c r="D20" s="272" t="s">
        <v>618</v>
      </c>
      <c r="E20" s="443" t="s">
        <v>44</v>
      </c>
      <c r="F20" s="147">
        <v>6</v>
      </c>
      <c r="G20" s="147">
        <f>IF(P20=0,0,(F20*$Q$30/$P$30))</f>
        <v>6</v>
      </c>
      <c r="H20" s="401">
        <f>IF('4_環境友善設計'!H41&gt;6, FALSE, '4_環境友善設計'!H41)</f>
        <v>0</v>
      </c>
      <c r="I20" s="402">
        <f t="shared" si="1"/>
        <v>0</v>
      </c>
      <c r="J20" s="97"/>
      <c r="K20" s="705"/>
      <c r="L20" s="707"/>
      <c r="M20" s="98"/>
      <c r="N20" s="560" t="s">
        <v>1095</v>
      </c>
      <c r="O20" s="100"/>
      <c r="P20" s="162">
        <f>IF(E20="不適用",0,F20)</f>
        <v>6</v>
      </c>
      <c r="Q20" s="103"/>
    </row>
    <row r="21" spans="1:17" s="99" customFormat="1" ht="25.5" customHeight="1">
      <c r="A21" s="94"/>
      <c r="B21" s="721" t="s">
        <v>164</v>
      </c>
      <c r="C21" s="723" t="s">
        <v>165</v>
      </c>
      <c r="D21" s="272" t="s">
        <v>622</v>
      </c>
      <c r="E21" s="443" t="s">
        <v>44</v>
      </c>
      <c r="F21" s="147">
        <v>8</v>
      </c>
      <c r="G21" s="147">
        <f>IF(O21=0,0,(F21*$N$30/$O$30))</f>
        <v>8</v>
      </c>
      <c r="H21" s="401">
        <f>IF('5_綠色管理'!H13&gt;8, FALSE, '5_綠色管理'!H13)</f>
        <v>0</v>
      </c>
      <c r="I21" s="402">
        <f t="shared" si="1"/>
        <v>0</v>
      </c>
      <c r="J21" s="97"/>
      <c r="K21" s="705"/>
      <c r="L21" s="707"/>
      <c r="M21" s="98"/>
      <c r="N21" s="559" t="s">
        <v>1094</v>
      </c>
      <c r="O21" s="162">
        <f>IF(E21="不適用",0,F21)</f>
        <v>8</v>
      </c>
      <c r="P21" s="100"/>
      <c r="Q21" s="103"/>
    </row>
    <row r="22" spans="1:17" s="99" customFormat="1" ht="25.5" customHeight="1">
      <c r="A22" s="94"/>
      <c r="B22" s="721"/>
      <c r="C22" s="723"/>
      <c r="D22" s="272" t="s">
        <v>848</v>
      </c>
      <c r="E22" s="443" t="s">
        <v>44</v>
      </c>
      <c r="F22" s="147">
        <v>3</v>
      </c>
      <c r="G22" s="147">
        <f>IF(P22=0,0,(F22*$Q$30/$P$30))</f>
        <v>3</v>
      </c>
      <c r="H22" s="401">
        <f>IF('5_綠色管理'!H27&gt;3, FALSE, '5_綠色管理'!H27)</f>
        <v>0</v>
      </c>
      <c r="I22" s="402">
        <f t="shared" si="1"/>
        <v>0</v>
      </c>
      <c r="J22" s="97"/>
      <c r="K22" s="705"/>
      <c r="L22" s="707"/>
      <c r="M22" s="98"/>
      <c r="N22" s="560" t="s">
        <v>1095</v>
      </c>
      <c r="O22" s="100"/>
      <c r="P22" s="162">
        <f>IF(E22="不適用",0,F22)</f>
        <v>3</v>
      </c>
      <c r="Q22" s="103"/>
    </row>
    <row r="23" spans="1:17" s="99" customFormat="1" ht="25.5" customHeight="1">
      <c r="A23" s="94"/>
      <c r="B23" s="721"/>
      <c r="C23" s="723"/>
      <c r="D23" s="272" t="s">
        <v>849</v>
      </c>
      <c r="E23" s="443" t="s">
        <v>44</v>
      </c>
      <c r="F23" s="147">
        <v>5</v>
      </c>
      <c r="G23" s="147">
        <f>IF(O23=0,0,(F23*$N$30/$O$30))</f>
        <v>5</v>
      </c>
      <c r="H23" s="401">
        <f>IF('5_綠色管理'!H45&gt;5, FALSE, '5_綠色管理'!H45)</f>
        <v>0</v>
      </c>
      <c r="I23" s="402">
        <f t="shared" si="1"/>
        <v>0</v>
      </c>
      <c r="J23" s="97"/>
      <c r="K23" s="705"/>
      <c r="L23" s="707"/>
      <c r="M23" s="98"/>
      <c r="N23" s="559" t="s">
        <v>1094</v>
      </c>
      <c r="O23" s="162">
        <f>IF(E23="不適用",0,F23)</f>
        <v>5</v>
      </c>
      <c r="P23" s="100"/>
      <c r="Q23" s="103"/>
    </row>
    <row r="24" spans="1:17" s="99" customFormat="1" ht="25.5" customHeight="1">
      <c r="A24" s="94"/>
      <c r="B24" s="721"/>
      <c r="C24" s="723"/>
      <c r="D24" s="273" t="s">
        <v>639</v>
      </c>
      <c r="E24" s="443" t="s">
        <v>44</v>
      </c>
      <c r="F24" s="147">
        <v>4</v>
      </c>
      <c r="G24" s="147">
        <f>IF(O24=0,0,(F24*$N$30/$O$30))</f>
        <v>4</v>
      </c>
      <c r="H24" s="401">
        <f>IF('5_綠色管理'!H62&gt;4, FALSE, '5_綠色管理'!H62)</f>
        <v>0</v>
      </c>
      <c r="I24" s="402">
        <f t="shared" si="1"/>
        <v>0</v>
      </c>
      <c r="J24" s="97"/>
      <c r="K24" s="705"/>
      <c r="L24" s="707"/>
      <c r="M24" s="98"/>
      <c r="N24" s="559" t="s">
        <v>1094</v>
      </c>
      <c r="O24" s="162">
        <f>IF(E24="不適用",0,F24)</f>
        <v>4</v>
      </c>
      <c r="P24" s="100"/>
      <c r="Q24" s="103"/>
    </row>
    <row r="25" spans="1:17" s="99" customFormat="1" ht="25.5" customHeight="1">
      <c r="A25" s="94"/>
      <c r="B25" s="721"/>
      <c r="C25" s="723"/>
      <c r="D25" s="273" t="s">
        <v>653</v>
      </c>
      <c r="E25" s="443" t="s">
        <v>44</v>
      </c>
      <c r="F25" s="147">
        <v>4</v>
      </c>
      <c r="G25" s="147">
        <f>IF(O25=0,0,(F25*$N$30/$O$30))</f>
        <v>4</v>
      </c>
      <c r="H25" s="401">
        <f>IF('5_綠色管理'!H78&gt;4, FALSE, '5_綠色管理'!H78)</f>
        <v>0</v>
      </c>
      <c r="I25" s="402">
        <f t="shared" si="1"/>
        <v>0</v>
      </c>
      <c r="J25" s="97"/>
      <c r="K25" s="705"/>
      <c r="L25" s="707"/>
      <c r="M25" s="98"/>
      <c r="N25" s="559" t="s">
        <v>1094</v>
      </c>
      <c r="O25" s="162">
        <f>IF(E25="不適用",0,F25)</f>
        <v>4</v>
      </c>
      <c r="P25" s="100"/>
      <c r="Q25" s="103"/>
    </row>
    <row r="26" spans="1:17" s="99" customFormat="1" ht="25.5" customHeight="1">
      <c r="A26" s="94"/>
      <c r="B26" s="722"/>
      <c r="C26" s="724"/>
      <c r="D26" s="272" t="s">
        <v>662</v>
      </c>
      <c r="E26" s="444" t="s">
        <v>44</v>
      </c>
      <c r="F26" s="96">
        <v>3</v>
      </c>
      <c r="G26" s="96">
        <f>IF(P26=0,0,(F26*$Q$30/$P$30))</f>
        <v>3</v>
      </c>
      <c r="H26" s="403">
        <f>IF('5_綠色管理'!H92&gt;3, FALSE, '5_綠色管理'!H92)</f>
        <v>0</v>
      </c>
      <c r="I26" s="404">
        <f t="shared" si="1"/>
        <v>0</v>
      </c>
      <c r="J26" s="97"/>
      <c r="K26" s="705"/>
      <c r="L26" s="707"/>
      <c r="M26" s="98"/>
      <c r="N26" s="560" t="s">
        <v>1095</v>
      </c>
      <c r="O26" s="100"/>
      <c r="P26" s="162">
        <f>IF(E26="不適用",0,F26)</f>
        <v>3</v>
      </c>
      <c r="Q26" s="103"/>
    </row>
    <row r="27" spans="1:17" s="99" customFormat="1" ht="25.5" customHeight="1">
      <c r="A27" s="94"/>
      <c r="B27" s="722"/>
      <c r="C27" s="709" t="s">
        <v>166</v>
      </c>
      <c r="D27" s="272" t="s">
        <v>666</v>
      </c>
      <c r="E27" s="444" t="s">
        <v>44</v>
      </c>
      <c r="F27" s="96">
        <v>4</v>
      </c>
      <c r="G27" s="96">
        <f>IF(O27=0,0,(F27*$N$30/$O$30))</f>
        <v>4</v>
      </c>
      <c r="H27" s="403">
        <f>IF('6_社會責任'!H12&gt;4, FALSE,'6_社會責任'!H12)</f>
        <v>0</v>
      </c>
      <c r="I27" s="404">
        <f>H27*G27/F27</f>
        <v>0</v>
      </c>
      <c r="J27" s="97"/>
      <c r="K27" s="705"/>
      <c r="L27" s="707"/>
      <c r="M27" s="98"/>
      <c r="N27" s="559" t="s">
        <v>1094</v>
      </c>
      <c r="O27" s="162">
        <f>IF(E27="不適用",0,F27)</f>
        <v>4</v>
      </c>
      <c r="P27" s="100"/>
      <c r="Q27" s="103"/>
    </row>
    <row r="28" spans="1:17" s="99" customFormat="1" ht="25.5" customHeight="1">
      <c r="A28" s="94"/>
      <c r="B28" s="722"/>
      <c r="C28" s="709"/>
      <c r="D28" s="272" t="s">
        <v>673</v>
      </c>
      <c r="E28" s="444" t="s">
        <v>44</v>
      </c>
      <c r="F28" s="96">
        <v>4</v>
      </c>
      <c r="G28" s="96">
        <f>IF(O28=0,0,(F28*$N$30/$O$30))</f>
        <v>4</v>
      </c>
      <c r="H28" s="403">
        <f>IF('6_社會責任'!H28&gt;4, FALSE,'6_社會責任'!H28)</f>
        <v>0</v>
      </c>
      <c r="I28" s="404">
        <f t="shared" si="1"/>
        <v>0</v>
      </c>
      <c r="J28" s="97"/>
      <c r="K28" s="705"/>
      <c r="L28" s="707"/>
      <c r="M28" s="98"/>
      <c r="N28" s="559" t="s">
        <v>1094</v>
      </c>
      <c r="O28" s="162">
        <f>IF(E28="不適用",0,F28)</f>
        <v>4</v>
      </c>
      <c r="P28" s="100"/>
      <c r="Q28" s="103"/>
    </row>
    <row r="29" spans="1:17" s="99" customFormat="1" ht="25.5" customHeight="1">
      <c r="A29" s="94"/>
      <c r="B29" s="722"/>
      <c r="C29" s="709"/>
      <c r="D29" s="274" t="s">
        <v>679</v>
      </c>
      <c r="E29" s="444" t="s">
        <v>44</v>
      </c>
      <c r="F29" s="101">
        <v>2</v>
      </c>
      <c r="G29" s="96">
        <f>IF(P29=0,0,(F29*$Q$30/$P$30))</f>
        <v>2</v>
      </c>
      <c r="H29" s="405">
        <f>IF('6_社會責任'!H42&gt;2, FALSE, '6_社會責任'!H42)</f>
        <v>0</v>
      </c>
      <c r="I29" s="404">
        <f t="shared" si="1"/>
        <v>0</v>
      </c>
      <c r="J29" s="102"/>
      <c r="K29" s="705"/>
      <c r="L29" s="707"/>
      <c r="M29" s="98"/>
      <c r="N29" s="560" t="s">
        <v>1095</v>
      </c>
      <c r="O29" s="100"/>
      <c r="P29" s="162">
        <f>IF(E29="不適用",0,F29)</f>
        <v>2</v>
      </c>
      <c r="Q29" s="103"/>
    </row>
    <row r="30" spans="1:17" s="99" customFormat="1" ht="25.5" customHeight="1">
      <c r="A30" s="94"/>
      <c r="B30" s="708" t="s">
        <v>167</v>
      </c>
      <c r="C30" s="709" t="s">
        <v>168</v>
      </c>
      <c r="D30" s="272" t="s">
        <v>873</v>
      </c>
      <c r="E30" s="95"/>
      <c r="F30" s="96">
        <v>2</v>
      </c>
      <c r="G30" s="96">
        <f>F30</f>
        <v>2</v>
      </c>
      <c r="H30" s="403">
        <f>IF('7_創新思維'!F4&gt;2,FALSE,'7_創新思維'!F4)</f>
        <v>0</v>
      </c>
      <c r="I30" s="404">
        <f>H30</f>
        <v>0</v>
      </c>
      <c r="J30" s="97"/>
      <c r="K30" s="705" t="s">
        <v>161</v>
      </c>
      <c r="L30" s="707" t="s">
        <v>169</v>
      </c>
      <c r="M30" s="98"/>
      <c r="N30" s="103">
        <v>71</v>
      </c>
      <c r="O30" s="202">
        <f>SUM(O5:O29)</f>
        <v>71</v>
      </c>
      <c r="P30" s="399">
        <f>SUM(P5:P29)</f>
        <v>29</v>
      </c>
      <c r="Q30" s="103">
        <v>29</v>
      </c>
    </row>
    <row r="31" spans="1:17" s="99" customFormat="1" ht="25.5" customHeight="1">
      <c r="A31" s="94"/>
      <c r="B31" s="708"/>
      <c r="C31" s="709"/>
      <c r="D31" s="272" t="s">
        <v>874</v>
      </c>
      <c r="E31" s="95"/>
      <c r="F31" s="96">
        <v>2</v>
      </c>
      <c r="G31" s="96">
        <f t="shared" ref="G31:G34" si="2">F31</f>
        <v>2</v>
      </c>
      <c r="H31" s="403">
        <f>IF('7_創新思維'!F5&gt;2,FALSE,'7_創新思維'!F5)</f>
        <v>0</v>
      </c>
      <c r="I31" s="404">
        <f t="shared" ref="I31:I34" si="3">H31</f>
        <v>0</v>
      </c>
      <c r="J31" s="97"/>
      <c r="K31" s="705"/>
      <c r="L31" s="707"/>
      <c r="M31" s="98"/>
      <c r="N31" s="103"/>
      <c r="O31" s="103"/>
      <c r="P31" s="103"/>
      <c r="Q31" s="103"/>
    </row>
    <row r="32" spans="1:17" s="99" customFormat="1" ht="25.5" customHeight="1">
      <c r="A32" s="94"/>
      <c r="B32" s="708"/>
      <c r="C32" s="709"/>
      <c r="D32" s="272" t="s">
        <v>875</v>
      </c>
      <c r="E32" s="95"/>
      <c r="F32" s="96">
        <v>2</v>
      </c>
      <c r="G32" s="96">
        <f t="shared" si="2"/>
        <v>2</v>
      </c>
      <c r="H32" s="403">
        <f>IF('7_創新思維'!F6&gt;2,FALSE,'7_創新思維'!F6)</f>
        <v>0</v>
      </c>
      <c r="I32" s="404">
        <f t="shared" si="3"/>
        <v>0</v>
      </c>
      <c r="J32" s="97"/>
      <c r="K32" s="705"/>
      <c r="L32" s="707"/>
      <c r="M32" s="98"/>
      <c r="N32" s="103"/>
      <c r="O32" s="103"/>
      <c r="P32" s="103"/>
      <c r="Q32" s="103"/>
    </row>
    <row r="33" spans="1:17" s="99" customFormat="1" ht="25.5" customHeight="1">
      <c r="A33" s="94"/>
      <c r="B33" s="708"/>
      <c r="C33" s="709"/>
      <c r="D33" s="272" t="s">
        <v>876</v>
      </c>
      <c r="E33" s="95"/>
      <c r="F33" s="96">
        <v>2</v>
      </c>
      <c r="G33" s="96">
        <f t="shared" si="2"/>
        <v>2</v>
      </c>
      <c r="H33" s="403">
        <f>IF('7_創新思維'!F7&gt;2,FALSE,'7_創新思維'!F7)</f>
        <v>0</v>
      </c>
      <c r="I33" s="404">
        <f t="shared" si="3"/>
        <v>0</v>
      </c>
      <c r="J33" s="97"/>
      <c r="K33" s="705"/>
      <c r="L33" s="707"/>
      <c r="M33" s="98"/>
      <c r="N33" s="103"/>
      <c r="O33" s="103"/>
      <c r="P33" s="103"/>
      <c r="Q33" s="103"/>
    </row>
    <row r="34" spans="1:17" s="99" customFormat="1" ht="25.5" customHeight="1">
      <c r="A34" s="94"/>
      <c r="B34" s="708"/>
      <c r="C34" s="265" t="s">
        <v>170</v>
      </c>
      <c r="D34" s="95" t="s">
        <v>171</v>
      </c>
      <c r="E34" s="95"/>
      <c r="F34" s="96">
        <v>2</v>
      </c>
      <c r="G34" s="96">
        <f t="shared" si="2"/>
        <v>2</v>
      </c>
      <c r="H34" s="403">
        <f>IF('8_其他'!F4&gt;2,FALSE,'8_其他'!F4)</f>
        <v>0</v>
      </c>
      <c r="I34" s="404">
        <f t="shared" si="3"/>
        <v>0</v>
      </c>
      <c r="J34" s="97"/>
      <c r="K34" s="705"/>
      <c r="L34" s="707"/>
      <c r="M34" s="98"/>
      <c r="N34" s="103"/>
      <c r="O34" s="103"/>
      <c r="P34" s="103"/>
      <c r="Q34" s="103"/>
    </row>
    <row r="35" spans="1:17" s="99" customFormat="1" ht="25.5" customHeight="1">
      <c r="A35" s="94"/>
      <c r="B35" s="693" t="s">
        <v>172</v>
      </c>
      <c r="C35" s="693"/>
      <c r="D35" s="693"/>
      <c r="E35" s="104"/>
      <c r="F35" s="105">
        <f>F5+F7+F9+F11+F13+F15+F16+F17+F18+F19+F21+F23+F24+F25+F27+F28</f>
        <v>71</v>
      </c>
      <c r="G35" s="105">
        <f>SUMIF(N5:N29,"核心",F5:F29)</f>
        <v>71</v>
      </c>
      <c r="H35" s="490">
        <f ca="1">SUMIF(N5:N29,"核心",H5:H29)</f>
        <v>0</v>
      </c>
      <c r="I35" s="491">
        <f ca="1">SUMIF(N5:N29,"核心",I5:I29)</f>
        <v>0</v>
      </c>
      <c r="J35" s="105">
        <f>SUMIF(N5:N29,"核心",J5:J29)</f>
        <v>0</v>
      </c>
      <c r="K35" s="713"/>
      <c r="L35" s="714"/>
      <c r="M35" s="98"/>
      <c r="N35" s="103"/>
      <c r="O35" s="103"/>
      <c r="P35" s="103"/>
      <c r="Q35" s="103"/>
    </row>
    <row r="36" spans="1:17" s="99" customFormat="1" ht="25.5" customHeight="1" thickBot="1">
      <c r="A36" s="94"/>
      <c r="B36" s="720" t="s">
        <v>138</v>
      </c>
      <c r="C36" s="720"/>
      <c r="D36" s="720"/>
      <c r="E36" s="106"/>
      <c r="F36" s="107">
        <f>SUM(F5:F34)</f>
        <v>110</v>
      </c>
      <c r="G36" s="107">
        <f>SUM(G5:G34)</f>
        <v>110</v>
      </c>
      <c r="H36" s="492">
        <f ca="1">SUM(H5:H34)</f>
        <v>0</v>
      </c>
      <c r="I36" s="492">
        <f ca="1">SUM(I5:I34)</f>
        <v>0</v>
      </c>
      <c r="J36" s="107">
        <f>SUM(J5:J34)</f>
        <v>0</v>
      </c>
      <c r="K36" s="715"/>
      <c r="L36" s="716"/>
      <c r="M36" s="98"/>
      <c r="N36" s="103"/>
      <c r="O36" s="103"/>
      <c r="P36" s="103"/>
      <c r="Q36" s="103"/>
    </row>
    <row r="37" spans="1:17" s="99" customFormat="1" ht="17.25" thickBot="1">
      <c r="A37" s="108"/>
      <c r="B37" s="69" t="s">
        <v>173</v>
      </c>
      <c r="C37" s="69"/>
      <c r="D37" s="69"/>
      <c r="E37" s="69"/>
      <c r="F37" s="70"/>
      <c r="G37" s="109"/>
      <c r="H37" s="109"/>
      <c r="I37" s="70"/>
      <c r="J37" s="69"/>
      <c r="K37" s="110"/>
      <c r="L37" s="110"/>
      <c r="M37" s="108"/>
      <c r="N37" s="103"/>
      <c r="O37" s="103"/>
      <c r="P37" s="103"/>
      <c r="Q37" s="103"/>
    </row>
    <row r="38" spans="1:17" s="99" customFormat="1" ht="16.149999999999999" customHeight="1">
      <c r="A38" s="94"/>
      <c r="B38" s="695" t="s">
        <v>174</v>
      </c>
      <c r="C38" s="695"/>
      <c r="D38" s="695"/>
      <c r="E38" s="695"/>
      <c r="F38" s="695"/>
      <c r="G38" s="695"/>
      <c r="H38" s="695"/>
      <c r="I38" s="695"/>
      <c r="J38" s="695"/>
      <c r="K38" s="695"/>
      <c r="L38" s="695"/>
      <c r="M38" s="98"/>
      <c r="N38" s="103"/>
      <c r="O38" s="103"/>
      <c r="P38" s="103"/>
      <c r="Q38" s="103"/>
    </row>
    <row r="39" spans="1:17" s="99" customFormat="1" ht="16.149999999999999" customHeight="1">
      <c r="A39" s="94"/>
      <c r="B39" s="693" t="s">
        <v>175</v>
      </c>
      <c r="C39" s="693"/>
      <c r="D39" s="693"/>
      <c r="E39" s="693"/>
      <c r="F39" s="693"/>
      <c r="G39" s="693"/>
      <c r="H39" s="693"/>
      <c r="I39" s="693"/>
      <c r="J39" s="111" t="s">
        <v>176</v>
      </c>
      <c r="K39" s="696" t="s">
        <v>177</v>
      </c>
      <c r="L39" s="696"/>
      <c r="M39" s="98"/>
      <c r="N39" s="103"/>
      <c r="O39" s="103"/>
      <c r="P39" s="103"/>
      <c r="Q39" s="103"/>
    </row>
    <row r="40" spans="1:17" s="99" customFormat="1" ht="39" customHeight="1">
      <c r="A40" s="94"/>
      <c r="B40" s="697" t="s">
        <v>563</v>
      </c>
      <c r="C40" s="697"/>
      <c r="D40" s="697"/>
      <c r="E40" s="697"/>
      <c r="F40" s="697"/>
      <c r="G40" s="697"/>
      <c r="H40" s="697"/>
      <c r="I40" s="697"/>
      <c r="J40" s="445" t="b">
        <v>0</v>
      </c>
      <c r="K40" s="698" t="b">
        <v>0</v>
      </c>
      <c r="L40" s="699"/>
      <c r="M40" s="98"/>
      <c r="N40" s="103"/>
      <c r="O40" s="103"/>
      <c r="P40" s="103"/>
      <c r="Q40" s="103"/>
    </row>
    <row r="41" spans="1:17" s="99" customFormat="1" ht="16.5">
      <c r="A41" s="94"/>
      <c r="B41" s="700" t="s">
        <v>178</v>
      </c>
      <c r="C41" s="700"/>
      <c r="D41" s="700"/>
      <c r="E41" s="700"/>
      <c r="F41" s="700"/>
      <c r="G41" s="700"/>
      <c r="H41" s="700"/>
      <c r="I41" s="700"/>
      <c r="J41" s="445" t="b">
        <v>0</v>
      </c>
      <c r="K41" s="698" t="b">
        <v>0</v>
      </c>
      <c r="L41" s="699"/>
      <c r="M41" s="98"/>
      <c r="N41" s="103"/>
      <c r="O41" s="103"/>
      <c r="P41" s="103"/>
      <c r="Q41" s="103"/>
    </row>
    <row r="42" spans="1:17" s="99" customFormat="1" ht="16.5">
      <c r="A42" s="94"/>
      <c r="B42" s="700" t="s">
        <v>179</v>
      </c>
      <c r="C42" s="700"/>
      <c r="D42" s="700"/>
      <c r="E42" s="700"/>
      <c r="F42" s="700"/>
      <c r="G42" s="700"/>
      <c r="H42" s="700"/>
      <c r="I42" s="700"/>
      <c r="J42" s="445" t="b">
        <v>0</v>
      </c>
      <c r="K42" s="701" t="b">
        <v>0</v>
      </c>
      <c r="L42" s="701"/>
      <c r="M42" s="98"/>
      <c r="N42" s="103"/>
      <c r="O42" s="103"/>
      <c r="P42" s="103"/>
      <c r="Q42" s="103"/>
    </row>
    <row r="43" spans="1:17" s="99" customFormat="1" ht="17.25" thickBot="1">
      <c r="A43" s="94"/>
      <c r="B43" s="702" t="s">
        <v>180</v>
      </c>
      <c r="C43" s="702"/>
      <c r="D43" s="702"/>
      <c r="E43" s="702"/>
      <c r="F43" s="702"/>
      <c r="G43" s="702"/>
      <c r="H43" s="702"/>
      <c r="I43" s="702"/>
      <c r="J43" s="446" t="b">
        <v>0</v>
      </c>
      <c r="K43" s="703" t="b">
        <v>0</v>
      </c>
      <c r="L43" s="703"/>
      <c r="M43" s="98"/>
      <c r="N43" s="103"/>
      <c r="O43" s="103"/>
      <c r="P43" s="103"/>
      <c r="Q43" s="103"/>
    </row>
    <row r="44" spans="1:17" s="99" customFormat="1" ht="16.5" thickBot="1">
      <c r="A44" s="94"/>
      <c r="B44" s="710"/>
      <c r="C44" s="711"/>
      <c r="D44" s="711"/>
      <c r="E44" s="711"/>
      <c r="F44" s="711"/>
      <c r="G44" s="711"/>
      <c r="H44" s="711"/>
      <c r="I44" s="711"/>
      <c r="J44" s="711"/>
      <c r="K44" s="711"/>
      <c r="L44" s="712"/>
      <c r="M44" s="98"/>
      <c r="N44" s="103"/>
      <c r="O44" s="103"/>
      <c r="P44" s="103"/>
      <c r="Q44" s="103"/>
    </row>
    <row r="45" spans="1:17" s="99" customFormat="1" ht="16.5">
      <c r="A45" s="94"/>
      <c r="B45" s="704" t="s">
        <v>1052</v>
      </c>
      <c r="C45" s="704"/>
      <c r="D45" s="704"/>
      <c r="E45" s="704"/>
      <c r="F45" s="704"/>
      <c r="G45" s="704"/>
      <c r="H45" s="704"/>
      <c r="I45" s="704"/>
      <c r="J45" s="704"/>
      <c r="K45" s="704"/>
      <c r="L45" s="704"/>
      <c r="M45" s="98"/>
      <c r="N45" s="103"/>
      <c r="O45" s="103"/>
      <c r="P45" s="103"/>
      <c r="Q45" s="103"/>
    </row>
    <row r="46" spans="1:17" s="99" customFormat="1" ht="16.5" customHeight="1" thickBot="1">
      <c r="A46" s="94"/>
      <c r="B46" s="694" t="s">
        <v>209</v>
      </c>
      <c r="C46" s="694"/>
      <c r="D46" s="694"/>
      <c r="E46" s="694"/>
      <c r="F46" s="694"/>
      <c r="G46" s="694"/>
      <c r="H46" s="694"/>
      <c r="I46" s="694"/>
      <c r="J46" s="694"/>
      <c r="K46" s="694"/>
      <c r="L46" s="694"/>
      <c r="M46" s="98"/>
      <c r="N46" s="103"/>
      <c r="O46" s="103"/>
      <c r="P46" s="103"/>
      <c r="Q46" s="103"/>
    </row>
    <row r="47" spans="1:17" s="99" customFormat="1" ht="16.5" thickBot="1">
      <c r="A47" s="94"/>
      <c r="B47" s="694"/>
      <c r="C47" s="694"/>
      <c r="D47" s="694"/>
      <c r="E47" s="694"/>
      <c r="F47" s="694"/>
      <c r="G47" s="694"/>
      <c r="H47" s="694"/>
      <c r="I47" s="694"/>
      <c r="J47" s="694"/>
      <c r="K47" s="694"/>
      <c r="L47" s="694"/>
      <c r="M47" s="98"/>
      <c r="N47" s="103"/>
      <c r="O47" s="103"/>
      <c r="P47" s="103"/>
      <c r="Q47" s="103"/>
    </row>
    <row r="48" spans="1:17" s="99" customFormat="1" ht="16.5" thickBot="1">
      <c r="A48" s="94"/>
      <c r="B48" s="694"/>
      <c r="C48" s="694"/>
      <c r="D48" s="694"/>
      <c r="E48" s="694"/>
      <c r="F48" s="694"/>
      <c r="G48" s="694"/>
      <c r="H48" s="694"/>
      <c r="I48" s="694"/>
      <c r="J48" s="694"/>
      <c r="K48" s="694"/>
      <c r="L48" s="694"/>
      <c r="M48" s="98"/>
      <c r="N48" s="103"/>
      <c r="O48" s="103"/>
      <c r="P48" s="103"/>
      <c r="Q48" s="103"/>
    </row>
    <row r="49" spans="1:17" s="99" customFormat="1" ht="16.5" thickBot="1">
      <c r="A49" s="94"/>
      <c r="B49" s="694"/>
      <c r="C49" s="694"/>
      <c r="D49" s="694"/>
      <c r="E49" s="694"/>
      <c r="F49" s="694"/>
      <c r="G49" s="694"/>
      <c r="H49" s="694"/>
      <c r="I49" s="694"/>
      <c r="J49" s="694"/>
      <c r="K49" s="694"/>
      <c r="L49" s="694"/>
      <c r="M49" s="98"/>
      <c r="N49" s="103"/>
      <c r="O49" s="103"/>
      <c r="P49" s="103"/>
      <c r="Q49" s="103"/>
    </row>
    <row r="50" spans="1:17" ht="8.4499999999999993" customHeight="1">
      <c r="B50" s="112"/>
      <c r="C50" s="112"/>
      <c r="D50" s="112"/>
      <c r="E50" s="112"/>
      <c r="F50" s="113"/>
      <c r="G50" s="114"/>
      <c r="H50" s="114"/>
      <c r="I50" s="113"/>
      <c r="J50" s="112"/>
      <c r="K50" s="115"/>
      <c r="L50" s="115"/>
      <c r="M50" s="80"/>
    </row>
  </sheetData>
  <sheetProtection algorithmName="SHA-512" hashValue="kxypdGhoAsKRdKmvREDhpUitq0cY+RtqnqUiBseUSlEvGiVPxJcORZ35qcUJD9BaEFSdmPdF4SQd1Kl/VML9og==" saltValue="orxGJZBvH7fQH8DkA5ZFlQ==" spinCount="100000" sheet="1" formatCells="0" selectLockedCells="1"/>
  <protectedRanges>
    <protectedRange password="CC7D" sqref="F35:J36" name="範圍1"/>
    <protectedRange password="CC7D" sqref="F5:I34" name="範圍1_1"/>
  </protectedRanges>
  <dataConsolidate/>
  <mergeCells count="39">
    <mergeCell ref="B44:L44"/>
    <mergeCell ref="K35:L36"/>
    <mergeCell ref="B3:D4"/>
    <mergeCell ref="F3:G3"/>
    <mergeCell ref="H3:I3"/>
    <mergeCell ref="J3:J4"/>
    <mergeCell ref="K3:L4"/>
    <mergeCell ref="B36:D36"/>
    <mergeCell ref="K14:K29"/>
    <mergeCell ref="C16:C17"/>
    <mergeCell ref="B18:B20"/>
    <mergeCell ref="C18:C20"/>
    <mergeCell ref="B21:B29"/>
    <mergeCell ref="C21:C26"/>
    <mergeCell ref="C27:C29"/>
    <mergeCell ref="B5:B17"/>
    <mergeCell ref="C5:C13"/>
    <mergeCell ref="L5:L29"/>
    <mergeCell ref="C14:C15"/>
    <mergeCell ref="B30:B34"/>
    <mergeCell ref="C30:C33"/>
    <mergeCell ref="K30:K34"/>
    <mergeCell ref="L30:L34"/>
    <mergeCell ref="E3:E4"/>
    <mergeCell ref="B35:D35"/>
    <mergeCell ref="B46:L49"/>
    <mergeCell ref="B38:L38"/>
    <mergeCell ref="B39:I39"/>
    <mergeCell ref="K39:L39"/>
    <mergeCell ref="B40:I40"/>
    <mergeCell ref="K40:L40"/>
    <mergeCell ref="B41:I41"/>
    <mergeCell ref="K41:L41"/>
    <mergeCell ref="B42:I42"/>
    <mergeCell ref="K42:L42"/>
    <mergeCell ref="B43:I43"/>
    <mergeCell ref="K43:L43"/>
    <mergeCell ref="B45:L45"/>
    <mergeCell ref="K5:K13"/>
  </mergeCells>
  <phoneticPr fontId="6" type="noConversion"/>
  <conditionalFormatting sqref="H5:H34">
    <cfRule type="expression" dxfId="4" priority="1">
      <formula>$H5&gt;$F5</formula>
    </cfRule>
  </conditionalFormatting>
  <dataValidations count="1">
    <dataValidation type="list" allowBlank="1" showInputMessage="1" showErrorMessage="1" sqref="E6:E29" xr:uid="{E647557C-2005-45D2-85AA-8B00CE175F66}">
      <formula1>"適用,不適用"</formula1>
    </dataValidation>
  </dataValidations>
  <printOptions horizontalCentered="1"/>
  <pageMargins left="0.23622047244094491" right="0.23622047244094491" top="0.74803149606299213" bottom="0.74803149606299213" header="0.31496062992125984" footer="0.31496062992125984"/>
  <pageSetup paperSize="9" scale="69" fitToHeight="0" orientation="portrait" r:id="rId1"/>
  <headerFooter differentFirst="1" alignWithMargins="0">
    <oddFooter>&amp;C&amp;"標楷體,標準"自評表-第 &amp;P 頁</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A8BB0DF-D6E9-47FE-99F4-BB2B8E7ECF8C}">
          <x14:formula1>
            <xm:f>list!T39:T40</xm:f>
          </x14:formula1>
          <xm:sqref>E30:E34</xm:sqref>
        </x14:dataValidation>
        <x14:dataValidation type="list" allowBlank="1" showInputMessage="1" showErrorMessage="1" xr:uid="{30F47481-948B-4BDE-9700-9A143F71310A}">
          <x14:formula1>
            <xm:f>list!T2:T3</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3">
    <pageSetUpPr fitToPage="1"/>
  </sheetPr>
  <dimension ref="A1:L19"/>
  <sheetViews>
    <sheetView view="pageBreakPreview" zoomScale="90" zoomScaleNormal="85" zoomScaleSheetLayoutView="90" workbookViewId="0">
      <selection activeCell="B7" sqref="B7"/>
    </sheetView>
  </sheetViews>
  <sheetFormatPr defaultColWidth="8" defaultRowHeight="15.75"/>
  <cols>
    <col min="1" max="1" width="2.5" style="20" customWidth="1"/>
    <col min="2" max="2" width="12.25" style="20" customWidth="1"/>
    <col min="3" max="3" width="29.5" style="20" customWidth="1"/>
    <col min="4" max="4" width="8.125" style="20" customWidth="1"/>
    <col min="5" max="5" width="18.5" style="22" customWidth="1"/>
    <col min="6" max="7" width="6.5" style="23" customWidth="1"/>
    <col min="8" max="8" width="6.5" style="22" customWidth="1"/>
    <col min="9" max="9" width="7.75" style="20" customWidth="1"/>
    <col min="10" max="10" width="3.5" style="24" customWidth="1"/>
    <col min="11" max="11" width="4.375" style="24" customWidth="1"/>
    <col min="12" max="12" width="2" style="20" customWidth="1"/>
    <col min="13" max="13" width="8" style="20" customWidth="1"/>
    <col min="14" max="16384" width="8" style="20"/>
  </cols>
  <sheetData>
    <row r="1" spans="1:12" ht="6" customHeight="1">
      <c r="A1" s="15"/>
      <c r="B1" s="16"/>
      <c r="C1" s="16"/>
      <c r="D1" s="16"/>
      <c r="E1" s="17"/>
      <c r="F1" s="18"/>
      <c r="G1" s="18"/>
      <c r="H1" s="17"/>
      <c r="I1" s="16"/>
      <c r="J1" s="19"/>
      <c r="K1" s="19"/>
      <c r="L1" s="19"/>
    </row>
    <row r="2" spans="1:12" ht="26.25" customHeight="1">
      <c r="A2" s="15"/>
      <c r="B2" s="73" t="s">
        <v>139</v>
      </c>
      <c r="C2" s="74"/>
      <c r="D2" s="74"/>
      <c r="E2" s="75"/>
      <c r="F2" s="76"/>
      <c r="G2" s="76"/>
      <c r="H2" s="75"/>
      <c r="I2" s="74"/>
      <c r="J2" s="77"/>
      <c r="K2" s="77"/>
      <c r="L2" s="19"/>
    </row>
    <row r="3" spans="1:12">
      <c r="A3" s="15"/>
      <c r="B3" s="727" t="s">
        <v>1074</v>
      </c>
      <c r="C3" s="728"/>
      <c r="D3" s="728"/>
      <c r="E3" s="728"/>
      <c r="F3" s="728"/>
      <c r="G3" s="728"/>
      <c r="H3" s="728"/>
      <c r="I3" s="728"/>
      <c r="J3" s="77"/>
      <c r="K3" s="77"/>
      <c r="L3" s="19"/>
    </row>
    <row r="4" spans="1:12" ht="30.75" customHeight="1">
      <c r="A4" s="25"/>
      <c r="B4" s="728"/>
      <c r="C4" s="728"/>
      <c r="D4" s="728"/>
      <c r="E4" s="728"/>
      <c r="F4" s="728"/>
      <c r="G4" s="728"/>
      <c r="H4" s="728"/>
      <c r="I4" s="728"/>
      <c r="J4" s="78"/>
      <c r="K4" s="78"/>
      <c r="L4" s="21"/>
    </row>
    <row r="5" spans="1:12" ht="26.25" customHeight="1">
      <c r="A5" s="15"/>
      <c r="B5" s="142"/>
      <c r="C5" s="729" t="s">
        <v>140</v>
      </c>
      <c r="D5" s="729"/>
      <c r="E5" s="729"/>
      <c r="F5" s="729"/>
      <c r="G5" s="729"/>
      <c r="H5" s="729"/>
      <c r="I5" s="729"/>
      <c r="J5" s="730"/>
      <c r="K5" s="78"/>
      <c r="L5" s="15"/>
    </row>
    <row r="6" spans="1:12" ht="26.25" customHeight="1">
      <c r="A6" s="26"/>
      <c r="B6" s="143" t="s">
        <v>141</v>
      </c>
      <c r="C6" s="143" t="s">
        <v>142</v>
      </c>
      <c r="D6" s="731" t="s">
        <v>143</v>
      </c>
      <c r="E6" s="731"/>
      <c r="F6" s="731"/>
      <c r="G6" s="731"/>
      <c r="H6" s="731"/>
      <c r="I6" s="731"/>
      <c r="J6" s="732"/>
      <c r="K6" s="732"/>
      <c r="L6" s="27"/>
    </row>
    <row r="7" spans="1:12" ht="81" customHeight="1">
      <c r="A7" s="26"/>
      <c r="B7" s="281"/>
      <c r="C7" s="283"/>
      <c r="D7" s="733"/>
      <c r="E7" s="734"/>
      <c r="F7" s="734"/>
      <c r="G7" s="734"/>
      <c r="H7" s="734"/>
      <c r="I7" s="734"/>
      <c r="J7" s="734"/>
      <c r="K7" s="734"/>
      <c r="L7" s="27"/>
    </row>
    <row r="8" spans="1:12" ht="81" customHeight="1">
      <c r="A8" s="26"/>
      <c r="B8" s="281"/>
      <c r="C8" s="282"/>
      <c r="D8" s="735"/>
      <c r="E8" s="736"/>
      <c r="F8" s="736"/>
      <c r="G8" s="736"/>
      <c r="H8" s="736"/>
      <c r="I8" s="736"/>
      <c r="J8" s="736"/>
      <c r="K8" s="737"/>
      <c r="L8" s="27"/>
    </row>
    <row r="9" spans="1:12" ht="81" customHeight="1">
      <c r="A9" s="26"/>
      <c r="B9" s="281"/>
      <c r="C9" s="282"/>
      <c r="D9" s="741"/>
      <c r="E9" s="739"/>
      <c r="F9" s="739"/>
      <c r="G9" s="739"/>
      <c r="H9" s="739"/>
      <c r="I9" s="739"/>
      <c r="J9" s="739"/>
      <c r="K9" s="740"/>
      <c r="L9" s="27"/>
    </row>
    <row r="10" spans="1:12" ht="81" customHeight="1">
      <c r="A10" s="26"/>
      <c r="B10" s="281"/>
      <c r="C10" s="282"/>
      <c r="D10" s="741"/>
      <c r="E10" s="739"/>
      <c r="F10" s="739"/>
      <c r="G10" s="739"/>
      <c r="H10" s="739"/>
      <c r="I10" s="739"/>
      <c r="J10" s="739"/>
      <c r="K10" s="740"/>
      <c r="L10" s="27"/>
    </row>
    <row r="11" spans="1:12" ht="81" customHeight="1">
      <c r="A11" s="26"/>
      <c r="B11" s="281"/>
      <c r="C11" s="282"/>
      <c r="D11" s="741"/>
      <c r="E11" s="739"/>
      <c r="F11" s="739"/>
      <c r="G11" s="739"/>
      <c r="H11" s="739"/>
      <c r="I11" s="739"/>
      <c r="J11" s="739"/>
      <c r="K11" s="740"/>
      <c r="L11" s="27"/>
    </row>
    <row r="12" spans="1:12" ht="81" customHeight="1">
      <c r="A12" s="26"/>
      <c r="B12" s="281"/>
      <c r="C12" s="284"/>
      <c r="D12" s="738"/>
      <c r="E12" s="739"/>
      <c r="F12" s="739"/>
      <c r="G12" s="739"/>
      <c r="H12" s="739"/>
      <c r="I12" s="739"/>
      <c r="J12" s="739"/>
      <c r="K12" s="740"/>
      <c r="L12" s="27"/>
    </row>
    <row r="13" spans="1:12" ht="29.25" customHeight="1" thickBot="1">
      <c r="A13" s="15"/>
      <c r="B13" s="144"/>
      <c r="C13" s="144"/>
      <c r="D13" s="144"/>
      <c r="E13" s="145"/>
      <c r="F13" s="146"/>
      <c r="G13" s="146"/>
      <c r="H13" s="145"/>
      <c r="I13" s="144"/>
      <c r="J13" s="79"/>
      <c r="K13" s="79"/>
      <c r="L13" s="15"/>
    </row>
    <row r="14" spans="1:12" ht="16.5">
      <c r="A14" s="26"/>
      <c r="B14" s="726" t="s">
        <v>1053</v>
      </c>
      <c r="C14" s="726"/>
      <c r="D14" s="726"/>
      <c r="E14" s="726"/>
      <c r="F14" s="726"/>
      <c r="G14" s="726"/>
      <c r="H14" s="726"/>
      <c r="I14" s="726"/>
      <c r="J14" s="726"/>
      <c r="K14" s="726"/>
      <c r="L14" s="27"/>
    </row>
    <row r="15" spans="1:12" ht="16.5" customHeight="1" thickBot="1">
      <c r="A15" s="26"/>
      <c r="B15" s="694" t="s">
        <v>209</v>
      </c>
      <c r="C15" s="694"/>
      <c r="D15" s="694"/>
      <c r="E15" s="694"/>
      <c r="F15" s="694"/>
      <c r="G15" s="694"/>
      <c r="H15" s="694"/>
      <c r="I15" s="694"/>
      <c r="J15" s="694"/>
      <c r="K15" s="694"/>
      <c r="L15" s="27"/>
    </row>
    <row r="16" spans="1:12" ht="16.5" thickBot="1">
      <c r="A16" s="26"/>
      <c r="B16" s="694"/>
      <c r="C16" s="694"/>
      <c r="D16" s="694"/>
      <c r="E16" s="694"/>
      <c r="F16" s="694"/>
      <c r="G16" s="694"/>
      <c r="H16" s="694"/>
      <c r="I16" s="694"/>
      <c r="J16" s="694"/>
      <c r="K16" s="694"/>
      <c r="L16" s="27"/>
    </row>
    <row r="17" spans="1:12" ht="16.5" thickBot="1">
      <c r="A17" s="26"/>
      <c r="B17" s="694"/>
      <c r="C17" s="694"/>
      <c r="D17" s="694"/>
      <c r="E17" s="694"/>
      <c r="F17" s="694"/>
      <c r="G17" s="694"/>
      <c r="H17" s="694"/>
      <c r="I17" s="694"/>
      <c r="J17" s="694"/>
      <c r="K17" s="694"/>
      <c r="L17" s="27"/>
    </row>
    <row r="18" spans="1:12" ht="16.5" thickBot="1">
      <c r="A18" s="26"/>
      <c r="B18" s="694"/>
      <c r="C18" s="694"/>
      <c r="D18" s="694"/>
      <c r="E18" s="694"/>
      <c r="F18" s="694"/>
      <c r="G18" s="694"/>
      <c r="H18" s="694"/>
      <c r="I18" s="694"/>
      <c r="J18" s="694"/>
      <c r="K18" s="694"/>
      <c r="L18" s="27"/>
    </row>
    <row r="19" spans="1:12">
      <c r="A19" s="19"/>
      <c r="B19" s="19"/>
      <c r="C19" s="19"/>
      <c r="D19" s="19"/>
      <c r="E19" s="19"/>
      <c r="F19" s="19"/>
      <c r="G19" s="19"/>
      <c r="H19" s="19"/>
      <c r="I19" s="19"/>
      <c r="J19" s="19"/>
      <c r="K19" s="19"/>
      <c r="L19" s="19"/>
    </row>
  </sheetData>
  <sheetProtection algorithmName="SHA-512" hashValue="TN97Sf1xUjaI2CWb2O9JPlgo1K+el3jss6Zp3655xeZpU6h/SHAD0nB3LLthJtU02ArdME40ulO+s11DkhYfCQ==" saltValue="VYJvLLU6sPPQxwmCRSrPPw==" spinCount="100000" sheet="1" formatCells="0" formatColumns="0" formatRows="0" insertHyperlinks="0"/>
  <mergeCells count="11">
    <mergeCell ref="B14:K14"/>
    <mergeCell ref="B15:K18"/>
    <mergeCell ref="B3:I4"/>
    <mergeCell ref="C5:J5"/>
    <mergeCell ref="D6:K6"/>
    <mergeCell ref="D7:K7"/>
    <mergeCell ref="D8:K8"/>
    <mergeCell ref="D12:K12"/>
    <mergeCell ref="D11:K11"/>
    <mergeCell ref="D10:K10"/>
    <mergeCell ref="D9:K9"/>
  </mergeCells>
  <phoneticPr fontId="6" type="noConversion"/>
  <printOptions horizontalCentered="1"/>
  <pageMargins left="0.23622047244094491" right="0.23622047244094491" top="0.74803149606299213" bottom="0.74803149606299213" header="0.31496062992125984" footer="0.31496062992125984"/>
  <pageSetup paperSize="9" scale="91" fitToHeight="0" orientation="portrait" r:id="rId1"/>
  <headerFooter differentFirst="1" alignWithMargins="0">
    <oddFooter>&amp;C&amp;"標楷體,標準"自評表-第 &amp;P 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BF1D4-C2F0-4FAF-9FA8-D95736FE54E4}">
  <sheetPr>
    <pageSetUpPr fitToPage="1"/>
  </sheetPr>
  <dimension ref="A1:G57"/>
  <sheetViews>
    <sheetView view="pageBreakPreview" zoomScaleNormal="100" zoomScaleSheetLayoutView="100" workbookViewId="0">
      <selection activeCell="E12" sqref="E12"/>
    </sheetView>
  </sheetViews>
  <sheetFormatPr defaultRowHeight="16.5"/>
  <cols>
    <col min="1" max="1" width="3.125" style="263" customWidth="1"/>
    <col min="2" max="2" width="14.875" customWidth="1"/>
    <col min="3" max="3" width="33.25" customWidth="1"/>
    <col min="4" max="4" width="56.25" bestFit="1" customWidth="1"/>
    <col min="5" max="5" width="23.625" customWidth="1"/>
    <col min="6" max="6" width="18.5" customWidth="1"/>
    <col min="7" max="7" width="3.375" style="263" customWidth="1"/>
  </cols>
  <sheetData>
    <row r="1" spans="1:6" ht="59.45" customHeight="1">
      <c r="B1" s="167" t="s">
        <v>566</v>
      </c>
      <c r="C1" s="742" t="s">
        <v>567</v>
      </c>
      <c r="D1" s="743"/>
      <c r="E1" s="743"/>
      <c r="F1" s="744"/>
    </row>
    <row r="2" spans="1:6" ht="21.6" customHeight="1" thickBot="1">
      <c r="A2" s="469"/>
      <c r="B2" s="168" t="s">
        <v>568</v>
      </c>
      <c r="C2" s="168" t="s">
        <v>569</v>
      </c>
      <c r="D2" s="168" t="s">
        <v>570</v>
      </c>
      <c r="E2" s="169" t="s">
        <v>571</v>
      </c>
      <c r="F2" s="168" t="s">
        <v>572</v>
      </c>
    </row>
    <row r="3" spans="1:6">
      <c r="A3" s="469"/>
      <c r="B3" s="745" t="s">
        <v>573</v>
      </c>
      <c r="C3" s="170" t="s">
        <v>840</v>
      </c>
      <c r="D3" s="171" t="s">
        <v>841</v>
      </c>
      <c r="E3" s="410" t="str">
        <f>IFERROR('1-1及1-2原物料生產力及再生原料使用率'!W10/'1-1及1-2原物料生產力及再生原料使用率'!U10,"__________(%)")</f>
        <v>__________(%)</v>
      </c>
      <c r="F3" s="172" t="s">
        <v>574</v>
      </c>
    </row>
    <row r="4" spans="1:6">
      <c r="A4" s="469"/>
      <c r="B4" s="746"/>
      <c r="C4" s="170" t="s">
        <v>575</v>
      </c>
      <c r="D4" s="171" t="s">
        <v>576</v>
      </c>
      <c r="E4" s="411" t="str">
        <f ca="1">IFERROR('1-1及1-2原物料生產力及再生原料使用率'!Y14,"__________(%)")</f>
        <v/>
      </c>
      <c r="F4" s="172" t="s">
        <v>577</v>
      </c>
    </row>
    <row r="5" spans="1:6">
      <c r="A5" s="469"/>
      <c r="B5" s="746"/>
      <c r="C5" s="170" t="s">
        <v>842</v>
      </c>
      <c r="D5" s="171" t="s">
        <v>838</v>
      </c>
      <c r="E5" s="411" t="str">
        <f>IFERROR('1-3能源生產力'!W10/'1-3能源生產力'!U10,"__________(%)")</f>
        <v>__________(%)</v>
      </c>
      <c r="F5" s="172" t="s">
        <v>578</v>
      </c>
    </row>
    <row r="6" spans="1:6">
      <c r="A6" s="469"/>
      <c r="B6" s="746"/>
      <c r="C6" s="170" t="s">
        <v>870</v>
      </c>
      <c r="D6" s="171" t="s">
        <v>871</v>
      </c>
      <c r="E6" s="411" t="str">
        <f>IFERROR('1-4能源回收率'!Y5,"__________(%)")</f>
        <v/>
      </c>
      <c r="F6" s="172" t="s">
        <v>579</v>
      </c>
    </row>
    <row r="7" spans="1:6">
      <c r="A7" s="469"/>
      <c r="B7" s="746"/>
      <c r="C7" s="170" t="s">
        <v>843</v>
      </c>
      <c r="D7" s="171" t="s">
        <v>839</v>
      </c>
      <c r="E7" s="411" t="str">
        <f>IFERROR('1-5水資源生產力'!W10/'1-5水資源生產力'!U10,"__________(%)")</f>
        <v>__________(%)</v>
      </c>
      <c r="F7" s="172" t="s">
        <v>580</v>
      </c>
    </row>
    <row r="8" spans="1:6">
      <c r="A8" s="469"/>
      <c r="B8" s="746"/>
      <c r="C8" s="170" t="s">
        <v>844</v>
      </c>
      <c r="D8" s="171" t="s">
        <v>845</v>
      </c>
      <c r="E8" s="411" t="str">
        <f>IFERROR('1-6廢水回收率'!Y5,"__________(%)")</f>
        <v/>
      </c>
      <c r="F8" s="172" t="s">
        <v>581</v>
      </c>
    </row>
    <row r="9" spans="1:6">
      <c r="A9" s="469"/>
      <c r="B9" s="746"/>
      <c r="C9" s="170" t="s">
        <v>582</v>
      </c>
      <c r="D9" s="171" t="s">
        <v>583</v>
      </c>
      <c r="E9" s="411" t="str">
        <f ca="1">IFERROR('1-7事業廢棄物產生量、1-8事業廢棄物回收再利用率'!W10/'1-7事業廢棄物產生量、1-8事業廢棄物回收再利用率'!U10,"__________(%)")</f>
        <v>__________(%)</v>
      </c>
      <c r="F9" s="172" t="s">
        <v>584</v>
      </c>
    </row>
    <row r="10" spans="1:6">
      <c r="A10" s="469"/>
      <c r="B10" s="746"/>
      <c r="C10" s="170" t="s">
        <v>846</v>
      </c>
      <c r="D10" s="171" t="s">
        <v>847</v>
      </c>
      <c r="E10" s="411" t="str">
        <f ca="1">IFERROR('1-7事業廢棄物產生量、1-8事業廢棄物回收再利用率'!Y14,"__________(%)")</f>
        <v/>
      </c>
      <c r="F10" s="172" t="s">
        <v>585</v>
      </c>
    </row>
    <row r="11" spans="1:6">
      <c r="A11" s="469"/>
      <c r="B11" s="747"/>
      <c r="C11" s="170" t="s">
        <v>586</v>
      </c>
      <c r="D11" s="171" t="s">
        <v>587</v>
      </c>
      <c r="E11" s="411" t="str">
        <f>IFERROR('1-9溫室氣體排放量'!W10/'1-9溫室氣體排放量'!U10,"__________(%)")</f>
        <v>__________(%)</v>
      </c>
      <c r="F11" s="172" t="s">
        <v>588</v>
      </c>
    </row>
    <row r="12" spans="1:6">
      <c r="A12" s="469"/>
      <c r="B12" s="745" t="s">
        <v>589</v>
      </c>
      <c r="C12" s="170" t="s">
        <v>878</v>
      </c>
      <c r="D12" s="171" t="s">
        <v>590</v>
      </c>
      <c r="E12" s="387" t="s">
        <v>558</v>
      </c>
      <c r="F12" s="172" t="s">
        <v>591</v>
      </c>
    </row>
    <row r="13" spans="1:6">
      <c r="A13" s="469"/>
      <c r="B13" s="746"/>
      <c r="C13" s="748" t="s">
        <v>880</v>
      </c>
      <c r="D13" s="171" t="s">
        <v>592</v>
      </c>
      <c r="E13" s="387" t="s">
        <v>593</v>
      </c>
      <c r="F13" s="172" t="s">
        <v>594</v>
      </c>
    </row>
    <row r="14" spans="1:6">
      <c r="A14" s="469"/>
      <c r="B14" s="746"/>
      <c r="C14" s="749"/>
      <c r="D14" s="171" t="s">
        <v>595</v>
      </c>
      <c r="E14" s="387" t="s">
        <v>593</v>
      </c>
      <c r="F14" s="172" t="s">
        <v>594</v>
      </c>
    </row>
    <row r="15" spans="1:6">
      <c r="A15" s="469"/>
      <c r="B15" s="746"/>
      <c r="C15" s="749"/>
      <c r="D15" s="171" t="s">
        <v>596</v>
      </c>
      <c r="E15" s="387" t="s">
        <v>558</v>
      </c>
      <c r="F15" s="172" t="s">
        <v>597</v>
      </c>
    </row>
    <row r="16" spans="1:6">
      <c r="A16" s="469"/>
      <c r="B16" s="746"/>
      <c r="C16" s="749"/>
      <c r="D16" s="171" t="s">
        <v>598</v>
      </c>
      <c r="E16" s="387" t="s">
        <v>558</v>
      </c>
      <c r="F16" s="172" t="s">
        <v>597</v>
      </c>
    </row>
    <row r="17" spans="1:6">
      <c r="A17" s="469"/>
      <c r="B17" s="747"/>
      <c r="C17" s="750"/>
      <c r="D17" s="171" t="s">
        <v>599</v>
      </c>
      <c r="E17" s="387" t="s">
        <v>559</v>
      </c>
      <c r="F17" s="172" t="s">
        <v>597</v>
      </c>
    </row>
    <row r="18" spans="1:6" ht="16.5" customHeight="1">
      <c r="A18" s="469"/>
      <c r="B18" s="745" t="s">
        <v>600</v>
      </c>
      <c r="C18" s="748" t="s">
        <v>601</v>
      </c>
      <c r="D18" s="173" t="s">
        <v>602</v>
      </c>
      <c r="E18" s="388" t="s">
        <v>603</v>
      </c>
      <c r="F18" s="172" t="s">
        <v>604</v>
      </c>
    </row>
    <row r="19" spans="1:6">
      <c r="A19" s="469"/>
      <c r="B19" s="746"/>
      <c r="C19" s="749"/>
      <c r="D19" s="173" t="s">
        <v>605</v>
      </c>
      <c r="E19" s="388" t="s">
        <v>558</v>
      </c>
      <c r="F19" s="172" t="s">
        <v>604</v>
      </c>
    </row>
    <row r="20" spans="1:6">
      <c r="A20" s="469"/>
      <c r="B20" s="746"/>
      <c r="C20" s="750"/>
      <c r="D20" s="174" t="s">
        <v>606</v>
      </c>
      <c r="E20" s="385"/>
      <c r="F20" s="172" t="s">
        <v>607</v>
      </c>
    </row>
    <row r="21" spans="1:6">
      <c r="A21" s="469"/>
      <c r="B21" s="747"/>
      <c r="C21" s="170" t="s">
        <v>881</v>
      </c>
      <c r="D21" s="174" t="s">
        <v>608</v>
      </c>
      <c r="E21" s="385"/>
      <c r="F21" s="172" t="s">
        <v>609</v>
      </c>
    </row>
    <row r="22" spans="1:6">
      <c r="A22" s="469"/>
      <c r="B22" s="745" t="s">
        <v>610</v>
      </c>
      <c r="C22" s="170" t="s">
        <v>611</v>
      </c>
      <c r="D22" s="171" t="s">
        <v>612</v>
      </c>
      <c r="E22" s="388" t="s">
        <v>613</v>
      </c>
      <c r="F22" s="172" t="s">
        <v>614</v>
      </c>
    </row>
    <row r="23" spans="1:6">
      <c r="A23" s="469"/>
      <c r="B23" s="746"/>
      <c r="C23" s="170" t="s">
        <v>615</v>
      </c>
      <c r="D23" s="171" t="s">
        <v>616</v>
      </c>
      <c r="E23" s="388" t="s">
        <v>613</v>
      </c>
      <c r="F23" s="172" t="s">
        <v>617</v>
      </c>
    </row>
    <row r="24" spans="1:6">
      <c r="A24" s="469"/>
      <c r="B24" s="747"/>
      <c r="C24" s="170" t="s">
        <v>618</v>
      </c>
      <c r="D24" s="171" t="s">
        <v>619</v>
      </c>
      <c r="E24" s="388" t="s">
        <v>613</v>
      </c>
      <c r="F24" s="172" t="s">
        <v>620</v>
      </c>
    </row>
    <row r="25" spans="1:6">
      <c r="A25" s="469"/>
      <c r="B25" s="745" t="s">
        <v>621</v>
      </c>
      <c r="C25" s="170" t="s">
        <v>622</v>
      </c>
      <c r="D25" s="171" t="s">
        <v>623</v>
      </c>
      <c r="E25" s="387" t="s">
        <v>603</v>
      </c>
      <c r="F25" s="172" t="s">
        <v>624</v>
      </c>
    </row>
    <row r="26" spans="1:6">
      <c r="A26" s="469"/>
      <c r="B26" s="746"/>
      <c r="C26" s="170" t="s">
        <v>848</v>
      </c>
      <c r="D26" s="171" t="s">
        <v>625</v>
      </c>
      <c r="E26" s="385"/>
      <c r="F26" s="172" t="s">
        <v>626</v>
      </c>
    </row>
    <row r="27" spans="1:6">
      <c r="A27" s="469"/>
      <c r="B27" s="746"/>
      <c r="C27" s="748" t="s">
        <v>849</v>
      </c>
      <c r="D27" s="171" t="s">
        <v>627</v>
      </c>
      <c r="E27" s="385"/>
      <c r="F27" s="172" t="s">
        <v>628</v>
      </c>
    </row>
    <row r="28" spans="1:6">
      <c r="A28" s="469"/>
      <c r="B28" s="746"/>
      <c r="C28" s="749"/>
      <c r="D28" s="171" t="s">
        <v>629</v>
      </c>
      <c r="E28" s="385"/>
      <c r="F28" s="172" t="s">
        <v>630</v>
      </c>
    </row>
    <row r="29" spans="1:6">
      <c r="A29" s="469"/>
      <c r="B29" s="746"/>
      <c r="C29" s="749"/>
      <c r="D29" s="171" t="s">
        <v>631</v>
      </c>
      <c r="E29" s="385"/>
      <c r="F29" s="172" t="s">
        <v>632</v>
      </c>
    </row>
    <row r="30" spans="1:6">
      <c r="A30" s="469"/>
      <c r="B30" s="746"/>
      <c r="C30" s="749"/>
      <c r="D30" s="171" t="s">
        <v>633</v>
      </c>
      <c r="E30" s="385"/>
      <c r="F30" s="172"/>
    </row>
    <row r="31" spans="1:6">
      <c r="A31" s="469"/>
      <c r="B31" s="746"/>
      <c r="C31" s="749"/>
      <c r="D31" s="171" t="s">
        <v>634</v>
      </c>
      <c r="E31" s="385"/>
      <c r="F31" s="172" t="s">
        <v>635</v>
      </c>
    </row>
    <row r="32" spans="1:6">
      <c r="A32" s="469"/>
      <c r="B32" s="746"/>
      <c r="C32" s="749"/>
      <c r="D32" s="171" t="s">
        <v>636</v>
      </c>
      <c r="E32" s="385"/>
      <c r="F32" s="172" t="s">
        <v>635</v>
      </c>
    </row>
    <row r="33" spans="1:6">
      <c r="A33" s="469"/>
      <c r="B33" s="746"/>
      <c r="C33" s="750"/>
      <c r="D33" s="171" t="s">
        <v>637</v>
      </c>
      <c r="E33" s="385"/>
      <c r="F33" s="172" t="s">
        <v>638</v>
      </c>
    </row>
    <row r="34" spans="1:6">
      <c r="A34" s="469"/>
      <c r="B34" s="746"/>
      <c r="C34" s="748" t="s">
        <v>639</v>
      </c>
      <c r="D34" s="171" t="s">
        <v>640</v>
      </c>
      <c r="E34" s="385"/>
      <c r="F34" s="172" t="s">
        <v>641</v>
      </c>
    </row>
    <row r="35" spans="1:6">
      <c r="A35" s="469"/>
      <c r="B35" s="746"/>
      <c r="C35" s="749"/>
      <c r="D35" s="175" t="s">
        <v>642</v>
      </c>
      <c r="E35" s="385"/>
      <c r="F35" s="172" t="s">
        <v>643</v>
      </c>
    </row>
    <row r="36" spans="1:6">
      <c r="A36" s="469"/>
      <c r="B36" s="746"/>
      <c r="C36" s="749"/>
      <c r="D36" s="171" t="s">
        <v>644</v>
      </c>
      <c r="E36" s="388" t="s">
        <v>558</v>
      </c>
      <c r="F36" s="172" t="s">
        <v>645</v>
      </c>
    </row>
    <row r="37" spans="1:6">
      <c r="A37" s="469"/>
      <c r="B37" s="746"/>
      <c r="C37" s="749"/>
      <c r="D37" s="171" t="s">
        <v>646</v>
      </c>
      <c r="E37" s="388" t="s">
        <v>558</v>
      </c>
      <c r="F37" s="172" t="s">
        <v>645</v>
      </c>
    </row>
    <row r="38" spans="1:6">
      <c r="A38" s="469"/>
      <c r="B38" s="746"/>
      <c r="C38" s="749"/>
      <c r="D38" s="175" t="s">
        <v>647</v>
      </c>
      <c r="E38" s="388" t="s">
        <v>558</v>
      </c>
      <c r="F38" s="172" t="s">
        <v>645</v>
      </c>
    </row>
    <row r="39" spans="1:6">
      <c r="A39" s="469"/>
      <c r="B39" s="746"/>
      <c r="C39" s="749"/>
      <c r="D39" s="175" t="s">
        <v>648</v>
      </c>
      <c r="E39" s="385"/>
      <c r="F39" s="172" t="s">
        <v>645</v>
      </c>
    </row>
    <row r="40" spans="1:6">
      <c r="A40" s="469"/>
      <c r="B40" s="746"/>
      <c r="C40" s="749"/>
      <c r="D40" s="175" t="s">
        <v>649</v>
      </c>
      <c r="E40" s="385"/>
      <c r="F40" s="172" t="s">
        <v>650</v>
      </c>
    </row>
    <row r="41" spans="1:6">
      <c r="A41" s="469"/>
      <c r="B41" s="746"/>
      <c r="C41" s="750"/>
      <c r="D41" s="171" t="s">
        <v>651</v>
      </c>
      <c r="E41" s="385"/>
      <c r="F41" s="172" t="s">
        <v>652</v>
      </c>
    </row>
    <row r="42" spans="1:6">
      <c r="A42" s="469"/>
      <c r="B42" s="746"/>
      <c r="C42" s="748" t="s">
        <v>653</v>
      </c>
      <c r="D42" s="171" t="s">
        <v>654</v>
      </c>
      <c r="E42" s="385"/>
      <c r="F42" s="172" t="s">
        <v>655</v>
      </c>
    </row>
    <row r="43" spans="1:6">
      <c r="A43" s="469"/>
      <c r="B43" s="746"/>
      <c r="C43" s="749"/>
      <c r="D43" s="171" t="s">
        <v>656</v>
      </c>
      <c r="E43" s="385"/>
      <c r="F43" s="172" t="s">
        <v>655</v>
      </c>
    </row>
    <row r="44" spans="1:6">
      <c r="A44" s="469"/>
      <c r="B44" s="746"/>
      <c r="C44" s="749"/>
      <c r="D44" s="175" t="s">
        <v>657</v>
      </c>
      <c r="E44" s="385"/>
      <c r="F44" s="172" t="s">
        <v>655</v>
      </c>
    </row>
    <row r="45" spans="1:6">
      <c r="A45" s="469"/>
      <c r="B45" s="746"/>
      <c r="C45" s="749"/>
      <c r="D45" s="175" t="s">
        <v>658</v>
      </c>
      <c r="E45" s="385"/>
      <c r="F45" s="172" t="s">
        <v>659</v>
      </c>
    </row>
    <row r="46" spans="1:6">
      <c r="A46" s="469"/>
      <c r="B46" s="746"/>
      <c r="C46" s="750"/>
      <c r="D46" s="171" t="s">
        <v>660</v>
      </c>
      <c r="E46" s="387" t="s">
        <v>558</v>
      </c>
      <c r="F46" s="172" t="s">
        <v>661</v>
      </c>
    </row>
    <row r="47" spans="1:6">
      <c r="A47" s="469"/>
      <c r="B47" s="747"/>
      <c r="C47" s="176" t="s">
        <v>662</v>
      </c>
      <c r="D47" s="171" t="s">
        <v>663</v>
      </c>
      <c r="E47" s="385"/>
      <c r="F47" s="172" t="s">
        <v>664</v>
      </c>
    </row>
    <row r="48" spans="1:6" ht="42" customHeight="1">
      <c r="A48" s="469"/>
      <c r="B48" s="751" t="s">
        <v>665</v>
      </c>
      <c r="C48" s="754" t="s">
        <v>666</v>
      </c>
      <c r="D48" s="493" t="s">
        <v>667</v>
      </c>
      <c r="E48" s="494" t="s">
        <v>561</v>
      </c>
      <c r="F48" s="495" t="s">
        <v>668</v>
      </c>
    </row>
    <row r="49" spans="2:6">
      <c r="B49" s="752"/>
      <c r="C49" s="755"/>
      <c r="D49" s="175" t="s">
        <v>669</v>
      </c>
      <c r="E49" s="387" t="s">
        <v>562</v>
      </c>
      <c r="F49" s="172" t="s">
        <v>668</v>
      </c>
    </row>
    <row r="50" spans="2:6">
      <c r="B50" s="752"/>
      <c r="C50" s="755"/>
      <c r="D50" s="171" t="s">
        <v>670</v>
      </c>
      <c r="E50" s="387" t="s">
        <v>560</v>
      </c>
      <c r="F50" s="172" t="s">
        <v>668</v>
      </c>
    </row>
    <row r="51" spans="2:6">
      <c r="B51" s="752"/>
      <c r="C51" s="755"/>
      <c r="D51" s="171" t="s">
        <v>671</v>
      </c>
      <c r="E51" s="385"/>
      <c r="F51" s="172" t="s">
        <v>668</v>
      </c>
    </row>
    <row r="52" spans="2:6">
      <c r="B52" s="752"/>
      <c r="C52" s="756"/>
      <c r="D52" s="171" t="s">
        <v>672</v>
      </c>
      <c r="E52" s="385"/>
      <c r="F52" s="172" t="s">
        <v>668</v>
      </c>
    </row>
    <row r="53" spans="2:6">
      <c r="B53" s="752"/>
      <c r="C53" s="754" t="s">
        <v>673</v>
      </c>
      <c r="D53" s="496" t="s">
        <v>674</v>
      </c>
      <c r="E53" s="497"/>
      <c r="F53" s="498" t="s">
        <v>675</v>
      </c>
    </row>
    <row r="54" spans="2:6">
      <c r="B54" s="752"/>
      <c r="C54" s="755"/>
      <c r="D54" s="496" t="s">
        <v>676</v>
      </c>
      <c r="E54" s="497"/>
      <c r="F54" s="498" t="s">
        <v>675</v>
      </c>
    </row>
    <row r="55" spans="2:6">
      <c r="B55" s="752"/>
      <c r="C55" s="756"/>
      <c r="D55" s="171" t="s">
        <v>677</v>
      </c>
      <c r="E55" s="385"/>
      <c r="F55" s="172" t="s">
        <v>678</v>
      </c>
    </row>
    <row r="56" spans="2:6" ht="17.25" thickBot="1">
      <c r="B56" s="753"/>
      <c r="C56" s="176" t="s">
        <v>679</v>
      </c>
      <c r="D56" s="171" t="s">
        <v>680</v>
      </c>
      <c r="E56" s="386" t="s">
        <v>681</v>
      </c>
      <c r="F56" s="172" t="s">
        <v>682</v>
      </c>
    </row>
    <row r="57" spans="2:6">
      <c r="B57" s="263"/>
      <c r="C57" s="263"/>
      <c r="D57" s="263"/>
      <c r="E57" s="263"/>
      <c r="F57" s="263"/>
    </row>
  </sheetData>
  <sheetProtection algorithmName="SHA-512" hashValue="EPsTUPD+tymNBwAZRGn1cF7o5H0Ok0CgyPxx3sp3hziQLwJMmWWrcdN9y5HDTd8e7PDiANibSBy96LL5Kk2uaw==" saltValue="5tUzIPgAfyPC7P8nUbQDKg==" spinCount="100000" sheet="1" objects="1" scenarios="1" formatCells="0" formatColumns="0" formatRows="0"/>
  <mergeCells count="14">
    <mergeCell ref="B48:B56"/>
    <mergeCell ref="C48:C52"/>
    <mergeCell ref="C53:C55"/>
    <mergeCell ref="B22:B24"/>
    <mergeCell ref="C27:C33"/>
    <mergeCell ref="C1:F1"/>
    <mergeCell ref="B25:B47"/>
    <mergeCell ref="B3:B11"/>
    <mergeCell ref="B12:B17"/>
    <mergeCell ref="C13:C17"/>
    <mergeCell ref="B18:B21"/>
    <mergeCell ref="C18:C20"/>
    <mergeCell ref="C34:C41"/>
    <mergeCell ref="C42:C46"/>
  </mergeCells>
  <phoneticPr fontId="6" type="noConversion"/>
  <dataValidations count="1">
    <dataValidation type="list" allowBlank="1" showInputMessage="1" showErrorMessage="1" sqref="E51:E55 E20:E21 E47 E26:E35 E39:E45" xr:uid="{04DCAF79-4BA6-4ED6-8FA8-FF1BBE0E7C54}">
      <formula1>是否</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portrait" r:id="rId1"/>
  <headerFooter differentFirst="1" alignWithMargins="0">
    <oddFooter>&amp;C&amp;"標楷體,標準"自評表-第 &amp;P 頁</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4">
    <pageSetUpPr fitToPage="1"/>
  </sheetPr>
  <dimension ref="A1:AF104"/>
  <sheetViews>
    <sheetView showGridLines="0" view="pageBreakPreview" zoomScaleNormal="85" zoomScaleSheetLayoutView="100" workbookViewId="0">
      <selection activeCell="N4" sqref="N4:P5"/>
    </sheetView>
  </sheetViews>
  <sheetFormatPr defaultRowHeight="15.75"/>
  <cols>
    <col min="1" max="1" width="1.25" style="38" customWidth="1"/>
    <col min="2" max="2" width="2.875" style="38" customWidth="1"/>
    <col min="3" max="3" width="6" style="38" customWidth="1"/>
    <col min="4" max="4" width="20.625" style="38" customWidth="1"/>
    <col min="5" max="5" width="14.375" style="38" customWidth="1"/>
    <col min="6" max="6" width="3.125" style="38" customWidth="1"/>
    <col min="7" max="7" width="8" style="38" customWidth="1"/>
    <col min="8" max="8" width="3.25" style="38" customWidth="1"/>
    <col min="9" max="9" width="4.75" style="285" customWidth="1"/>
    <col min="10" max="10" width="4.625" style="287" customWidth="1"/>
    <col min="11" max="11" width="3.875" style="287" customWidth="1"/>
    <col min="12" max="12" width="5.875" style="287" customWidth="1"/>
    <col min="13" max="13" width="2.625" style="285" customWidth="1"/>
    <col min="14" max="14" width="6.5" style="287" customWidth="1"/>
    <col min="15" max="16" width="4.125" style="287" customWidth="1"/>
    <col min="17" max="17" width="3.875" style="293" customWidth="1"/>
    <col min="18" max="18" width="2.875" style="294" customWidth="1"/>
    <col min="19" max="19" width="3.25" style="38" customWidth="1"/>
    <col min="20" max="20" width="2.375" style="38" customWidth="1"/>
    <col min="21" max="21" width="3.625" style="30" customWidth="1"/>
    <col min="22" max="22" width="3" style="30" customWidth="1"/>
    <col min="23" max="23" width="14.125" style="30" customWidth="1"/>
    <col min="24" max="24" width="1.5" style="30" customWidth="1"/>
    <col min="25" max="25" width="5.875" style="30" customWidth="1"/>
    <col min="26" max="26" width="4.75" style="30" customWidth="1"/>
    <col min="27" max="27" width="6.25" style="30" customWidth="1"/>
    <col min="28" max="28" width="2" style="30" customWidth="1"/>
    <col min="29" max="29" width="2.25" style="30" customWidth="1"/>
    <col min="30" max="30" width="12.375" style="30" hidden="1" customWidth="1"/>
    <col min="31" max="31" width="12.75" style="30" hidden="1" customWidth="1"/>
    <col min="32" max="32" width="6.25" style="30" hidden="1" customWidth="1"/>
    <col min="33" max="252" width="9" style="30"/>
    <col min="253" max="253" width="1.25" style="30" customWidth="1"/>
    <col min="254" max="254" width="2.875" style="30" customWidth="1"/>
    <col min="255" max="255" width="6" style="30" customWidth="1"/>
    <col min="256" max="256" width="20.625" style="30" customWidth="1"/>
    <col min="257" max="257" width="14.375" style="30" customWidth="1"/>
    <col min="258" max="258" width="3.125" style="30" customWidth="1"/>
    <col min="259" max="259" width="8" style="30" customWidth="1"/>
    <col min="260" max="260" width="3.25" style="30" customWidth="1"/>
    <col min="261" max="261" width="4.75" style="30" customWidth="1"/>
    <col min="262" max="262" width="4.625" style="30" customWidth="1"/>
    <col min="263" max="263" width="3.875" style="30" customWidth="1"/>
    <col min="264" max="264" width="5.875" style="30" customWidth="1"/>
    <col min="265" max="265" width="2.625" style="30" customWidth="1"/>
    <col min="266" max="266" width="6.5" style="30" customWidth="1"/>
    <col min="267" max="268" width="4.125" style="30" customWidth="1"/>
    <col min="269" max="269" width="3.875" style="30" customWidth="1"/>
    <col min="270" max="270" width="2.875" style="30" customWidth="1"/>
    <col min="271" max="271" width="3.25" style="30" customWidth="1"/>
    <col min="272" max="272" width="2.375" style="30" customWidth="1"/>
    <col min="273" max="273" width="3.625" style="30" customWidth="1"/>
    <col min="274" max="274" width="3" style="30" customWidth="1"/>
    <col min="275" max="275" width="14.125" style="30" customWidth="1"/>
    <col min="276" max="276" width="1.5" style="30" customWidth="1"/>
    <col min="277" max="277" width="5.875" style="30" customWidth="1"/>
    <col min="278" max="278" width="4.75" style="30" customWidth="1"/>
    <col min="279" max="279" width="6.25" style="30" customWidth="1"/>
    <col min="280" max="280" width="2" style="30" customWidth="1"/>
    <col min="281" max="281" width="25.75" style="30" customWidth="1"/>
    <col min="282" max="282" width="7.25" style="30" customWidth="1"/>
    <col min="283" max="284" width="0" style="30" hidden="1" customWidth="1"/>
    <col min="285" max="508" width="9" style="30"/>
    <col min="509" max="509" width="1.25" style="30" customWidth="1"/>
    <col min="510" max="510" width="2.875" style="30" customWidth="1"/>
    <col min="511" max="511" width="6" style="30" customWidth="1"/>
    <col min="512" max="512" width="20.625" style="30" customWidth="1"/>
    <col min="513" max="513" width="14.375" style="30" customWidth="1"/>
    <col min="514" max="514" width="3.125" style="30" customWidth="1"/>
    <col min="515" max="515" width="8" style="30" customWidth="1"/>
    <col min="516" max="516" width="3.25" style="30" customWidth="1"/>
    <col min="517" max="517" width="4.75" style="30" customWidth="1"/>
    <col min="518" max="518" width="4.625" style="30" customWidth="1"/>
    <col min="519" max="519" width="3.875" style="30" customWidth="1"/>
    <col min="520" max="520" width="5.875" style="30" customWidth="1"/>
    <col min="521" max="521" width="2.625" style="30" customWidth="1"/>
    <col min="522" max="522" width="6.5" style="30" customWidth="1"/>
    <col min="523" max="524" width="4.125" style="30" customWidth="1"/>
    <col min="525" max="525" width="3.875" style="30" customWidth="1"/>
    <col min="526" max="526" width="2.875" style="30" customWidth="1"/>
    <col min="527" max="527" width="3.25" style="30" customWidth="1"/>
    <col min="528" max="528" width="2.375" style="30" customWidth="1"/>
    <col min="529" max="529" width="3.625" style="30" customWidth="1"/>
    <col min="530" max="530" width="3" style="30" customWidth="1"/>
    <col min="531" max="531" width="14.125" style="30" customWidth="1"/>
    <col min="532" max="532" width="1.5" style="30" customWidth="1"/>
    <col min="533" max="533" width="5.875" style="30" customWidth="1"/>
    <col min="534" max="534" width="4.75" style="30" customWidth="1"/>
    <col min="535" max="535" width="6.25" style="30" customWidth="1"/>
    <col min="536" max="536" width="2" style="30" customWidth="1"/>
    <col min="537" max="537" width="25.75" style="30" customWidth="1"/>
    <col min="538" max="538" width="7.25" style="30" customWidth="1"/>
    <col min="539" max="540" width="0" style="30" hidden="1" customWidth="1"/>
    <col min="541" max="764" width="9" style="30"/>
    <col min="765" max="765" width="1.25" style="30" customWidth="1"/>
    <col min="766" max="766" width="2.875" style="30" customWidth="1"/>
    <col min="767" max="767" width="6" style="30" customWidth="1"/>
    <col min="768" max="768" width="20.625" style="30" customWidth="1"/>
    <col min="769" max="769" width="14.375" style="30" customWidth="1"/>
    <col min="770" max="770" width="3.125" style="30" customWidth="1"/>
    <col min="771" max="771" width="8" style="30" customWidth="1"/>
    <col min="772" max="772" width="3.25" style="30" customWidth="1"/>
    <col min="773" max="773" width="4.75" style="30" customWidth="1"/>
    <col min="774" max="774" width="4.625" style="30" customWidth="1"/>
    <col min="775" max="775" width="3.875" style="30" customWidth="1"/>
    <col min="776" max="776" width="5.875" style="30" customWidth="1"/>
    <col min="777" max="777" width="2.625" style="30" customWidth="1"/>
    <col min="778" max="778" width="6.5" style="30" customWidth="1"/>
    <col min="779" max="780" width="4.125" style="30" customWidth="1"/>
    <col min="781" max="781" width="3.875" style="30" customWidth="1"/>
    <col min="782" max="782" width="2.875" style="30" customWidth="1"/>
    <col min="783" max="783" width="3.25" style="30" customWidth="1"/>
    <col min="784" max="784" width="2.375" style="30" customWidth="1"/>
    <col min="785" max="785" width="3.625" style="30" customWidth="1"/>
    <col min="786" max="786" width="3" style="30" customWidth="1"/>
    <col min="787" max="787" width="14.125" style="30" customWidth="1"/>
    <col min="788" max="788" width="1.5" style="30" customWidth="1"/>
    <col min="789" max="789" width="5.875" style="30" customWidth="1"/>
    <col min="790" max="790" width="4.75" style="30" customWidth="1"/>
    <col min="791" max="791" width="6.25" style="30" customWidth="1"/>
    <col min="792" max="792" width="2" style="30" customWidth="1"/>
    <col min="793" max="793" width="25.75" style="30" customWidth="1"/>
    <col min="794" max="794" width="7.25" style="30" customWidth="1"/>
    <col min="795" max="796" width="0" style="30" hidden="1" customWidth="1"/>
    <col min="797" max="1020" width="9" style="30"/>
    <col min="1021" max="1021" width="1.25" style="30" customWidth="1"/>
    <col min="1022" max="1022" width="2.875" style="30" customWidth="1"/>
    <col min="1023" max="1023" width="6" style="30" customWidth="1"/>
    <col min="1024" max="1024" width="20.625" style="30" customWidth="1"/>
    <col min="1025" max="1025" width="14.375" style="30" customWidth="1"/>
    <col min="1026" max="1026" width="3.125" style="30" customWidth="1"/>
    <col min="1027" max="1027" width="8" style="30" customWidth="1"/>
    <col min="1028" max="1028" width="3.25" style="30" customWidth="1"/>
    <col min="1029" max="1029" width="4.75" style="30" customWidth="1"/>
    <col min="1030" max="1030" width="4.625" style="30" customWidth="1"/>
    <col min="1031" max="1031" width="3.875" style="30" customWidth="1"/>
    <col min="1032" max="1032" width="5.875" style="30" customWidth="1"/>
    <col min="1033" max="1033" width="2.625" style="30" customWidth="1"/>
    <col min="1034" max="1034" width="6.5" style="30" customWidth="1"/>
    <col min="1035" max="1036" width="4.125" style="30" customWidth="1"/>
    <col min="1037" max="1037" width="3.875" style="30" customWidth="1"/>
    <col min="1038" max="1038" width="2.875" style="30" customWidth="1"/>
    <col min="1039" max="1039" width="3.25" style="30" customWidth="1"/>
    <col min="1040" max="1040" width="2.375" style="30" customWidth="1"/>
    <col min="1041" max="1041" width="3.625" style="30" customWidth="1"/>
    <col min="1042" max="1042" width="3" style="30" customWidth="1"/>
    <col min="1043" max="1043" width="14.125" style="30" customWidth="1"/>
    <col min="1044" max="1044" width="1.5" style="30" customWidth="1"/>
    <col min="1045" max="1045" width="5.875" style="30" customWidth="1"/>
    <col min="1046" max="1046" width="4.75" style="30" customWidth="1"/>
    <col min="1047" max="1047" width="6.25" style="30" customWidth="1"/>
    <col min="1048" max="1048" width="2" style="30" customWidth="1"/>
    <col min="1049" max="1049" width="25.75" style="30" customWidth="1"/>
    <col min="1050" max="1050" width="7.25" style="30" customWidth="1"/>
    <col min="1051" max="1052" width="0" style="30" hidden="1" customWidth="1"/>
    <col min="1053" max="1276" width="9" style="30"/>
    <col min="1277" max="1277" width="1.25" style="30" customWidth="1"/>
    <col min="1278" max="1278" width="2.875" style="30" customWidth="1"/>
    <col min="1279" max="1279" width="6" style="30" customWidth="1"/>
    <col min="1280" max="1280" width="20.625" style="30" customWidth="1"/>
    <col min="1281" max="1281" width="14.375" style="30" customWidth="1"/>
    <col min="1282" max="1282" width="3.125" style="30" customWidth="1"/>
    <col min="1283" max="1283" width="8" style="30" customWidth="1"/>
    <col min="1284" max="1284" width="3.25" style="30" customWidth="1"/>
    <col min="1285" max="1285" width="4.75" style="30" customWidth="1"/>
    <col min="1286" max="1286" width="4.625" style="30" customWidth="1"/>
    <col min="1287" max="1287" width="3.875" style="30" customWidth="1"/>
    <col min="1288" max="1288" width="5.875" style="30" customWidth="1"/>
    <col min="1289" max="1289" width="2.625" style="30" customWidth="1"/>
    <col min="1290" max="1290" width="6.5" style="30" customWidth="1"/>
    <col min="1291" max="1292" width="4.125" style="30" customWidth="1"/>
    <col min="1293" max="1293" width="3.875" style="30" customWidth="1"/>
    <col min="1294" max="1294" width="2.875" style="30" customWidth="1"/>
    <col min="1295" max="1295" width="3.25" style="30" customWidth="1"/>
    <col min="1296" max="1296" width="2.375" style="30" customWidth="1"/>
    <col min="1297" max="1297" width="3.625" style="30" customWidth="1"/>
    <col min="1298" max="1298" width="3" style="30" customWidth="1"/>
    <col min="1299" max="1299" width="14.125" style="30" customWidth="1"/>
    <col min="1300" max="1300" width="1.5" style="30" customWidth="1"/>
    <col min="1301" max="1301" width="5.875" style="30" customWidth="1"/>
    <col min="1302" max="1302" width="4.75" style="30" customWidth="1"/>
    <col min="1303" max="1303" width="6.25" style="30" customWidth="1"/>
    <col min="1304" max="1304" width="2" style="30" customWidth="1"/>
    <col min="1305" max="1305" width="25.75" style="30" customWidth="1"/>
    <col min="1306" max="1306" width="7.25" style="30" customWidth="1"/>
    <col min="1307" max="1308" width="0" style="30" hidden="1" customWidth="1"/>
    <col min="1309" max="1532" width="9" style="30"/>
    <col min="1533" max="1533" width="1.25" style="30" customWidth="1"/>
    <col min="1534" max="1534" width="2.875" style="30" customWidth="1"/>
    <col min="1535" max="1535" width="6" style="30" customWidth="1"/>
    <col min="1536" max="1536" width="20.625" style="30" customWidth="1"/>
    <col min="1537" max="1537" width="14.375" style="30" customWidth="1"/>
    <col min="1538" max="1538" width="3.125" style="30" customWidth="1"/>
    <col min="1539" max="1539" width="8" style="30" customWidth="1"/>
    <col min="1540" max="1540" width="3.25" style="30" customWidth="1"/>
    <col min="1541" max="1541" width="4.75" style="30" customWidth="1"/>
    <col min="1542" max="1542" width="4.625" style="30" customWidth="1"/>
    <col min="1543" max="1543" width="3.875" style="30" customWidth="1"/>
    <col min="1544" max="1544" width="5.875" style="30" customWidth="1"/>
    <col min="1545" max="1545" width="2.625" style="30" customWidth="1"/>
    <col min="1546" max="1546" width="6.5" style="30" customWidth="1"/>
    <col min="1547" max="1548" width="4.125" style="30" customWidth="1"/>
    <col min="1549" max="1549" width="3.875" style="30" customWidth="1"/>
    <col min="1550" max="1550" width="2.875" style="30" customWidth="1"/>
    <col min="1551" max="1551" width="3.25" style="30" customWidth="1"/>
    <col min="1552" max="1552" width="2.375" style="30" customWidth="1"/>
    <col min="1553" max="1553" width="3.625" style="30" customWidth="1"/>
    <col min="1554" max="1554" width="3" style="30" customWidth="1"/>
    <col min="1555" max="1555" width="14.125" style="30" customWidth="1"/>
    <col min="1556" max="1556" width="1.5" style="30" customWidth="1"/>
    <col min="1557" max="1557" width="5.875" style="30" customWidth="1"/>
    <col min="1558" max="1558" width="4.75" style="30" customWidth="1"/>
    <col min="1559" max="1559" width="6.25" style="30" customWidth="1"/>
    <col min="1560" max="1560" width="2" style="30" customWidth="1"/>
    <col min="1561" max="1561" width="25.75" style="30" customWidth="1"/>
    <col min="1562" max="1562" width="7.25" style="30" customWidth="1"/>
    <col min="1563" max="1564" width="0" style="30" hidden="1" customWidth="1"/>
    <col min="1565" max="1788" width="9" style="30"/>
    <col min="1789" max="1789" width="1.25" style="30" customWidth="1"/>
    <col min="1790" max="1790" width="2.875" style="30" customWidth="1"/>
    <col min="1791" max="1791" width="6" style="30" customWidth="1"/>
    <col min="1792" max="1792" width="20.625" style="30" customWidth="1"/>
    <col min="1793" max="1793" width="14.375" style="30" customWidth="1"/>
    <col min="1794" max="1794" width="3.125" style="30" customWidth="1"/>
    <col min="1795" max="1795" width="8" style="30" customWidth="1"/>
    <col min="1796" max="1796" width="3.25" style="30" customWidth="1"/>
    <col min="1797" max="1797" width="4.75" style="30" customWidth="1"/>
    <col min="1798" max="1798" width="4.625" style="30" customWidth="1"/>
    <col min="1799" max="1799" width="3.875" style="30" customWidth="1"/>
    <col min="1800" max="1800" width="5.875" style="30" customWidth="1"/>
    <col min="1801" max="1801" width="2.625" style="30" customWidth="1"/>
    <col min="1802" max="1802" width="6.5" style="30" customWidth="1"/>
    <col min="1803" max="1804" width="4.125" style="30" customWidth="1"/>
    <col min="1805" max="1805" width="3.875" style="30" customWidth="1"/>
    <col min="1806" max="1806" width="2.875" style="30" customWidth="1"/>
    <col min="1807" max="1807" width="3.25" style="30" customWidth="1"/>
    <col min="1808" max="1808" width="2.375" style="30" customWidth="1"/>
    <col min="1809" max="1809" width="3.625" style="30" customWidth="1"/>
    <col min="1810" max="1810" width="3" style="30" customWidth="1"/>
    <col min="1811" max="1811" width="14.125" style="30" customWidth="1"/>
    <col min="1812" max="1812" width="1.5" style="30" customWidth="1"/>
    <col min="1813" max="1813" width="5.875" style="30" customWidth="1"/>
    <col min="1814" max="1814" width="4.75" style="30" customWidth="1"/>
    <col min="1815" max="1815" width="6.25" style="30" customWidth="1"/>
    <col min="1816" max="1816" width="2" style="30" customWidth="1"/>
    <col min="1817" max="1817" width="25.75" style="30" customWidth="1"/>
    <col min="1818" max="1818" width="7.25" style="30" customWidth="1"/>
    <col min="1819" max="1820" width="0" style="30" hidden="1" customWidth="1"/>
    <col min="1821" max="2044" width="9" style="30"/>
    <col min="2045" max="2045" width="1.25" style="30" customWidth="1"/>
    <col min="2046" max="2046" width="2.875" style="30" customWidth="1"/>
    <col min="2047" max="2047" width="6" style="30" customWidth="1"/>
    <col min="2048" max="2048" width="20.625" style="30" customWidth="1"/>
    <col min="2049" max="2049" width="14.375" style="30" customWidth="1"/>
    <col min="2050" max="2050" width="3.125" style="30" customWidth="1"/>
    <col min="2051" max="2051" width="8" style="30" customWidth="1"/>
    <col min="2052" max="2052" width="3.25" style="30" customWidth="1"/>
    <col min="2053" max="2053" width="4.75" style="30" customWidth="1"/>
    <col min="2054" max="2054" width="4.625" style="30" customWidth="1"/>
    <col min="2055" max="2055" width="3.875" style="30" customWidth="1"/>
    <col min="2056" max="2056" width="5.875" style="30" customWidth="1"/>
    <col min="2057" max="2057" width="2.625" style="30" customWidth="1"/>
    <col min="2058" max="2058" width="6.5" style="30" customWidth="1"/>
    <col min="2059" max="2060" width="4.125" style="30" customWidth="1"/>
    <col min="2061" max="2061" width="3.875" style="30" customWidth="1"/>
    <col min="2062" max="2062" width="2.875" style="30" customWidth="1"/>
    <col min="2063" max="2063" width="3.25" style="30" customWidth="1"/>
    <col min="2064" max="2064" width="2.375" style="30" customWidth="1"/>
    <col min="2065" max="2065" width="3.625" style="30" customWidth="1"/>
    <col min="2066" max="2066" width="3" style="30" customWidth="1"/>
    <col min="2067" max="2067" width="14.125" style="30" customWidth="1"/>
    <col min="2068" max="2068" width="1.5" style="30" customWidth="1"/>
    <col min="2069" max="2069" width="5.875" style="30" customWidth="1"/>
    <col min="2070" max="2070" width="4.75" style="30" customWidth="1"/>
    <col min="2071" max="2071" width="6.25" style="30" customWidth="1"/>
    <col min="2072" max="2072" width="2" style="30" customWidth="1"/>
    <col min="2073" max="2073" width="25.75" style="30" customWidth="1"/>
    <col min="2074" max="2074" width="7.25" style="30" customWidth="1"/>
    <col min="2075" max="2076" width="0" style="30" hidden="1" customWidth="1"/>
    <col min="2077" max="2300" width="9" style="30"/>
    <col min="2301" max="2301" width="1.25" style="30" customWidth="1"/>
    <col min="2302" max="2302" width="2.875" style="30" customWidth="1"/>
    <col min="2303" max="2303" width="6" style="30" customWidth="1"/>
    <col min="2304" max="2304" width="20.625" style="30" customWidth="1"/>
    <col min="2305" max="2305" width="14.375" style="30" customWidth="1"/>
    <col min="2306" max="2306" width="3.125" style="30" customWidth="1"/>
    <col min="2307" max="2307" width="8" style="30" customWidth="1"/>
    <col min="2308" max="2308" width="3.25" style="30" customWidth="1"/>
    <col min="2309" max="2309" width="4.75" style="30" customWidth="1"/>
    <col min="2310" max="2310" width="4.625" style="30" customWidth="1"/>
    <col min="2311" max="2311" width="3.875" style="30" customWidth="1"/>
    <col min="2312" max="2312" width="5.875" style="30" customWidth="1"/>
    <col min="2313" max="2313" width="2.625" style="30" customWidth="1"/>
    <col min="2314" max="2314" width="6.5" style="30" customWidth="1"/>
    <col min="2315" max="2316" width="4.125" style="30" customWidth="1"/>
    <col min="2317" max="2317" width="3.875" style="30" customWidth="1"/>
    <col min="2318" max="2318" width="2.875" style="30" customWidth="1"/>
    <col min="2319" max="2319" width="3.25" style="30" customWidth="1"/>
    <col min="2320" max="2320" width="2.375" style="30" customWidth="1"/>
    <col min="2321" max="2321" width="3.625" style="30" customWidth="1"/>
    <col min="2322" max="2322" width="3" style="30" customWidth="1"/>
    <col min="2323" max="2323" width="14.125" style="30" customWidth="1"/>
    <col min="2324" max="2324" width="1.5" style="30" customWidth="1"/>
    <col min="2325" max="2325" width="5.875" style="30" customWidth="1"/>
    <col min="2326" max="2326" width="4.75" style="30" customWidth="1"/>
    <col min="2327" max="2327" width="6.25" style="30" customWidth="1"/>
    <col min="2328" max="2328" width="2" style="30" customWidth="1"/>
    <col min="2329" max="2329" width="25.75" style="30" customWidth="1"/>
    <col min="2330" max="2330" width="7.25" style="30" customWidth="1"/>
    <col min="2331" max="2332" width="0" style="30" hidden="1" customWidth="1"/>
    <col min="2333" max="2556" width="9" style="30"/>
    <col min="2557" max="2557" width="1.25" style="30" customWidth="1"/>
    <col min="2558" max="2558" width="2.875" style="30" customWidth="1"/>
    <col min="2559" max="2559" width="6" style="30" customWidth="1"/>
    <col min="2560" max="2560" width="20.625" style="30" customWidth="1"/>
    <col min="2561" max="2561" width="14.375" style="30" customWidth="1"/>
    <col min="2562" max="2562" width="3.125" style="30" customWidth="1"/>
    <col min="2563" max="2563" width="8" style="30" customWidth="1"/>
    <col min="2564" max="2564" width="3.25" style="30" customWidth="1"/>
    <col min="2565" max="2565" width="4.75" style="30" customWidth="1"/>
    <col min="2566" max="2566" width="4.625" style="30" customWidth="1"/>
    <col min="2567" max="2567" width="3.875" style="30" customWidth="1"/>
    <col min="2568" max="2568" width="5.875" style="30" customWidth="1"/>
    <col min="2569" max="2569" width="2.625" style="30" customWidth="1"/>
    <col min="2570" max="2570" width="6.5" style="30" customWidth="1"/>
    <col min="2571" max="2572" width="4.125" style="30" customWidth="1"/>
    <col min="2573" max="2573" width="3.875" style="30" customWidth="1"/>
    <col min="2574" max="2574" width="2.875" style="30" customWidth="1"/>
    <col min="2575" max="2575" width="3.25" style="30" customWidth="1"/>
    <col min="2576" max="2576" width="2.375" style="30" customWidth="1"/>
    <col min="2577" max="2577" width="3.625" style="30" customWidth="1"/>
    <col min="2578" max="2578" width="3" style="30" customWidth="1"/>
    <col min="2579" max="2579" width="14.125" style="30" customWidth="1"/>
    <col min="2580" max="2580" width="1.5" style="30" customWidth="1"/>
    <col min="2581" max="2581" width="5.875" style="30" customWidth="1"/>
    <col min="2582" max="2582" width="4.75" style="30" customWidth="1"/>
    <col min="2583" max="2583" width="6.25" style="30" customWidth="1"/>
    <col min="2584" max="2584" width="2" style="30" customWidth="1"/>
    <col min="2585" max="2585" width="25.75" style="30" customWidth="1"/>
    <col min="2586" max="2586" width="7.25" style="30" customWidth="1"/>
    <col min="2587" max="2588" width="0" style="30" hidden="1" customWidth="1"/>
    <col min="2589" max="2812" width="9" style="30"/>
    <col min="2813" max="2813" width="1.25" style="30" customWidth="1"/>
    <col min="2814" max="2814" width="2.875" style="30" customWidth="1"/>
    <col min="2815" max="2815" width="6" style="30" customWidth="1"/>
    <col min="2816" max="2816" width="20.625" style="30" customWidth="1"/>
    <col min="2817" max="2817" width="14.375" style="30" customWidth="1"/>
    <col min="2818" max="2818" width="3.125" style="30" customWidth="1"/>
    <col min="2819" max="2819" width="8" style="30" customWidth="1"/>
    <col min="2820" max="2820" width="3.25" style="30" customWidth="1"/>
    <col min="2821" max="2821" width="4.75" style="30" customWidth="1"/>
    <col min="2822" max="2822" width="4.625" style="30" customWidth="1"/>
    <col min="2823" max="2823" width="3.875" style="30" customWidth="1"/>
    <col min="2824" max="2824" width="5.875" style="30" customWidth="1"/>
    <col min="2825" max="2825" width="2.625" style="30" customWidth="1"/>
    <col min="2826" max="2826" width="6.5" style="30" customWidth="1"/>
    <col min="2827" max="2828" width="4.125" style="30" customWidth="1"/>
    <col min="2829" max="2829" width="3.875" style="30" customWidth="1"/>
    <col min="2830" max="2830" width="2.875" style="30" customWidth="1"/>
    <col min="2831" max="2831" width="3.25" style="30" customWidth="1"/>
    <col min="2832" max="2832" width="2.375" style="30" customWidth="1"/>
    <col min="2833" max="2833" width="3.625" style="30" customWidth="1"/>
    <col min="2834" max="2834" width="3" style="30" customWidth="1"/>
    <col min="2835" max="2835" width="14.125" style="30" customWidth="1"/>
    <col min="2836" max="2836" width="1.5" style="30" customWidth="1"/>
    <col min="2837" max="2837" width="5.875" style="30" customWidth="1"/>
    <col min="2838" max="2838" width="4.75" style="30" customWidth="1"/>
    <col min="2839" max="2839" width="6.25" style="30" customWidth="1"/>
    <col min="2840" max="2840" width="2" style="30" customWidth="1"/>
    <col min="2841" max="2841" width="25.75" style="30" customWidth="1"/>
    <col min="2842" max="2842" width="7.25" style="30" customWidth="1"/>
    <col min="2843" max="2844" width="0" style="30" hidden="1" customWidth="1"/>
    <col min="2845" max="3068" width="9" style="30"/>
    <col min="3069" max="3069" width="1.25" style="30" customWidth="1"/>
    <col min="3070" max="3070" width="2.875" style="30" customWidth="1"/>
    <col min="3071" max="3071" width="6" style="30" customWidth="1"/>
    <col min="3072" max="3072" width="20.625" style="30" customWidth="1"/>
    <col min="3073" max="3073" width="14.375" style="30" customWidth="1"/>
    <col min="3074" max="3074" width="3.125" style="30" customWidth="1"/>
    <col min="3075" max="3075" width="8" style="30" customWidth="1"/>
    <col min="3076" max="3076" width="3.25" style="30" customWidth="1"/>
    <col min="3077" max="3077" width="4.75" style="30" customWidth="1"/>
    <col min="3078" max="3078" width="4.625" style="30" customWidth="1"/>
    <col min="3079" max="3079" width="3.875" style="30" customWidth="1"/>
    <col min="3080" max="3080" width="5.875" style="30" customWidth="1"/>
    <col min="3081" max="3081" width="2.625" style="30" customWidth="1"/>
    <col min="3082" max="3082" width="6.5" style="30" customWidth="1"/>
    <col min="3083" max="3084" width="4.125" style="30" customWidth="1"/>
    <col min="3085" max="3085" width="3.875" style="30" customWidth="1"/>
    <col min="3086" max="3086" width="2.875" style="30" customWidth="1"/>
    <col min="3087" max="3087" width="3.25" style="30" customWidth="1"/>
    <col min="3088" max="3088" width="2.375" style="30" customWidth="1"/>
    <col min="3089" max="3089" width="3.625" style="30" customWidth="1"/>
    <col min="3090" max="3090" width="3" style="30" customWidth="1"/>
    <col min="3091" max="3091" width="14.125" style="30" customWidth="1"/>
    <col min="3092" max="3092" width="1.5" style="30" customWidth="1"/>
    <col min="3093" max="3093" width="5.875" style="30" customWidth="1"/>
    <col min="3094" max="3094" width="4.75" style="30" customWidth="1"/>
    <col min="3095" max="3095" width="6.25" style="30" customWidth="1"/>
    <col min="3096" max="3096" width="2" style="30" customWidth="1"/>
    <col min="3097" max="3097" width="25.75" style="30" customWidth="1"/>
    <col min="3098" max="3098" width="7.25" style="30" customWidth="1"/>
    <col min="3099" max="3100" width="0" style="30" hidden="1" customWidth="1"/>
    <col min="3101" max="3324" width="9" style="30"/>
    <col min="3325" max="3325" width="1.25" style="30" customWidth="1"/>
    <col min="3326" max="3326" width="2.875" style="30" customWidth="1"/>
    <col min="3327" max="3327" width="6" style="30" customWidth="1"/>
    <col min="3328" max="3328" width="20.625" style="30" customWidth="1"/>
    <col min="3329" max="3329" width="14.375" style="30" customWidth="1"/>
    <col min="3330" max="3330" width="3.125" style="30" customWidth="1"/>
    <col min="3331" max="3331" width="8" style="30" customWidth="1"/>
    <col min="3332" max="3332" width="3.25" style="30" customWidth="1"/>
    <col min="3333" max="3333" width="4.75" style="30" customWidth="1"/>
    <col min="3334" max="3334" width="4.625" style="30" customWidth="1"/>
    <col min="3335" max="3335" width="3.875" style="30" customWidth="1"/>
    <col min="3336" max="3336" width="5.875" style="30" customWidth="1"/>
    <col min="3337" max="3337" width="2.625" style="30" customWidth="1"/>
    <col min="3338" max="3338" width="6.5" style="30" customWidth="1"/>
    <col min="3339" max="3340" width="4.125" style="30" customWidth="1"/>
    <col min="3341" max="3341" width="3.875" style="30" customWidth="1"/>
    <col min="3342" max="3342" width="2.875" style="30" customWidth="1"/>
    <col min="3343" max="3343" width="3.25" style="30" customWidth="1"/>
    <col min="3344" max="3344" width="2.375" style="30" customWidth="1"/>
    <col min="3345" max="3345" width="3.625" style="30" customWidth="1"/>
    <col min="3346" max="3346" width="3" style="30" customWidth="1"/>
    <col min="3347" max="3347" width="14.125" style="30" customWidth="1"/>
    <col min="3348" max="3348" width="1.5" style="30" customWidth="1"/>
    <col min="3349" max="3349" width="5.875" style="30" customWidth="1"/>
    <col min="3350" max="3350" width="4.75" style="30" customWidth="1"/>
    <col min="3351" max="3351" width="6.25" style="30" customWidth="1"/>
    <col min="3352" max="3352" width="2" style="30" customWidth="1"/>
    <col min="3353" max="3353" width="25.75" style="30" customWidth="1"/>
    <col min="3354" max="3354" width="7.25" style="30" customWidth="1"/>
    <col min="3355" max="3356" width="0" style="30" hidden="1" customWidth="1"/>
    <col min="3357" max="3580" width="9" style="30"/>
    <col min="3581" max="3581" width="1.25" style="30" customWidth="1"/>
    <col min="3582" max="3582" width="2.875" style="30" customWidth="1"/>
    <col min="3583" max="3583" width="6" style="30" customWidth="1"/>
    <col min="3584" max="3584" width="20.625" style="30" customWidth="1"/>
    <col min="3585" max="3585" width="14.375" style="30" customWidth="1"/>
    <col min="3586" max="3586" width="3.125" style="30" customWidth="1"/>
    <col min="3587" max="3587" width="8" style="30" customWidth="1"/>
    <col min="3588" max="3588" width="3.25" style="30" customWidth="1"/>
    <col min="3589" max="3589" width="4.75" style="30" customWidth="1"/>
    <col min="3590" max="3590" width="4.625" style="30" customWidth="1"/>
    <col min="3591" max="3591" width="3.875" style="30" customWidth="1"/>
    <col min="3592" max="3592" width="5.875" style="30" customWidth="1"/>
    <col min="3593" max="3593" width="2.625" style="30" customWidth="1"/>
    <col min="3594" max="3594" width="6.5" style="30" customWidth="1"/>
    <col min="3595" max="3596" width="4.125" style="30" customWidth="1"/>
    <col min="3597" max="3597" width="3.875" style="30" customWidth="1"/>
    <col min="3598" max="3598" width="2.875" style="30" customWidth="1"/>
    <col min="3599" max="3599" width="3.25" style="30" customWidth="1"/>
    <col min="3600" max="3600" width="2.375" style="30" customWidth="1"/>
    <col min="3601" max="3601" width="3.625" style="30" customWidth="1"/>
    <col min="3602" max="3602" width="3" style="30" customWidth="1"/>
    <col min="3603" max="3603" width="14.125" style="30" customWidth="1"/>
    <col min="3604" max="3604" width="1.5" style="30" customWidth="1"/>
    <col min="3605" max="3605" width="5.875" style="30" customWidth="1"/>
    <col min="3606" max="3606" width="4.75" style="30" customWidth="1"/>
    <col min="3607" max="3607" width="6.25" style="30" customWidth="1"/>
    <col min="3608" max="3608" width="2" style="30" customWidth="1"/>
    <col min="3609" max="3609" width="25.75" style="30" customWidth="1"/>
    <col min="3610" max="3610" width="7.25" style="30" customWidth="1"/>
    <col min="3611" max="3612" width="0" style="30" hidden="1" customWidth="1"/>
    <col min="3613" max="3836" width="9" style="30"/>
    <col min="3837" max="3837" width="1.25" style="30" customWidth="1"/>
    <col min="3838" max="3838" width="2.875" style="30" customWidth="1"/>
    <col min="3839" max="3839" width="6" style="30" customWidth="1"/>
    <col min="3840" max="3840" width="20.625" style="30" customWidth="1"/>
    <col min="3841" max="3841" width="14.375" style="30" customWidth="1"/>
    <col min="3842" max="3842" width="3.125" style="30" customWidth="1"/>
    <col min="3843" max="3843" width="8" style="30" customWidth="1"/>
    <col min="3844" max="3844" width="3.25" style="30" customWidth="1"/>
    <col min="3845" max="3845" width="4.75" style="30" customWidth="1"/>
    <col min="3846" max="3846" width="4.625" style="30" customWidth="1"/>
    <col min="3847" max="3847" width="3.875" style="30" customWidth="1"/>
    <col min="3848" max="3848" width="5.875" style="30" customWidth="1"/>
    <col min="3849" max="3849" width="2.625" style="30" customWidth="1"/>
    <col min="3850" max="3850" width="6.5" style="30" customWidth="1"/>
    <col min="3851" max="3852" width="4.125" style="30" customWidth="1"/>
    <col min="3853" max="3853" width="3.875" style="30" customWidth="1"/>
    <col min="3854" max="3854" width="2.875" style="30" customWidth="1"/>
    <col min="3855" max="3855" width="3.25" style="30" customWidth="1"/>
    <col min="3856" max="3856" width="2.375" style="30" customWidth="1"/>
    <col min="3857" max="3857" width="3.625" style="30" customWidth="1"/>
    <col min="3858" max="3858" width="3" style="30" customWidth="1"/>
    <col min="3859" max="3859" width="14.125" style="30" customWidth="1"/>
    <col min="3860" max="3860" width="1.5" style="30" customWidth="1"/>
    <col min="3861" max="3861" width="5.875" style="30" customWidth="1"/>
    <col min="3862" max="3862" width="4.75" style="30" customWidth="1"/>
    <col min="3863" max="3863" width="6.25" style="30" customWidth="1"/>
    <col min="3864" max="3864" width="2" style="30" customWidth="1"/>
    <col min="3865" max="3865" width="25.75" style="30" customWidth="1"/>
    <col min="3866" max="3866" width="7.25" style="30" customWidth="1"/>
    <col min="3867" max="3868" width="0" style="30" hidden="1" customWidth="1"/>
    <col min="3869" max="4092" width="9" style="30"/>
    <col min="4093" max="4093" width="1.25" style="30" customWidth="1"/>
    <col min="4094" max="4094" width="2.875" style="30" customWidth="1"/>
    <col min="4095" max="4095" width="6" style="30" customWidth="1"/>
    <col min="4096" max="4096" width="20.625" style="30" customWidth="1"/>
    <col min="4097" max="4097" width="14.375" style="30" customWidth="1"/>
    <col min="4098" max="4098" width="3.125" style="30" customWidth="1"/>
    <col min="4099" max="4099" width="8" style="30" customWidth="1"/>
    <col min="4100" max="4100" width="3.25" style="30" customWidth="1"/>
    <col min="4101" max="4101" width="4.75" style="30" customWidth="1"/>
    <col min="4102" max="4102" width="4.625" style="30" customWidth="1"/>
    <col min="4103" max="4103" width="3.875" style="30" customWidth="1"/>
    <col min="4104" max="4104" width="5.875" style="30" customWidth="1"/>
    <col min="4105" max="4105" width="2.625" style="30" customWidth="1"/>
    <col min="4106" max="4106" width="6.5" style="30" customWidth="1"/>
    <col min="4107" max="4108" width="4.125" style="30" customWidth="1"/>
    <col min="4109" max="4109" width="3.875" style="30" customWidth="1"/>
    <col min="4110" max="4110" width="2.875" style="30" customWidth="1"/>
    <col min="4111" max="4111" width="3.25" style="30" customWidth="1"/>
    <col min="4112" max="4112" width="2.375" style="30" customWidth="1"/>
    <col min="4113" max="4113" width="3.625" style="30" customWidth="1"/>
    <col min="4114" max="4114" width="3" style="30" customWidth="1"/>
    <col min="4115" max="4115" width="14.125" style="30" customWidth="1"/>
    <col min="4116" max="4116" width="1.5" style="30" customWidth="1"/>
    <col min="4117" max="4117" width="5.875" style="30" customWidth="1"/>
    <col min="4118" max="4118" width="4.75" style="30" customWidth="1"/>
    <col min="4119" max="4119" width="6.25" style="30" customWidth="1"/>
    <col min="4120" max="4120" width="2" style="30" customWidth="1"/>
    <col min="4121" max="4121" width="25.75" style="30" customWidth="1"/>
    <col min="4122" max="4122" width="7.25" style="30" customWidth="1"/>
    <col min="4123" max="4124" width="0" style="30" hidden="1" customWidth="1"/>
    <col min="4125" max="4348" width="9" style="30"/>
    <col min="4349" max="4349" width="1.25" style="30" customWidth="1"/>
    <col min="4350" max="4350" width="2.875" style="30" customWidth="1"/>
    <col min="4351" max="4351" width="6" style="30" customWidth="1"/>
    <col min="4352" max="4352" width="20.625" style="30" customWidth="1"/>
    <col min="4353" max="4353" width="14.375" style="30" customWidth="1"/>
    <col min="4354" max="4354" width="3.125" style="30" customWidth="1"/>
    <col min="4355" max="4355" width="8" style="30" customWidth="1"/>
    <col min="4356" max="4356" width="3.25" style="30" customWidth="1"/>
    <col min="4357" max="4357" width="4.75" style="30" customWidth="1"/>
    <col min="4358" max="4358" width="4.625" style="30" customWidth="1"/>
    <col min="4359" max="4359" width="3.875" style="30" customWidth="1"/>
    <col min="4360" max="4360" width="5.875" style="30" customWidth="1"/>
    <col min="4361" max="4361" width="2.625" style="30" customWidth="1"/>
    <col min="4362" max="4362" width="6.5" style="30" customWidth="1"/>
    <col min="4363" max="4364" width="4.125" style="30" customWidth="1"/>
    <col min="4365" max="4365" width="3.875" style="30" customWidth="1"/>
    <col min="4366" max="4366" width="2.875" style="30" customWidth="1"/>
    <col min="4367" max="4367" width="3.25" style="30" customWidth="1"/>
    <col min="4368" max="4368" width="2.375" style="30" customWidth="1"/>
    <col min="4369" max="4369" width="3.625" style="30" customWidth="1"/>
    <col min="4370" max="4370" width="3" style="30" customWidth="1"/>
    <col min="4371" max="4371" width="14.125" style="30" customWidth="1"/>
    <col min="4372" max="4372" width="1.5" style="30" customWidth="1"/>
    <col min="4373" max="4373" width="5.875" style="30" customWidth="1"/>
    <col min="4374" max="4374" width="4.75" style="30" customWidth="1"/>
    <col min="4375" max="4375" width="6.25" style="30" customWidth="1"/>
    <col min="4376" max="4376" width="2" style="30" customWidth="1"/>
    <col min="4377" max="4377" width="25.75" style="30" customWidth="1"/>
    <col min="4378" max="4378" width="7.25" style="30" customWidth="1"/>
    <col min="4379" max="4380" width="0" style="30" hidden="1" customWidth="1"/>
    <col min="4381" max="4604" width="9" style="30"/>
    <col min="4605" max="4605" width="1.25" style="30" customWidth="1"/>
    <col min="4606" max="4606" width="2.875" style="30" customWidth="1"/>
    <col min="4607" max="4607" width="6" style="30" customWidth="1"/>
    <col min="4608" max="4608" width="20.625" style="30" customWidth="1"/>
    <col min="4609" max="4609" width="14.375" style="30" customWidth="1"/>
    <col min="4610" max="4610" width="3.125" style="30" customWidth="1"/>
    <col min="4611" max="4611" width="8" style="30" customWidth="1"/>
    <col min="4612" max="4612" width="3.25" style="30" customWidth="1"/>
    <col min="4613" max="4613" width="4.75" style="30" customWidth="1"/>
    <col min="4614" max="4614" width="4.625" style="30" customWidth="1"/>
    <col min="4615" max="4615" width="3.875" style="30" customWidth="1"/>
    <col min="4616" max="4616" width="5.875" style="30" customWidth="1"/>
    <col min="4617" max="4617" width="2.625" style="30" customWidth="1"/>
    <col min="4618" max="4618" width="6.5" style="30" customWidth="1"/>
    <col min="4619" max="4620" width="4.125" style="30" customWidth="1"/>
    <col min="4621" max="4621" width="3.875" style="30" customWidth="1"/>
    <col min="4622" max="4622" width="2.875" style="30" customWidth="1"/>
    <col min="4623" max="4623" width="3.25" style="30" customWidth="1"/>
    <col min="4624" max="4624" width="2.375" style="30" customWidth="1"/>
    <col min="4625" max="4625" width="3.625" style="30" customWidth="1"/>
    <col min="4626" max="4626" width="3" style="30" customWidth="1"/>
    <col min="4627" max="4627" width="14.125" style="30" customWidth="1"/>
    <col min="4628" max="4628" width="1.5" style="30" customWidth="1"/>
    <col min="4629" max="4629" width="5.875" style="30" customWidth="1"/>
    <col min="4630" max="4630" width="4.75" style="30" customWidth="1"/>
    <col min="4631" max="4631" width="6.25" style="30" customWidth="1"/>
    <col min="4632" max="4632" width="2" style="30" customWidth="1"/>
    <col min="4633" max="4633" width="25.75" style="30" customWidth="1"/>
    <col min="4634" max="4634" width="7.25" style="30" customWidth="1"/>
    <col min="4635" max="4636" width="0" style="30" hidden="1" customWidth="1"/>
    <col min="4637" max="4860" width="9" style="30"/>
    <col min="4861" max="4861" width="1.25" style="30" customWidth="1"/>
    <col min="4862" max="4862" width="2.875" style="30" customWidth="1"/>
    <col min="4863" max="4863" width="6" style="30" customWidth="1"/>
    <col min="4864" max="4864" width="20.625" style="30" customWidth="1"/>
    <col min="4865" max="4865" width="14.375" style="30" customWidth="1"/>
    <col min="4866" max="4866" width="3.125" style="30" customWidth="1"/>
    <col min="4867" max="4867" width="8" style="30" customWidth="1"/>
    <col min="4868" max="4868" width="3.25" style="30" customWidth="1"/>
    <col min="4869" max="4869" width="4.75" style="30" customWidth="1"/>
    <col min="4870" max="4870" width="4.625" style="30" customWidth="1"/>
    <col min="4871" max="4871" width="3.875" style="30" customWidth="1"/>
    <col min="4872" max="4872" width="5.875" style="30" customWidth="1"/>
    <col min="4873" max="4873" width="2.625" style="30" customWidth="1"/>
    <col min="4874" max="4874" width="6.5" style="30" customWidth="1"/>
    <col min="4875" max="4876" width="4.125" style="30" customWidth="1"/>
    <col min="4877" max="4877" width="3.875" style="30" customWidth="1"/>
    <col min="4878" max="4878" width="2.875" style="30" customWidth="1"/>
    <col min="4879" max="4879" width="3.25" style="30" customWidth="1"/>
    <col min="4880" max="4880" width="2.375" style="30" customWidth="1"/>
    <col min="4881" max="4881" width="3.625" style="30" customWidth="1"/>
    <col min="4882" max="4882" width="3" style="30" customWidth="1"/>
    <col min="4883" max="4883" width="14.125" style="30" customWidth="1"/>
    <col min="4884" max="4884" width="1.5" style="30" customWidth="1"/>
    <col min="4885" max="4885" width="5.875" style="30" customWidth="1"/>
    <col min="4886" max="4886" width="4.75" style="30" customWidth="1"/>
    <col min="4887" max="4887" width="6.25" style="30" customWidth="1"/>
    <col min="4888" max="4888" width="2" style="30" customWidth="1"/>
    <col min="4889" max="4889" width="25.75" style="30" customWidth="1"/>
    <col min="4890" max="4890" width="7.25" style="30" customWidth="1"/>
    <col min="4891" max="4892" width="0" style="30" hidden="1" customWidth="1"/>
    <col min="4893" max="5116" width="9" style="30"/>
    <col min="5117" max="5117" width="1.25" style="30" customWidth="1"/>
    <col min="5118" max="5118" width="2.875" style="30" customWidth="1"/>
    <col min="5119" max="5119" width="6" style="30" customWidth="1"/>
    <col min="5120" max="5120" width="20.625" style="30" customWidth="1"/>
    <col min="5121" max="5121" width="14.375" style="30" customWidth="1"/>
    <col min="5122" max="5122" width="3.125" style="30" customWidth="1"/>
    <col min="5123" max="5123" width="8" style="30" customWidth="1"/>
    <col min="5124" max="5124" width="3.25" style="30" customWidth="1"/>
    <col min="5125" max="5125" width="4.75" style="30" customWidth="1"/>
    <col min="5126" max="5126" width="4.625" style="30" customWidth="1"/>
    <col min="5127" max="5127" width="3.875" style="30" customWidth="1"/>
    <col min="5128" max="5128" width="5.875" style="30" customWidth="1"/>
    <col min="5129" max="5129" width="2.625" style="30" customWidth="1"/>
    <col min="5130" max="5130" width="6.5" style="30" customWidth="1"/>
    <col min="5131" max="5132" width="4.125" style="30" customWidth="1"/>
    <col min="5133" max="5133" width="3.875" style="30" customWidth="1"/>
    <col min="5134" max="5134" width="2.875" style="30" customWidth="1"/>
    <col min="5135" max="5135" width="3.25" style="30" customWidth="1"/>
    <col min="5136" max="5136" width="2.375" style="30" customWidth="1"/>
    <col min="5137" max="5137" width="3.625" style="30" customWidth="1"/>
    <col min="5138" max="5138" width="3" style="30" customWidth="1"/>
    <col min="5139" max="5139" width="14.125" style="30" customWidth="1"/>
    <col min="5140" max="5140" width="1.5" style="30" customWidth="1"/>
    <col min="5141" max="5141" width="5.875" style="30" customWidth="1"/>
    <col min="5142" max="5142" width="4.75" style="30" customWidth="1"/>
    <col min="5143" max="5143" width="6.25" style="30" customWidth="1"/>
    <col min="5144" max="5144" width="2" style="30" customWidth="1"/>
    <col min="5145" max="5145" width="25.75" style="30" customWidth="1"/>
    <col min="5146" max="5146" width="7.25" style="30" customWidth="1"/>
    <col min="5147" max="5148" width="0" style="30" hidden="1" customWidth="1"/>
    <col min="5149" max="5372" width="9" style="30"/>
    <col min="5373" max="5373" width="1.25" style="30" customWidth="1"/>
    <col min="5374" max="5374" width="2.875" style="30" customWidth="1"/>
    <col min="5375" max="5375" width="6" style="30" customWidth="1"/>
    <col min="5376" max="5376" width="20.625" style="30" customWidth="1"/>
    <col min="5377" max="5377" width="14.375" style="30" customWidth="1"/>
    <col min="5378" max="5378" width="3.125" style="30" customWidth="1"/>
    <col min="5379" max="5379" width="8" style="30" customWidth="1"/>
    <col min="5380" max="5380" width="3.25" style="30" customWidth="1"/>
    <col min="5381" max="5381" width="4.75" style="30" customWidth="1"/>
    <col min="5382" max="5382" width="4.625" style="30" customWidth="1"/>
    <col min="5383" max="5383" width="3.875" style="30" customWidth="1"/>
    <col min="5384" max="5384" width="5.875" style="30" customWidth="1"/>
    <col min="5385" max="5385" width="2.625" style="30" customWidth="1"/>
    <col min="5386" max="5386" width="6.5" style="30" customWidth="1"/>
    <col min="5387" max="5388" width="4.125" style="30" customWidth="1"/>
    <col min="5389" max="5389" width="3.875" style="30" customWidth="1"/>
    <col min="5390" max="5390" width="2.875" style="30" customWidth="1"/>
    <col min="5391" max="5391" width="3.25" style="30" customWidth="1"/>
    <col min="5392" max="5392" width="2.375" style="30" customWidth="1"/>
    <col min="5393" max="5393" width="3.625" style="30" customWidth="1"/>
    <col min="5394" max="5394" width="3" style="30" customWidth="1"/>
    <col min="5395" max="5395" width="14.125" style="30" customWidth="1"/>
    <col min="5396" max="5396" width="1.5" style="30" customWidth="1"/>
    <col min="5397" max="5397" width="5.875" style="30" customWidth="1"/>
    <col min="5398" max="5398" width="4.75" style="30" customWidth="1"/>
    <col min="5399" max="5399" width="6.25" style="30" customWidth="1"/>
    <col min="5400" max="5400" width="2" style="30" customWidth="1"/>
    <col min="5401" max="5401" width="25.75" style="30" customWidth="1"/>
    <col min="5402" max="5402" width="7.25" style="30" customWidth="1"/>
    <col min="5403" max="5404" width="0" style="30" hidden="1" customWidth="1"/>
    <col min="5405" max="5628" width="9" style="30"/>
    <col min="5629" max="5629" width="1.25" style="30" customWidth="1"/>
    <col min="5630" max="5630" width="2.875" style="30" customWidth="1"/>
    <col min="5631" max="5631" width="6" style="30" customWidth="1"/>
    <col min="5632" max="5632" width="20.625" style="30" customWidth="1"/>
    <col min="5633" max="5633" width="14.375" style="30" customWidth="1"/>
    <col min="5634" max="5634" width="3.125" style="30" customWidth="1"/>
    <col min="5635" max="5635" width="8" style="30" customWidth="1"/>
    <col min="5636" max="5636" width="3.25" style="30" customWidth="1"/>
    <col min="5637" max="5637" width="4.75" style="30" customWidth="1"/>
    <col min="5638" max="5638" width="4.625" style="30" customWidth="1"/>
    <col min="5639" max="5639" width="3.875" style="30" customWidth="1"/>
    <col min="5640" max="5640" width="5.875" style="30" customWidth="1"/>
    <col min="5641" max="5641" width="2.625" style="30" customWidth="1"/>
    <col min="5642" max="5642" width="6.5" style="30" customWidth="1"/>
    <col min="5643" max="5644" width="4.125" style="30" customWidth="1"/>
    <col min="5645" max="5645" width="3.875" style="30" customWidth="1"/>
    <col min="5646" max="5646" width="2.875" style="30" customWidth="1"/>
    <col min="5647" max="5647" width="3.25" style="30" customWidth="1"/>
    <col min="5648" max="5648" width="2.375" style="30" customWidth="1"/>
    <col min="5649" max="5649" width="3.625" style="30" customWidth="1"/>
    <col min="5650" max="5650" width="3" style="30" customWidth="1"/>
    <col min="5651" max="5651" width="14.125" style="30" customWidth="1"/>
    <col min="5652" max="5652" width="1.5" style="30" customWidth="1"/>
    <col min="5653" max="5653" width="5.875" style="30" customWidth="1"/>
    <col min="5654" max="5654" width="4.75" style="30" customWidth="1"/>
    <col min="5655" max="5655" width="6.25" style="30" customWidth="1"/>
    <col min="5656" max="5656" width="2" style="30" customWidth="1"/>
    <col min="5657" max="5657" width="25.75" style="30" customWidth="1"/>
    <col min="5658" max="5658" width="7.25" style="30" customWidth="1"/>
    <col min="5659" max="5660" width="0" style="30" hidden="1" customWidth="1"/>
    <col min="5661" max="5884" width="9" style="30"/>
    <col min="5885" max="5885" width="1.25" style="30" customWidth="1"/>
    <col min="5886" max="5886" width="2.875" style="30" customWidth="1"/>
    <col min="5887" max="5887" width="6" style="30" customWidth="1"/>
    <col min="5888" max="5888" width="20.625" style="30" customWidth="1"/>
    <col min="5889" max="5889" width="14.375" style="30" customWidth="1"/>
    <col min="5890" max="5890" width="3.125" style="30" customWidth="1"/>
    <col min="5891" max="5891" width="8" style="30" customWidth="1"/>
    <col min="5892" max="5892" width="3.25" style="30" customWidth="1"/>
    <col min="5893" max="5893" width="4.75" style="30" customWidth="1"/>
    <col min="5894" max="5894" width="4.625" style="30" customWidth="1"/>
    <col min="5895" max="5895" width="3.875" style="30" customWidth="1"/>
    <col min="5896" max="5896" width="5.875" style="30" customWidth="1"/>
    <col min="5897" max="5897" width="2.625" style="30" customWidth="1"/>
    <col min="5898" max="5898" width="6.5" style="30" customWidth="1"/>
    <col min="5899" max="5900" width="4.125" style="30" customWidth="1"/>
    <col min="5901" max="5901" width="3.875" style="30" customWidth="1"/>
    <col min="5902" max="5902" width="2.875" style="30" customWidth="1"/>
    <col min="5903" max="5903" width="3.25" style="30" customWidth="1"/>
    <col min="5904" max="5904" width="2.375" style="30" customWidth="1"/>
    <col min="5905" max="5905" width="3.625" style="30" customWidth="1"/>
    <col min="5906" max="5906" width="3" style="30" customWidth="1"/>
    <col min="5907" max="5907" width="14.125" style="30" customWidth="1"/>
    <col min="5908" max="5908" width="1.5" style="30" customWidth="1"/>
    <col min="5909" max="5909" width="5.875" style="30" customWidth="1"/>
    <col min="5910" max="5910" width="4.75" style="30" customWidth="1"/>
    <col min="5911" max="5911" width="6.25" style="30" customWidth="1"/>
    <col min="5912" max="5912" width="2" style="30" customWidth="1"/>
    <col min="5913" max="5913" width="25.75" style="30" customWidth="1"/>
    <col min="5914" max="5914" width="7.25" style="30" customWidth="1"/>
    <col min="5915" max="5916" width="0" style="30" hidden="1" customWidth="1"/>
    <col min="5917" max="6140" width="9" style="30"/>
    <col min="6141" max="6141" width="1.25" style="30" customWidth="1"/>
    <col min="6142" max="6142" width="2.875" style="30" customWidth="1"/>
    <col min="6143" max="6143" width="6" style="30" customWidth="1"/>
    <col min="6144" max="6144" width="20.625" style="30" customWidth="1"/>
    <col min="6145" max="6145" width="14.375" style="30" customWidth="1"/>
    <col min="6146" max="6146" width="3.125" style="30" customWidth="1"/>
    <col min="6147" max="6147" width="8" style="30" customWidth="1"/>
    <col min="6148" max="6148" width="3.25" style="30" customWidth="1"/>
    <col min="6149" max="6149" width="4.75" style="30" customWidth="1"/>
    <col min="6150" max="6150" width="4.625" style="30" customWidth="1"/>
    <col min="6151" max="6151" width="3.875" style="30" customWidth="1"/>
    <col min="6152" max="6152" width="5.875" style="30" customWidth="1"/>
    <col min="6153" max="6153" width="2.625" style="30" customWidth="1"/>
    <col min="6154" max="6154" width="6.5" style="30" customWidth="1"/>
    <col min="6155" max="6156" width="4.125" style="30" customWidth="1"/>
    <col min="6157" max="6157" width="3.875" style="30" customWidth="1"/>
    <col min="6158" max="6158" width="2.875" style="30" customWidth="1"/>
    <col min="6159" max="6159" width="3.25" style="30" customWidth="1"/>
    <col min="6160" max="6160" width="2.375" style="30" customWidth="1"/>
    <col min="6161" max="6161" width="3.625" style="30" customWidth="1"/>
    <col min="6162" max="6162" width="3" style="30" customWidth="1"/>
    <col min="6163" max="6163" width="14.125" style="30" customWidth="1"/>
    <col min="6164" max="6164" width="1.5" style="30" customWidth="1"/>
    <col min="6165" max="6165" width="5.875" style="30" customWidth="1"/>
    <col min="6166" max="6166" width="4.75" style="30" customWidth="1"/>
    <col min="6167" max="6167" width="6.25" style="30" customWidth="1"/>
    <col min="6168" max="6168" width="2" style="30" customWidth="1"/>
    <col min="6169" max="6169" width="25.75" style="30" customWidth="1"/>
    <col min="6170" max="6170" width="7.25" style="30" customWidth="1"/>
    <col min="6171" max="6172" width="0" style="30" hidden="1" customWidth="1"/>
    <col min="6173" max="6396" width="9" style="30"/>
    <col min="6397" max="6397" width="1.25" style="30" customWidth="1"/>
    <col min="6398" max="6398" width="2.875" style="30" customWidth="1"/>
    <col min="6399" max="6399" width="6" style="30" customWidth="1"/>
    <col min="6400" max="6400" width="20.625" style="30" customWidth="1"/>
    <col min="6401" max="6401" width="14.375" style="30" customWidth="1"/>
    <col min="6402" max="6402" width="3.125" style="30" customWidth="1"/>
    <col min="6403" max="6403" width="8" style="30" customWidth="1"/>
    <col min="6404" max="6404" width="3.25" style="30" customWidth="1"/>
    <col min="6405" max="6405" width="4.75" style="30" customWidth="1"/>
    <col min="6406" max="6406" width="4.625" style="30" customWidth="1"/>
    <col min="6407" max="6407" width="3.875" style="30" customWidth="1"/>
    <col min="6408" max="6408" width="5.875" style="30" customWidth="1"/>
    <col min="6409" max="6409" width="2.625" style="30" customWidth="1"/>
    <col min="6410" max="6410" width="6.5" style="30" customWidth="1"/>
    <col min="6411" max="6412" width="4.125" style="30" customWidth="1"/>
    <col min="6413" max="6413" width="3.875" style="30" customWidth="1"/>
    <col min="6414" max="6414" width="2.875" style="30" customWidth="1"/>
    <col min="6415" max="6415" width="3.25" style="30" customWidth="1"/>
    <col min="6416" max="6416" width="2.375" style="30" customWidth="1"/>
    <col min="6417" max="6417" width="3.625" style="30" customWidth="1"/>
    <col min="6418" max="6418" width="3" style="30" customWidth="1"/>
    <col min="6419" max="6419" width="14.125" style="30" customWidth="1"/>
    <col min="6420" max="6420" width="1.5" style="30" customWidth="1"/>
    <col min="6421" max="6421" width="5.875" style="30" customWidth="1"/>
    <col min="6422" max="6422" width="4.75" style="30" customWidth="1"/>
    <col min="6423" max="6423" width="6.25" style="30" customWidth="1"/>
    <col min="6424" max="6424" width="2" style="30" customWidth="1"/>
    <col min="6425" max="6425" width="25.75" style="30" customWidth="1"/>
    <col min="6426" max="6426" width="7.25" style="30" customWidth="1"/>
    <col min="6427" max="6428" width="0" style="30" hidden="1" customWidth="1"/>
    <col min="6429" max="6652" width="9" style="30"/>
    <col min="6653" max="6653" width="1.25" style="30" customWidth="1"/>
    <col min="6654" max="6654" width="2.875" style="30" customWidth="1"/>
    <col min="6655" max="6655" width="6" style="30" customWidth="1"/>
    <col min="6656" max="6656" width="20.625" style="30" customWidth="1"/>
    <col min="6657" max="6657" width="14.375" style="30" customWidth="1"/>
    <col min="6658" max="6658" width="3.125" style="30" customWidth="1"/>
    <col min="6659" max="6659" width="8" style="30" customWidth="1"/>
    <col min="6660" max="6660" width="3.25" style="30" customWidth="1"/>
    <col min="6661" max="6661" width="4.75" style="30" customWidth="1"/>
    <col min="6662" max="6662" width="4.625" style="30" customWidth="1"/>
    <col min="6663" max="6663" width="3.875" style="30" customWidth="1"/>
    <col min="6664" max="6664" width="5.875" style="30" customWidth="1"/>
    <col min="6665" max="6665" width="2.625" style="30" customWidth="1"/>
    <col min="6666" max="6666" width="6.5" style="30" customWidth="1"/>
    <col min="6667" max="6668" width="4.125" style="30" customWidth="1"/>
    <col min="6669" max="6669" width="3.875" style="30" customWidth="1"/>
    <col min="6670" max="6670" width="2.875" style="30" customWidth="1"/>
    <col min="6671" max="6671" width="3.25" style="30" customWidth="1"/>
    <col min="6672" max="6672" width="2.375" style="30" customWidth="1"/>
    <col min="6673" max="6673" width="3.625" style="30" customWidth="1"/>
    <col min="6674" max="6674" width="3" style="30" customWidth="1"/>
    <col min="6675" max="6675" width="14.125" style="30" customWidth="1"/>
    <col min="6676" max="6676" width="1.5" style="30" customWidth="1"/>
    <col min="6677" max="6677" width="5.875" style="30" customWidth="1"/>
    <col min="6678" max="6678" width="4.75" style="30" customWidth="1"/>
    <col min="6679" max="6679" width="6.25" style="30" customWidth="1"/>
    <col min="6680" max="6680" width="2" style="30" customWidth="1"/>
    <col min="6681" max="6681" width="25.75" style="30" customWidth="1"/>
    <col min="6682" max="6682" width="7.25" style="30" customWidth="1"/>
    <col min="6683" max="6684" width="0" style="30" hidden="1" customWidth="1"/>
    <col min="6685" max="6908" width="9" style="30"/>
    <col min="6909" max="6909" width="1.25" style="30" customWidth="1"/>
    <col min="6910" max="6910" width="2.875" style="30" customWidth="1"/>
    <col min="6911" max="6911" width="6" style="30" customWidth="1"/>
    <col min="6912" max="6912" width="20.625" style="30" customWidth="1"/>
    <col min="6913" max="6913" width="14.375" style="30" customWidth="1"/>
    <col min="6914" max="6914" width="3.125" style="30" customWidth="1"/>
    <col min="6915" max="6915" width="8" style="30" customWidth="1"/>
    <col min="6916" max="6916" width="3.25" style="30" customWidth="1"/>
    <col min="6917" max="6917" width="4.75" style="30" customWidth="1"/>
    <col min="6918" max="6918" width="4.625" style="30" customWidth="1"/>
    <col min="6919" max="6919" width="3.875" style="30" customWidth="1"/>
    <col min="6920" max="6920" width="5.875" style="30" customWidth="1"/>
    <col min="6921" max="6921" width="2.625" style="30" customWidth="1"/>
    <col min="6922" max="6922" width="6.5" style="30" customWidth="1"/>
    <col min="6923" max="6924" width="4.125" style="30" customWidth="1"/>
    <col min="6925" max="6925" width="3.875" style="30" customWidth="1"/>
    <col min="6926" max="6926" width="2.875" style="30" customWidth="1"/>
    <col min="6927" max="6927" width="3.25" style="30" customWidth="1"/>
    <col min="6928" max="6928" width="2.375" style="30" customWidth="1"/>
    <col min="6929" max="6929" width="3.625" style="30" customWidth="1"/>
    <col min="6930" max="6930" width="3" style="30" customWidth="1"/>
    <col min="6931" max="6931" width="14.125" style="30" customWidth="1"/>
    <col min="6932" max="6932" width="1.5" style="30" customWidth="1"/>
    <col min="6933" max="6933" width="5.875" style="30" customWidth="1"/>
    <col min="6934" max="6934" width="4.75" style="30" customWidth="1"/>
    <col min="6935" max="6935" width="6.25" style="30" customWidth="1"/>
    <col min="6936" max="6936" width="2" style="30" customWidth="1"/>
    <col min="6937" max="6937" width="25.75" style="30" customWidth="1"/>
    <col min="6938" max="6938" width="7.25" style="30" customWidth="1"/>
    <col min="6939" max="6940" width="0" style="30" hidden="1" customWidth="1"/>
    <col min="6941" max="7164" width="9" style="30"/>
    <col min="7165" max="7165" width="1.25" style="30" customWidth="1"/>
    <col min="7166" max="7166" width="2.875" style="30" customWidth="1"/>
    <col min="7167" max="7167" width="6" style="30" customWidth="1"/>
    <col min="7168" max="7168" width="20.625" style="30" customWidth="1"/>
    <col min="7169" max="7169" width="14.375" style="30" customWidth="1"/>
    <col min="7170" max="7170" width="3.125" style="30" customWidth="1"/>
    <col min="7171" max="7171" width="8" style="30" customWidth="1"/>
    <col min="7172" max="7172" width="3.25" style="30" customWidth="1"/>
    <col min="7173" max="7173" width="4.75" style="30" customWidth="1"/>
    <col min="7174" max="7174" width="4.625" style="30" customWidth="1"/>
    <col min="7175" max="7175" width="3.875" style="30" customWidth="1"/>
    <col min="7176" max="7176" width="5.875" style="30" customWidth="1"/>
    <col min="7177" max="7177" width="2.625" style="30" customWidth="1"/>
    <col min="7178" max="7178" width="6.5" style="30" customWidth="1"/>
    <col min="7179" max="7180" width="4.125" style="30" customWidth="1"/>
    <col min="7181" max="7181" width="3.875" style="30" customWidth="1"/>
    <col min="7182" max="7182" width="2.875" style="30" customWidth="1"/>
    <col min="7183" max="7183" width="3.25" style="30" customWidth="1"/>
    <col min="7184" max="7184" width="2.375" style="30" customWidth="1"/>
    <col min="7185" max="7185" width="3.625" style="30" customWidth="1"/>
    <col min="7186" max="7186" width="3" style="30" customWidth="1"/>
    <col min="7187" max="7187" width="14.125" style="30" customWidth="1"/>
    <col min="7188" max="7188" width="1.5" style="30" customWidth="1"/>
    <col min="7189" max="7189" width="5.875" style="30" customWidth="1"/>
    <col min="7190" max="7190" width="4.75" style="30" customWidth="1"/>
    <col min="7191" max="7191" width="6.25" style="30" customWidth="1"/>
    <col min="7192" max="7192" width="2" style="30" customWidth="1"/>
    <col min="7193" max="7193" width="25.75" style="30" customWidth="1"/>
    <col min="7194" max="7194" width="7.25" style="30" customWidth="1"/>
    <col min="7195" max="7196" width="0" style="30" hidden="1" customWidth="1"/>
    <col min="7197" max="7420" width="9" style="30"/>
    <col min="7421" max="7421" width="1.25" style="30" customWidth="1"/>
    <col min="7422" max="7422" width="2.875" style="30" customWidth="1"/>
    <col min="7423" max="7423" width="6" style="30" customWidth="1"/>
    <col min="7424" max="7424" width="20.625" style="30" customWidth="1"/>
    <col min="7425" max="7425" width="14.375" style="30" customWidth="1"/>
    <col min="7426" max="7426" width="3.125" style="30" customWidth="1"/>
    <col min="7427" max="7427" width="8" style="30" customWidth="1"/>
    <col min="7428" max="7428" width="3.25" style="30" customWidth="1"/>
    <col min="7429" max="7429" width="4.75" style="30" customWidth="1"/>
    <col min="7430" max="7430" width="4.625" style="30" customWidth="1"/>
    <col min="7431" max="7431" width="3.875" style="30" customWidth="1"/>
    <col min="7432" max="7432" width="5.875" style="30" customWidth="1"/>
    <col min="7433" max="7433" width="2.625" style="30" customWidth="1"/>
    <col min="7434" max="7434" width="6.5" style="30" customWidth="1"/>
    <col min="7435" max="7436" width="4.125" style="30" customWidth="1"/>
    <col min="7437" max="7437" width="3.875" style="30" customWidth="1"/>
    <col min="7438" max="7438" width="2.875" style="30" customWidth="1"/>
    <col min="7439" max="7439" width="3.25" style="30" customWidth="1"/>
    <col min="7440" max="7440" width="2.375" style="30" customWidth="1"/>
    <col min="7441" max="7441" width="3.625" style="30" customWidth="1"/>
    <col min="7442" max="7442" width="3" style="30" customWidth="1"/>
    <col min="7443" max="7443" width="14.125" style="30" customWidth="1"/>
    <col min="7444" max="7444" width="1.5" style="30" customWidth="1"/>
    <col min="7445" max="7445" width="5.875" style="30" customWidth="1"/>
    <col min="7446" max="7446" width="4.75" style="30" customWidth="1"/>
    <col min="7447" max="7447" width="6.25" style="30" customWidth="1"/>
    <col min="7448" max="7448" width="2" style="30" customWidth="1"/>
    <col min="7449" max="7449" width="25.75" style="30" customWidth="1"/>
    <col min="7450" max="7450" width="7.25" style="30" customWidth="1"/>
    <col min="7451" max="7452" width="0" style="30" hidden="1" customWidth="1"/>
    <col min="7453" max="7676" width="9" style="30"/>
    <col min="7677" max="7677" width="1.25" style="30" customWidth="1"/>
    <col min="7678" max="7678" width="2.875" style="30" customWidth="1"/>
    <col min="7679" max="7679" width="6" style="30" customWidth="1"/>
    <col min="7680" max="7680" width="20.625" style="30" customWidth="1"/>
    <col min="7681" max="7681" width="14.375" style="30" customWidth="1"/>
    <col min="7682" max="7682" width="3.125" style="30" customWidth="1"/>
    <col min="7683" max="7683" width="8" style="30" customWidth="1"/>
    <col min="7684" max="7684" width="3.25" style="30" customWidth="1"/>
    <col min="7685" max="7685" width="4.75" style="30" customWidth="1"/>
    <col min="7686" max="7686" width="4.625" style="30" customWidth="1"/>
    <col min="7687" max="7687" width="3.875" style="30" customWidth="1"/>
    <col min="7688" max="7688" width="5.875" style="30" customWidth="1"/>
    <col min="7689" max="7689" width="2.625" style="30" customWidth="1"/>
    <col min="7690" max="7690" width="6.5" style="30" customWidth="1"/>
    <col min="7691" max="7692" width="4.125" style="30" customWidth="1"/>
    <col min="7693" max="7693" width="3.875" style="30" customWidth="1"/>
    <col min="7694" max="7694" width="2.875" style="30" customWidth="1"/>
    <col min="7695" max="7695" width="3.25" style="30" customWidth="1"/>
    <col min="7696" max="7696" width="2.375" style="30" customWidth="1"/>
    <col min="7697" max="7697" width="3.625" style="30" customWidth="1"/>
    <col min="7698" max="7698" width="3" style="30" customWidth="1"/>
    <col min="7699" max="7699" width="14.125" style="30" customWidth="1"/>
    <col min="7700" max="7700" width="1.5" style="30" customWidth="1"/>
    <col min="7701" max="7701" width="5.875" style="30" customWidth="1"/>
    <col min="7702" max="7702" width="4.75" style="30" customWidth="1"/>
    <col min="7703" max="7703" width="6.25" style="30" customWidth="1"/>
    <col min="7704" max="7704" width="2" style="30" customWidth="1"/>
    <col min="7705" max="7705" width="25.75" style="30" customWidth="1"/>
    <col min="7706" max="7706" width="7.25" style="30" customWidth="1"/>
    <col min="7707" max="7708" width="0" style="30" hidden="1" customWidth="1"/>
    <col min="7709" max="7932" width="9" style="30"/>
    <col min="7933" max="7933" width="1.25" style="30" customWidth="1"/>
    <col min="7934" max="7934" width="2.875" style="30" customWidth="1"/>
    <col min="7935" max="7935" width="6" style="30" customWidth="1"/>
    <col min="7936" max="7936" width="20.625" style="30" customWidth="1"/>
    <col min="7937" max="7937" width="14.375" style="30" customWidth="1"/>
    <col min="7938" max="7938" width="3.125" style="30" customWidth="1"/>
    <col min="7939" max="7939" width="8" style="30" customWidth="1"/>
    <col min="7940" max="7940" width="3.25" style="30" customWidth="1"/>
    <col min="7941" max="7941" width="4.75" style="30" customWidth="1"/>
    <col min="7942" max="7942" width="4.625" style="30" customWidth="1"/>
    <col min="7943" max="7943" width="3.875" style="30" customWidth="1"/>
    <col min="7944" max="7944" width="5.875" style="30" customWidth="1"/>
    <col min="7945" max="7945" width="2.625" style="30" customWidth="1"/>
    <col min="7946" max="7946" width="6.5" style="30" customWidth="1"/>
    <col min="7947" max="7948" width="4.125" style="30" customWidth="1"/>
    <col min="7949" max="7949" width="3.875" style="30" customWidth="1"/>
    <col min="7950" max="7950" width="2.875" style="30" customWidth="1"/>
    <col min="7951" max="7951" width="3.25" style="30" customWidth="1"/>
    <col min="7952" max="7952" width="2.375" style="30" customWidth="1"/>
    <col min="7953" max="7953" width="3.625" style="30" customWidth="1"/>
    <col min="7954" max="7954" width="3" style="30" customWidth="1"/>
    <col min="7955" max="7955" width="14.125" style="30" customWidth="1"/>
    <col min="7956" max="7956" width="1.5" style="30" customWidth="1"/>
    <col min="7957" max="7957" width="5.875" style="30" customWidth="1"/>
    <col min="7958" max="7958" width="4.75" style="30" customWidth="1"/>
    <col min="7959" max="7959" width="6.25" style="30" customWidth="1"/>
    <col min="7960" max="7960" width="2" style="30" customWidth="1"/>
    <col min="7961" max="7961" width="25.75" style="30" customWidth="1"/>
    <col min="7962" max="7962" width="7.25" style="30" customWidth="1"/>
    <col min="7963" max="7964" width="0" style="30" hidden="1" customWidth="1"/>
    <col min="7965" max="8188" width="9" style="30"/>
    <col min="8189" max="8189" width="1.25" style="30" customWidth="1"/>
    <col min="8190" max="8190" width="2.875" style="30" customWidth="1"/>
    <col min="8191" max="8191" width="6" style="30" customWidth="1"/>
    <col min="8192" max="8192" width="20.625" style="30" customWidth="1"/>
    <col min="8193" max="8193" width="14.375" style="30" customWidth="1"/>
    <col min="8194" max="8194" width="3.125" style="30" customWidth="1"/>
    <col min="8195" max="8195" width="8" style="30" customWidth="1"/>
    <col min="8196" max="8196" width="3.25" style="30" customWidth="1"/>
    <col min="8197" max="8197" width="4.75" style="30" customWidth="1"/>
    <col min="8198" max="8198" width="4.625" style="30" customWidth="1"/>
    <col min="8199" max="8199" width="3.875" style="30" customWidth="1"/>
    <col min="8200" max="8200" width="5.875" style="30" customWidth="1"/>
    <col min="8201" max="8201" width="2.625" style="30" customWidth="1"/>
    <col min="8202" max="8202" width="6.5" style="30" customWidth="1"/>
    <col min="8203" max="8204" width="4.125" style="30" customWidth="1"/>
    <col min="8205" max="8205" width="3.875" style="30" customWidth="1"/>
    <col min="8206" max="8206" width="2.875" style="30" customWidth="1"/>
    <col min="8207" max="8207" width="3.25" style="30" customWidth="1"/>
    <col min="8208" max="8208" width="2.375" style="30" customWidth="1"/>
    <col min="8209" max="8209" width="3.625" style="30" customWidth="1"/>
    <col min="8210" max="8210" width="3" style="30" customWidth="1"/>
    <col min="8211" max="8211" width="14.125" style="30" customWidth="1"/>
    <col min="8212" max="8212" width="1.5" style="30" customWidth="1"/>
    <col min="8213" max="8213" width="5.875" style="30" customWidth="1"/>
    <col min="8214" max="8214" width="4.75" style="30" customWidth="1"/>
    <col min="8215" max="8215" width="6.25" style="30" customWidth="1"/>
    <col min="8216" max="8216" width="2" style="30" customWidth="1"/>
    <col min="8217" max="8217" width="25.75" style="30" customWidth="1"/>
    <col min="8218" max="8218" width="7.25" style="30" customWidth="1"/>
    <col min="8219" max="8220" width="0" style="30" hidden="1" customWidth="1"/>
    <col min="8221" max="8444" width="9" style="30"/>
    <col min="8445" max="8445" width="1.25" style="30" customWidth="1"/>
    <col min="8446" max="8446" width="2.875" style="30" customWidth="1"/>
    <col min="8447" max="8447" width="6" style="30" customWidth="1"/>
    <col min="8448" max="8448" width="20.625" style="30" customWidth="1"/>
    <col min="8449" max="8449" width="14.375" style="30" customWidth="1"/>
    <col min="8450" max="8450" width="3.125" style="30" customWidth="1"/>
    <col min="8451" max="8451" width="8" style="30" customWidth="1"/>
    <col min="8452" max="8452" width="3.25" style="30" customWidth="1"/>
    <col min="8453" max="8453" width="4.75" style="30" customWidth="1"/>
    <col min="8454" max="8454" width="4.625" style="30" customWidth="1"/>
    <col min="8455" max="8455" width="3.875" style="30" customWidth="1"/>
    <col min="8456" max="8456" width="5.875" style="30" customWidth="1"/>
    <col min="8457" max="8457" width="2.625" style="30" customWidth="1"/>
    <col min="8458" max="8458" width="6.5" style="30" customWidth="1"/>
    <col min="8459" max="8460" width="4.125" style="30" customWidth="1"/>
    <col min="8461" max="8461" width="3.875" style="30" customWidth="1"/>
    <col min="8462" max="8462" width="2.875" style="30" customWidth="1"/>
    <col min="8463" max="8463" width="3.25" style="30" customWidth="1"/>
    <col min="8464" max="8464" width="2.375" style="30" customWidth="1"/>
    <col min="8465" max="8465" width="3.625" style="30" customWidth="1"/>
    <col min="8466" max="8466" width="3" style="30" customWidth="1"/>
    <col min="8467" max="8467" width="14.125" style="30" customWidth="1"/>
    <col min="8468" max="8468" width="1.5" style="30" customWidth="1"/>
    <col min="8469" max="8469" width="5.875" style="30" customWidth="1"/>
    <col min="8470" max="8470" width="4.75" style="30" customWidth="1"/>
    <col min="8471" max="8471" width="6.25" style="30" customWidth="1"/>
    <col min="8472" max="8472" width="2" style="30" customWidth="1"/>
    <col min="8473" max="8473" width="25.75" style="30" customWidth="1"/>
    <col min="8474" max="8474" width="7.25" style="30" customWidth="1"/>
    <col min="8475" max="8476" width="0" style="30" hidden="1" customWidth="1"/>
    <col min="8477" max="8700" width="9" style="30"/>
    <col min="8701" max="8701" width="1.25" style="30" customWidth="1"/>
    <col min="8702" max="8702" width="2.875" style="30" customWidth="1"/>
    <col min="8703" max="8703" width="6" style="30" customWidth="1"/>
    <col min="8704" max="8704" width="20.625" style="30" customWidth="1"/>
    <col min="8705" max="8705" width="14.375" style="30" customWidth="1"/>
    <col min="8706" max="8706" width="3.125" style="30" customWidth="1"/>
    <col min="8707" max="8707" width="8" style="30" customWidth="1"/>
    <col min="8708" max="8708" width="3.25" style="30" customWidth="1"/>
    <col min="8709" max="8709" width="4.75" style="30" customWidth="1"/>
    <col min="8710" max="8710" width="4.625" style="30" customWidth="1"/>
    <col min="8711" max="8711" width="3.875" style="30" customWidth="1"/>
    <col min="8712" max="8712" width="5.875" style="30" customWidth="1"/>
    <col min="8713" max="8713" width="2.625" style="30" customWidth="1"/>
    <col min="8714" max="8714" width="6.5" style="30" customWidth="1"/>
    <col min="8715" max="8716" width="4.125" style="30" customWidth="1"/>
    <col min="8717" max="8717" width="3.875" style="30" customWidth="1"/>
    <col min="8718" max="8718" width="2.875" style="30" customWidth="1"/>
    <col min="8719" max="8719" width="3.25" style="30" customWidth="1"/>
    <col min="8720" max="8720" width="2.375" style="30" customWidth="1"/>
    <col min="8721" max="8721" width="3.625" style="30" customWidth="1"/>
    <col min="8722" max="8722" width="3" style="30" customWidth="1"/>
    <col min="8723" max="8723" width="14.125" style="30" customWidth="1"/>
    <col min="8724" max="8724" width="1.5" style="30" customWidth="1"/>
    <col min="8725" max="8725" width="5.875" style="30" customWidth="1"/>
    <col min="8726" max="8726" width="4.75" style="30" customWidth="1"/>
    <col min="8727" max="8727" width="6.25" style="30" customWidth="1"/>
    <col min="8728" max="8728" width="2" style="30" customWidth="1"/>
    <col min="8729" max="8729" width="25.75" style="30" customWidth="1"/>
    <col min="8730" max="8730" width="7.25" style="30" customWidth="1"/>
    <col min="8731" max="8732" width="0" style="30" hidden="1" customWidth="1"/>
    <col min="8733" max="8956" width="9" style="30"/>
    <col min="8957" max="8957" width="1.25" style="30" customWidth="1"/>
    <col min="8958" max="8958" width="2.875" style="30" customWidth="1"/>
    <col min="8959" max="8959" width="6" style="30" customWidth="1"/>
    <col min="8960" max="8960" width="20.625" style="30" customWidth="1"/>
    <col min="8961" max="8961" width="14.375" style="30" customWidth="1"/>
    <col min="8962" max="8962" width="3.125" style="30" customWidth="1"/>
    <col min="8963" max="8963" width="8" style="30" customWidth="1"/>
    <col min="8964" max="8964" width="3.25" style="30" customWidth="1"/>
    <col min="8965" max="8965" width="4.75" style="30" customWidth="1"/>
    <col min="8966" max="8966" width="4.625" style="30" customWidth="1"/>
    <col min="8967" max="8967" width="3.875" style="30" customWidth="1"/>
    <col min="8968" max="8968" width="5.875" style="30" customWidth="1"/>
    <col min="8969" max="8969" width="2.625" style="30" customWidth="1"/>
    <col min="8970" max="8970" width="6.5" style="30" customWidth="1"/>
    <col min="8971" max="8972" width="4.125" style="30" customWidth="1"/>
    <col min="8973" max="8973" width="3.875" style="30" customWidth="1"/>
    <col min="8974" max="8974" width="2.875" style="30" customWidth="1"/>
    <col min="8975" max="8975" width="3.25" style="30" customWidth="1"/>
    <col min="8976" max="8976" width="2.375" style="30" customWidth="1"/>
    <col min="8977" max="8977" width="3.625" style="30" customWidth="1"/>
    <col min="8978" max="8978" width="3" style="30" customWidth="1"/>
    <col min="8979" max="8979" width="14.125" style="30" customWidth="1"/>
    <col min="8980" max="8980" width="1.5" style="30" customWidth="1"/>
    <col min="8981" max="8981" width="5.875" style="30" customWidth="1"/>
    <col min="8982" max="8982" width="4.75" style="30" customWidth="1"/>
    <col min="8983" max="8983" width="6.25" style="30" customWidth="1"/>
    <col min="8984" max="8984" width="2" style="30" customWidth="1"/>
    <col min="8985" max="8985" width="25.75" style="30" customWidth="1"/>
    <col min="8986" max="8986" width="7.25" style="30" customWidth="1"/>
    <col min="8987" max="8988" width="0" style="30" hidden="1" customWidth="1"/>
    <col min="8989" max="9212" width="9" style="30"/>
    <col min="9213" max="9213" width="1.25" style="30" customWidth="1"/>
    <col min="9214" max="9214" width="2.875" style="30" customWidth="1"/>
    <col min="9215" max="9215" width="6" style="30" customWidth="1"/>
    <col min="9216" max="9216" width="20.625" style="30" customWidth="1"/>
    <col min="9217" max="9217" width="14.375" style="30" customWidth="1"/>
    <col min="9218" max="9218" width="3.125" style="30" customWidth="1"/>
    <col min="9219" max="9219" width="8" style="30" customWidth="1"/>
    <col min="9220" max="9220" width="3.25" style="30" customWidth="1"/>
    <col min="9221" max="9221" width="4.75" style="30" customWidth="1"/>
    <col min="9222" max="9222" width="4.625" style="30" customWidth="1"/>
    <col min="9223" max="9223" width="3.875" style="30" customWidth="1"/>
    <col min="9224" max="9224" width="5.875" style="30" customWidth="1"/>
    <col min="9225" max="9225" width="2.625" style="30" customWidth="1"/>
    <col min="9226" max="9226" width="6.5" style="30" customWidth="1"/>
    <col min="9227" max="9228" width="4.125" style="30" customWidth="1"/>
    <col min="9229" max="9229" width="3.875" style="30" customWidth="1"/>
    <col min="9230" max="9230" width="2.875" style="30" customWidth="1"/>
    <col min="9231" max="9231" width="3.25" style="30" customWidth="1"/>
    <col min="9232" max="9232" width="2.375" style="30" customWidth="1"/>
    <col min="9233" max="9233" width="3.625" style="30" customWidth="1"/>
    <col min="9234" max="9234" width="3" style="30" customWidth="1"/>
    <col min="9235" max="9235" width="14.125" style="30" customWidth="1"/>
    <col min="9236" max="9236" width="1.5" style="30" customWidth="1"/>
    <col min="9237" max="9237" width="5.875" style="30" customWidth="1"/>
    <col min="9238" max="9238" width="4.75" style="30" customWidth="1"/>
    <col min="9239" max="9239" width="6.25" style="30" customWidth="1"/>
    <col min="9240" max="9240" width="2" style="30" customWidth="1"/>
    <col min="9241" max="9241" width="25.75" style="30" customWidth="1"/>
    <col min="9242" max="9242" width="7.25" style="30" customWidth="1"/>
    <col min="9243" max="9244" width="0" style="30" hidden="1" customWidth="1"/>
    <col min="9245" max="9468" width="9" style="30"/>
    <col min="9469" max="9469" width="1.25" style="30" customWidth="1"/>
    <col min="9470" max="9470" width="2.875" style="30" customWidth="1"/>
    <col min="9471" max="9471" width="6" style="30" customWidth="1"/>
    <col min="9472" max="9472" width="20.625" style="30" customWidth="1"/>
    <col min="9473" max="9473" width="14.375" style="30" customWidth="1"/>
    <col min="9474" max="9474" width="3.125" style="30" customWidth="1"/>
    <col min="9475" max="9475" width="8" style="30" customWidth="1"/>
    <col min="9476" max="9476" width="3.25" style="30" customWidth="1"/>
    <col min="9477" max="9477" width="4.75" style="30" customWidth="1"/>
    <col min="9478" max="9478" width="4.625" style="30" customWidth="1"/>
    <col min="9479" max="9479" width="3.875" style="30" customWidth="1"/>
    <col min="9480" max="9480" width="5.875" style="30" customWidth="1"/>
    <col min="9481" max="9481" width="2.625" style="30" customWidth="1"/>
    <col min="9482" max="9482" width="6.5" style="30" customWidth="1"/>
    <col min="9483" max="9484" width="4.125" style="30" customWidth="1"/>
    <col min="9485" max="9485" width="3.875" style="30" customWidth="1"/>
    <col min="9486" max="9486" width="2.875" style="30" customWidth="1"/>
    <col min="9487" max="9487" width="3.25" style="30" customWidth="1"/>
    <col min="9488" max="9488" width="2.375" style="30" customWidth="1"/>
    <col min="9489" max="9489" width="3.625" style="30" customWidth="1"/>
    <col min="9490" max="9490" width="3" style="30" customWidth="1"/>
    <col min="9491" max="9491" width="14.125" style="30" customWidth="1"/>
    <col min="9492" max="9492" width="1.5" style="30" customWidth="1"/>
    <col min="9493" max="9493" width="5.875" style="30" customWidth="1"/>
    <col min="9494" max="9494" width="4.75" style="30" customWidth="1"/>
    <col min="9495" max="9495" width="6.25" style="30" customWidth="1"/>
    <col min="9496" max="9496" width="2" style="30" customWidth="1"/>
    <col min="9497" max="9497" width="25.75" style="30" customWidth="1"/>
    <col min="9498" max="9498" width="7.25" style="30" customWidth="1"/>
    <col min="9499" max="9500" width="0" style="30" hidden="1" customWidth="1"/>
    <col min="9501" max="9724" width="9" style="30"/>
    <col min="9725" max="9725" width="1.25" style="30" customWidth="1"/>
    <col min="9726" max="9726" width="2.875" style="30" customWidth="1"/>
    <col min="9727" max="9727" width="6" style="30" customWidth="1"/>
    <col min="9728" max="9728" width="20.625" style="30" customWidth="1"/>
    <col min="9729" max="9729" width="14.375" style="30" customWidth="1"/>
    <col min="9730" max="9730" width="3.125" style="30" customWidth="1"/>
    <col min="9731" max="9731" width="8" style="30" customWidth="1"/>
    <col min="9732" max="9732" width="3.25" style="30" customWidth="1"/>
    <col min="9733" max="9733" width="4.75" style="30" customWidth="1"/>
    <col min="9734" max="9734" width="4.625" style="30" customWidth="1"/>
    <col min="9735" max="9735" width="3.875" style="30" customWidth="1"/>
    <col min="9736" max="9736" width="5.875" style="30" customWidth="1"/>
    <col min="9737" max="9737" width="2.625" style="30" customWidth="1"/>
    <col min="9738" max="9738" width="6.5" style="30" customWidth="1"/>
    <col min="9739" max="9740" width="4.125" style="30" customWidth="1"/>
    <col min="9741" max="9741" width="3.875" style="30" customWidth="1"/>
    <col min="9742" max="9742" width="2.875" style="30" customWidth="1"/>
    <col min="9743" max="9743" width="3.25" style="30" customWidth="1"/>
    <col min="9744" max="9744" width="2.375" style="30" customWidth="1"/>
    <col min="9745" max="9745" width="3.625" style="30" customWidth="1"/>
    <col min="9746" max="9746" width="3" style="30" customWidth="1"/>
    <col min="9747" max="9747" width="14.125" style="30" customWidth="1"/>
    <col min="9748" max="9748" width="1.5" style="30" customWidth="1"/>
    <col min="9749" max="9749" width="5.875" style="30" customWidth="1"/>
    <col min="9750" max="9750" width="4.75" style="30" customWidth="1"/>
    <col min="9751" max="9751" width="6.25" style="30" customWidth="1"/>
    <col min="9752" max="9752" width="2" style="30" customWidth="1"/>
    <col min="9753" max="9753" width="25.75" style="30" customWidth="1"/>
    <col min="9754" max="9754" width="7.25" style="30" customWidth="1"/>
    <col min="9755" max="9756" width="0" style="30" hidden="1" customWidth="1"/>
    <col min="9757" max="9980" width="9" style="30"/>
    <col min="9981" max="9981" width="1.25" style="30" customWidth="1"/>
    <col min="9982" max="9982" width="2.875" style="30" customWidth="1"/>
    <col min="9983" max="9983" width="6" style="30" customWidth="1"/>
    <col min="9984" max="9984" width="20.625" style="30" customWidth="1"/>
    <col min="9985" max="9985" width="14.375" style="30" customWidth="1"/>
    <col min="9986" max="9986" width="3.125" style="30" customWidth="1"/>
    <col min="9987" max="9987" width="8" style="30" customWidth="1"/>
    <col min="9988" max="9988" width="3.25" style="30" customWidth="1"/>
    <col min="9989" max="9989" width="4.75" style="30" customWidth="1"/>
    <col min="9990" max="9990" width="4.625" style="30" customWidth="1"/>
    <col min="9991" max="9991" width="3.875" style="30" customWidth="1"/>
    <col min="9992" max="9992" width="5.875" style="30" customWidth="1"/>
    <col min="9993" max="9993" width="2.625" style="30" customWidth="1"/>
    <col min="9994" max="9994" width="6.5" style="30" customWidth="1"/>
    <col min="9995" max="9996" width="4.125" style="30" customWidth="1"/>
    <col min="9997" max="9997" width="3.875" style="30" customWidth="1"/>
    <col min="9998" max="9998" width="2.875" style="30" customWidth="1"/>
    <col min="9999" max="9999" width="3.25" style="30" customWidth="1"/>
    <col min="10000" max="10000" width="2.375" style="30" customWidth="1"/>
    <col min="10001" max="10001" width="3.625" style="30" customWidth="1"/>
    <col min="10002" max="10002" width="3" style="30" customWidth="1"/>
    <col min="10003" max="10003" width="14.125" style="30" customWidth="1"/>
    <col min="10004" max="10004" width="1.5" style="30" customWidth="1"/>
    <col min="10005" max="10005" width="5.875" style="30" customWidth="1"/>
    <col min="10006" max="10006" width="4.75" style="30" customWidth="1"/>
    <col min="10007" max="10007" width="6.25" style="30" customWidth="1"/>
    <col min="10008" max="10008" width="2" style="30" customWidth="1"/>
    <col min="10009" max="10009" width="25.75" style="30" customWidth="1"/>
    <col min="10010" max="10010" width="7.25" style="30" customWidth="1"/>
    <col min="10011" max="10012" width="0" style="30" hidden="1" customWidth="1"/>
    <col min="10013" max="10236" width="9" style="30"/>
    <col min="10237" max="10237" width="1.25" style="30" customWidth="1"/>
    <col min="10238" max="10238" width="2.875" style="30" customWidth="1"/>
    <col min="10239" max="10239" width="6" style="30" customWidth="1"/>
    <col min="10240" max="10240" width="20.625" style="30" customWidth="1"/>
    <col min="10241" max="10241" width="14.375" style="30" customWidth="1"/>
    <col min="10242" max="10242" width="3.125" style="30" customWidth="1"/>
    <col min="10243" max="10243" width="8" style="30" customWidth="1"/>
    <col min="10244" max="10244" width="3.25" style="30" customWidth="1"/>
    <col min="10245" max="10245" width="4.75" style="30" customWidth="1"/>
    <col min="10246" max="10246" width="4.625" style="30" customWidth="1"/>
    <col min="10247" max="10247" width="3.875" style="30" customWidth="1"/>
    <col min="10248" max="10248" width="5.875" style="30" customWidth="1"/>
    <col min="10249" max="10249" width="2.625" style="30" customWidth="1"/>
    <col min="10250" max="10250" width="6.5" style="30" customWidth="1"/>
    <col min="10251" max="10252" width="4.125" style="30" customWidth="1"/>
    <col min="10253" max="10253" width="3.875" style="30" customWidth="1"/>
    <col min="10254" max="10254" width="2.875" style="30" customWidth="1"/>
    <col min="10255" max="10255" width="3.25" style="30" customWidth="1"/>
    <col min="10256" max="10256" width="2.375" style="30" customWidth="1"/>
    <col min="10257" max="10257" width="3.625" style="30" customWidth="1"/>
    <col min="10258" max="10258" width="3" style="30" customWidth="1"/>
    <col min="10259" max="10259" width="14.125" style="30" customWidth="1"/>
    <col min="10260" max="10260" width="1.5" style="30" customWidth="1"/>
    <col min="10261" max="10261" width="5.875" style="30" customWidth="1"/>
    <col min="10262" max="10262" width="4.75" style="30" customWidth="1"/>
    <col min="10263" max="10263" width="6.25" style="30" customWidth="1"/>
    <col min="10264" max="10264" width="2" style="30" customWidth="1"/>
    <col min="10265" max="10265" width="25.75" style="30" customWidth="1"/>
    <col min="10266" max="10266" width="7.25" style="30" customWidth="1"/>
    <col min="10267" max="10268" width="0" style="30" hidden="1" customWidth="1"/>
    <col min="10269" max="10492" width="9" style="30"/>
    <col min="10493" max="10493" width="1.25" style="30" customWidth="1"/>
    <col min="10494" max="10494" width="2.875" style="30" customWidth="1"/>
    <col min="10495" max="10495" width="6" style="30" customWidth="1"/>
    <col min="10496" max="10496" width="20.625" style="30" customWidth="1"/>
    <col min="10497" max="10497" width="14.375" style="30" customWidth="1"/>
    <col min="10498" max="10498" width="3.125" style="30" customWidth="1"/>
    <col min="10499" max="10499" width="8" style="30" customWidth="1"/>
    <col min="10500" max="10500" width="3.25" style="30" customWidth="1"/>
    <col min="10501" max="10501" width="4.75" style="30" customWidth="1"/>
    <col min="10502" max="10502" width="4.625" style="30" customWidth="1"/>
    <col min="10503" max="10503" width="3.875" style="30" customWidth="1"/>
    <col min="10504" max="10504" width="5.875" style="30" customWidth="1"/>
    <col min="10505" max="10505" width="2.625" style="30" customWidth="1"/>
    <col min="10506" max="10506" width="6.5" style="30" customWidth="1"/>
    <col min="10507" max="10508" width="4.125" style="30" customWidth="1"/>
    <col min="10509" max="10509" width="3.875" style="30" customWidth="1"/>
    <col min="10510" max="10510" width="2.875" style="30" customWidth="1"/>
    <col min="10511" max="10511" width="3.25" style="30" customWidth="1"/>
    <col min="10512" max="10512" width="2.375" style="30" customWidth="1"/>
    <col min="10513" max="10513" width="3.625" style="30" customWidth="1"/>
    <col min="10514" max="10514" width="3" style="30" customWidth="1"/>
    <col min="10515" max="10515" width="14.125" style="30" customWidth="1"/>
    <col min="10516" max="10516" width="1.5" style="30" customWidth="1"/>
    <col min="10517" max="10517" width="5.875" style="30" customWidth="1"/>
    <col min="10518" max="10518" width="4.75" style="30" customWidth="1"/>
    <col min="10519" max="10519" width="6.25" style="30" customWidth="1"/>
    <col min="10520" max="10520" width="2" style="30" customWidth="1"/>
    <col min="10521" max="10521" width="25.75" style="30" customWidth="1"/>
    <col min="10522" max="10522" width="7.25" style="30" customWidth="1"/>
    <col min="10523" max="10524" width="0" style="30" hidden="1" customWidth="1"/>
    <col min="10525" max="10748" width="9" style="30"/>
    <col min="10749" max="10749" width="1.25" style="30" customWidth="1"/>
    <col min="10750" max="10750" width="2.875" style="30" customWidth="1"/>
    <col min="10751" max="10751" width="6" style="30" customWidth="1"/>
    <col min="10752" max="10752" width="20.625" style="30" customWidth="1"/>
    <col min="10753" max="10753" width="14.375" style="30" customWidth="1"/>
    <col min="10754" max="10754" width="3.125" style="30" customWidth="1"/>
    <col min="10755" max="10755" width="8" style="30" customWidth="1"/>
    <col min="10756" max="10756" width="3.25" style="30" customWidth="1"/>
    <col min="10757" max="10757" width="4.75" style="30" customWidth="1"/>
    <col min="10758" max="10758" width="4.625" style="30" customWidth="1"/>
    <col min="10759" max="10759" width="3.875" style="30" customWidth="1"/>
    <col min="10760" max="10760" width="5.875" style="30" customWidth="1"/>
    <col min="10761" max="10761" width="2.625" style="30" customWidth="1"/>
    <col min="10762" max="10762" width="6.5" style="30" customWidth="1"/>
    <col min="10763" max="10764" width="4.125" style="30" customWidth="1"/>
    <col min="10765" max="10765" width="3.875" style="30" customWidth="1"/>
    <col min="10766" max="10766" width="2.875" style="30" customWidth="1"/>
    <col min="10767" max="10767" width="3.25" style="30" customWidth="1"/>
    <col min="10768" max="10768" width="2.375" style="30" customWidth="1"/>
    <col min="10769" max="10769" width="3.625" style="30" customWidth="1"/>
    <col min="10770" max="10770" width="3" style="30" customWidth="1"/>
    <col min="10771" max="10771" width="14.125" style="30" customWidth="1"/>
    <col min="10772" max="10772" width="1.5" style="30" customWidth="1"/>
    <col min="10773" max="10773" width="5.875" style="30" customWidth="1"/>
    <col min="10774" max="10774" width="4.75" style="30" customWidth="1"/>
    <col min="10775" max="10775" width="6.25" style="30" customWidth="1"/>
    <col min="10776" max="10776" width="2" style="30" customWidth="1"/>
    <col min="10777" max="10777" width="25.75" style="30" customWidth="1"/>
    <col min="10778" max="10778" width="7.25" style="30" customWidth="1"/>
    <col min="10779" max="10780" width="0" style="30" hidden="1" customWidth="1"/>
    <col min="10781" max="11004" width="9" style="30"/>
    <col min="11005" max="11005" width="1.25" style="30" customWidth="1"/>
    <col min="11006" max="11006" width="2.875" style="30" customWidth="1"/>
    <col min="11007" max="11007" width="6" style="30" customWidth="1"/>
    <col min="11008" max="11008" width="20.625" style="30" customWidth="1"/>
    <col min="11009" max="11009" width="14.375" style="30" customWidth="1"/>
    <col min="11010" max="11010" width="3.125" style="30" customWidth="1"/>
    <col min="11011" max="11011" width="8" style="30" customWidth="1"/>
    <col min="11012" max="11012" width="3.25" style="30" customWidth="1"/>
    <col min="11013" max="11013" width="4.75" style="30" customWidth="1"/>
    <col min="11014" max="11014" width="4.625" style="30" customWidth="1"/>
    <col min="11015" max="11015" width="3.875" style="30" customWidth="1"/>
    <col min="11016" max="11016" width="5.875" style="30" customWidth="1"/>
    <col min="11017" max="11017" width="2.625" style="30" customWidth="1"/>
    <col min="11018" max="11018" width="6.5" style="30" customWidth="1"/>
    <col min="11019" max="11020" width="4.125" style="30" customWidth="1"/>
    <col min="11021" max="11021" width="3.875" style="30" customWidth="1"/>
    <col min="11022" max="11022" width="2.875" style="30" customWidth="1"/>
    <col min="11023" max="11023" width="3.25" style="30" customWidth="1"/>
    <col min="11024" max="11024" width="2.375" style="30" customWidth="1"/>
    <col min="11025" max="11025" width="3.625" style="30" customWidth="1"/>
    <col min="11026" max="11026" width="3" style="30" customWidth="1"/>
    <col min="11027" max="11027" width="14.125" style="30" customWidth="1"/>
    <col min="11028" max="11028" width="1.5" style="30" customWidth="1"/>
    <col min="11029" max="11029" width="5.875" style="30" customWidth="1"/>
    <col min="11030" max="11030" width="4.75" style="30" customWidth="1"/>
    <col min="11031" max="11031" width="6.25" style="30" customWidth="1"/>
    <col min="11032" max="11032" width="2" style="30" customWidth="1"/>
    <col min="11033" max="11033" width="25.75" style="30" customWidth="1"/>
    <col min="11034" max="11034" width="7.25" style="30" customWidth="1"/>
    <col min="11035" max="11036" width="0" style="30" hidden="1" customWidth="1"/>
    <col min="11037" max="11260" width="9" style="30"/>
    <col min="11261" max="11261" width="1.25" style="30" customWidth="1"/>
    <col min="11262" max="11262" width="2.875" style="30" customWidth="1"/>
    <col min="11263" max="11263" width="6" style="30" customWidth="1"/>
    <col min="11264" max="11264" width="20.625" style="30" customWidth="1"/>
    <col min="11265" max="11265" width="14.375" style="30" customWidth="1"/>
    <col min="11266" max="11266" width="3.125" style="30" customWidth="1"/>
    <col min="11267" max="11267" width="8" style="30" customWidth="1"/>
    <col min="11268" max="11268" width="3.25" style="30" customWidth="1"/>
    <col min="11269" max="11269" width="4.75" style="30" customWidth="1"/>
    <col min="11270" max="11270" width="4.625" style="30" customWidth="1"/>
    <col min="11271" max="11271" width="3.875" style="30" customWidth="1"/>
    <col min="11272" max="11272" width="5.875" style="30" customWidth="1"/>
    <col min="11273" max="11273" width="2.625" style="30" customWidth="1"/>
    <col min="11274" max="11274" width="6.5" style="30" customWidth="1"/>
    <col min="11275" max="11276" width="4.125" style="30" customWidth="1"/>
    <col min="11277" max="11277" width="3.875" style="30" customWidth="1"/>
    <col min="11278" max="11278" width="2.875" style="30" customWidth="1"/>
    <col min="11279" max="11279" width="3.25" style="30" customWidth="1"/>
    <col min="11280" max="11280" width="2.375" style="30" customWidth="1"/>
    <col min="11281" max="11281" width="3.625" style="30" customWidth="1"/>
    <col min="11282" max="11282" width="3" style="30" customWidth="1"/>
    <col min="11283" max="11283" width="14.125" style="30" customWidth="1"/>
    <col min="11284" max="11284" width="1.5" style="30" customWidth="1"/>
    <col min="11285" max="11285" width="5.875" style="30" customWidth="1"/>
    <col min="11286" max="11286" width="4.75" style="30" customWidth="1"/>
    <col min="11287" max="11287" width="6.25" style="30" customWidth="1"/>
    <col min="11288" max="11288" width="2" style="30" customWidth="1"/>
    <col min="11289" max="11289" width="25.75" style="30" customWidth="1"/>
    <col min="11290" max="11290" width="7.25" style="30" customWidth="1"/>
    <col min="11291" max="11292" width="0" style="30" hidden="1" customWidth="1"/>
    <col min="11293" max="11516" width="9" style="30"/>
    <col min="11517" max="11517" width="1.25" style="30" customWidth="1"/>
    <col min="11518" max="11518" width="2.875" style="30" customWidth="1"/>
    <col min="11519" max="11519" width="6" style="30" customWidth="1"/>
    <col min="11520" max="11520" width="20.625" style="30" customWidth="1"/>
    <col min="11521" max="11521" width="14.375" style="30" customWidth="1"/>
    <col min="11522" max="11522" width="3.125" style="30" customWidth="1"/>
    <col min="11523" max="11523" width="8" style="30" customWidth="1"/>
    <col min="11524" max="11524" width="3.25" style="30" customWidth="1"/>
    <col min="11525" max="11525" width="4.75" style="30" customWidth="1"/>
    <col min="11526" max="11526" width="4.625" style="30" customWidth="1"/>
    <col min="11527" max="11527" width="3.875" style="30" customWidth="1"/>
    <col min="11528" max="11528" width="5.875" style="30" customWidth="1"/>
    <col min="11529" max="11529" width="2.625" style="30" customWidth="1"/>
    <col min="11530" max="11530" width="6.5" style="30" customWidth="1"/>
    <col min="11531" max="11532" width="4.125" style="30" customWidth="1"/>
    <col min="11533" max="11533" width="3.875" style="30" customWidth="1"/>
    <col min="11534" max="11534" width="2.875" style="30" customWidth="1"/>
    <col min="11535" max="11535" width="3.25" style="30" customWidth="1"/>
    <col min="11536" max="11536" width="2.375" style="30" customWidth="1"/>
    <col min="11537" max="11537" width="3.625" style="30" customWidth="1"/>
    <col min="11538" max="11538" width="3" style="30" customWidth="1"/>
    <col min="11539" max="11539" width="14.125" style="30" customWidth="1"/>
    <col min="11540" max="11540" width="1.5" style="30" customWidth="1"/>
    <col min="11541" max="11541" width="5.875" style="30" customWidth="1"/>
    <col min="11542" max="11542" width="4.75" style="30" customWidth="1"/>
    <col min="11543" max="11543" width="6.25" style="30" customWidth="1"/>
    <col min="11544" max="11544" width="2" style="30" customWidth="1"/>
    <col min="11545" max="11545" width="25.75" style="30" customWidth="1"/>
    <col min="11546" max="11546" width="7.25" style="30" customWidth="1"/>
    <col min="11547" max="11548" width="0" style="30" hidden="1" customWidth="1"/>
    <col min="11549" max="11772" width="9" style="30"/>
    <col min="11773" max="11773" width="1.25" style="30" customWidth="1"/>
    <col min="11774" max="11774" width="2.875" style="30" customWidth="1"/>
    <col min="11775" max="11775" width="6" style="30" customWidth="1"/>
    <col min="11776" max="11776" width="20.625" style="30" customWidth="1"/>
    <col min="11777" max="11777" width="14.375" style="30" customWidth="1"/>
    <col min="11778" max="11778" width="3.125" style="30" customWidth="1"/>
    <col min="11779" max="11779" width="8" style="30" customWidth="1"/>
    <col min="11780" max="11780" width="3.25" style="30" customWidth="1"/>
    <col min="11781" max="11781" width="4.75" style="30" customWidth="1"/>
    <col min="11782" max="11782" width="4.625" style="30" customWidth="1"/>
    <col min="11783" max="11783" width="3.875" style="30" customWidth="1"/>
    <col min="11784" max="11784" width="5.875" style="30" customWidth="1"/>
    <col min="11785" max="11785" width="2.625" style="30" customWidth="1"/>
    <col min="11786" max="11786" width="6.5" style="30" customWidth="1"/>
    <col min="11787" max="11788" width="4.125" style="30" customWidth="1"/>
    <col min="11789" max="11789" width="3.875" style="30" customWidth="1"/>
    <col min="11790" max="11790" width="2.875" style="30" customWidth="1"/>
    <col min="11791" max="11791" width="3.25" style="30" customWidth="1"/>
    <col min="11792" max="11792" width="2.375" style="30" customWidth="1"/>
    <col min="11793" max="11793" width="3.625" style="30" customWidth="1"/>
    <col min="11794" max="11794" width="3" style="30" customWidth="1"/>
    <col min="11795" max="11795" width="14.125" style="30" customWidth="1"/>
    <col min="11796" max="11796" width="1.5" style="30" customWidth="1"/>
    <col min="11797" max="11797" width="5.875" style="30" customWidth="1"/>
    <col min="11798" max="11798" width="4.75" style="30" customWidth="1"/>
    <col min="11799" max="11799" width="6.25" style="30" customWidth="1"/>
    <col min="11800" max="11800" width="2" style="30" customWidth="1"/>
    <col min="11801" max="11801" width="25.75" style="30" customWidth="1"/>
    <col min="11802" max="11802" width="7.25" style="30" customWidth="1"/>
    <col min="11803" max="11804" width="0" style="30" hidden="1" customWidth="1"/>
    <col min="11805" max="12028" width="9" style="30"/>
    <col min="12029" max="12029" width="1.25" style="30" customWidth="1"/>
    <col min="12030" max="12030" width="2.875" style="30" customWidth="1"/>
    <col min="12031" max="12031" width="6" style="30" customWidth="1"/>
    <col min="12032" max="12032" width="20.625" style="30" customWidth="1"/>
    <col min="12033" max="12033" width="14.375" style="30" customWidth="1"/>
    <col min="12034" max="12034" width="3.125" style="30" customWidth="1"/>
    <col min="12035" max="12035" width="8" style="30" customWidth="1"/>
    <col min="12036" max="12036" width="3.25" style="30" customWidth="1"/>
    <col min="12037" max="12037" width="4.75" style="30" customWidth="1"/>
    <col min="12038" max="12038" width="4.625" style="30" customWidth="1"/>
    <col min="12039" max="12039" width="3.875" style="30" customWidth="1"/>
    <col min="12040" max="12040" width="5.875" style="30" customWidth="1"/>
    <col min="12041" max="12041" width="2.625" style="30" customWidth="1"/>
    <col min="12042" max="12042" width="6.5" style="30" customWidth="1"/>
    <col min="12043" max="12044" width="4.125" style="30" customWidth="1"/>
    <col min="12045" max="12045" width="3.875" style="30" customWidth="1"/>
    <col min="12046" max="12046" width="2.875" style="30" customWidth="1"/>
    <col min="12047" max="12047" width="3.25" style="30" customWidth="1"/>
    <col min="12048" max="12048" width="2.375" style="30" customWidth="1"/>
    <col min="12049" max="12049" width="3.625" style="30" customWidth="1"/>
    <col min="12050" max="12050" width="3" style="30" customWidth="1"/>
    <col min="12051" max="12051" width="14.125" style="30" customWidth="1"/>
    <col min="12052" max="12052" width="1.5" style="30" customWidth="1"/>
    <col min="12053" max="12053" width="5.875" style="30" customWidth="1"/>
    <col min="12054" max="12054" width="4.75" style="30" customWidth="1"/>
    <col min="12055" max="12055" width="6.25" style="30" customWidth="1"/>
    <col min="12056" max="12056" width="2" style="30" customWidth="1"/>
    <col min="12057" max="12057" width="25.75" style="30" customWidth="1"/>
    <col min="12058" max="12058" width="7.25" style="30" customWidth="1"/>
    <col min="12059" max="12060" width="0" style="30" hidden="1" customWidth="1"/>
    <col min="12061" max="12284" width="9" style="30"/>
    <col min="12285" max="12285" width="1.25" style="30" customWidth="1"/>
    <col min="12286" max="12286" width="2.875" style="30" customWidth="1"/>
    <col min="12287" max="12287" width="6" style="30" customWidth="1"/>
    <col min="12288" max="12288" width="20.625" style="30" customWidth="1"/>
    <col min="12289" max="12289" width="14.375" style="30" customWidth="1"/>
    <col min="12290" max="12290" width="3.125" style="30" customWidth="1"/>
    <col min="12291" max="12291" width="8" style="30" customWidth="1"/>
    <col min="12292" max="12292" width="3.25" style="30" customWidth="1"/>
    <col min="12293" max="12293" width="4.75" style="30" customWidth="1"/>
    <col min="12294" max="12294" width="4.625" style="30" customWidth="1"/>
    <col min="12295" max="12295" width="3.875" style="30" customWidth="1"/>
    <col min="12296" max="12296" width="5.875" style="30" customWidth="1"/>
    <col min="12297" max="12297" width="2.625" style="30" customWidth="1"/>
    <col min="12298" max="12298" width="6.5" style="30" customWidth="1"/>
    <col min="12299" max="12300" width="4.125" style="30" customWidth="1"/>
    <col min="12301" max="12301" width="3.875" style="30" customWidth="1"/>
    <col min="12302" max="12302" width="2.875" style="30" customWidth="1"/>
    <col min="12303" max="12303" width="3.25" style="30" customWidth="1"/>
    <col min="12304" max="12304" width="2.375" style="30" customWidth="1"/>
    <col min="12305" max="12305" width="3.625" style="30" customWidth="1"/>
    <col min="12306" max="12306" width="3" style="30" customWidth="1"/>
    <col min="12307" max="12307" width="14.125" style="30" customWidth="1"/>
    <col min="12308" max="12308" width="1.5" style="30" customWidth="1"/>
    <col min="12309" max="12309" width="5.875" style="30" customWidth="1"/>
    <col min="12310" max="12310" width="4.75" style="30" customWidth="1"/>
    <col min="12311" max="12311" width="6.25" style="30" customWidth="1"/>
    <col min="12312" max="12312" width="2" style="30" customWidth="1"/>
    <col min="12313" max="12313" width="25.75" style="30" customWidth="1"/>
    <col min="12314" max="12314" width="7.25" style="30" customWidth="1"/>
    <col min="12315" max="12316" width="0" style="30" hidden="1" customWidth="1"/>
    <col min="12317" max="12540" width="9" style="30"/>
    <col min="12541" max="12541" width="1.25" style="30" customWidth="1"/>
    <col min="12542" max="12542" width="2.875" style="30" customWidth="1"/>
    <col min="12543" max="12543" width="6" style="30" customWidth="1"/>
    <col min="12544" max="12544" width="20.625" style="30" customWidth="1"/>
    <col min="12545" max="12545" width="14.375" style="30" customWidth="1"/>
    <col min="12546" max="12546" width="3.125" style="30" customWidth="1"/>
    <col min="12547" max="12547" width="8" style="30" customWidth="1"/>
    <col min="12548" max="12548" width="3.25" style="30" customWidth="1"/>
    <col min="12549" max="12549" width="4.75" style="30" customWidth="1"/>
    <col min="12550" max="12550" width="4.625" style="30" customWidth="1"/>
    <col min="12551" max="12551" width="3.875" style="30" customWidth="1"/>
    <col min="12552" max="12552" width="5.875" style="30" customWidth="1"/>
    <col min="12553" max="12553" width="2.625" style="30" customWidth="1"/>
    <col min="12554" max="12554" width="6.5" style="30" customWidth="1"/>
    <col min="12555" max="12556" width="4.125" style="30" customWidth="1"/>
    <col min="12557" max="12557" width="3.875" style="30" customWidth="1"/>
    <col min="12558" max="12558" width="2.875" style="30" customWidth="1"/>
    <col min="12559" max="12559" width="3.25" style="30" customWidth="1"/>
    <col min="12560" max="12560" width="2.375" style="30" customWidth="1"/>
    <col min="12561" max="12561" width="3.625" style="30" customWidth="1"/>
    <col min="12562" max="12562" width="3" style="30" customWidth="1"/>
    <col min="12563" max="12563" width="14.125" style="30" customWidth="1"/>
    <col min="12564" max="12564" width="1.5" style="30" customWidth="1"/>
    <col min="12565" max="12565" width="5.875" style="30" customWidth="1"/>
    <col min="12566" max="12566" width="4.75" style="30" customWidth="1"/>
    <col min="12567" max="12567" width="6.25" style="30" customWidth="1"/>
    <col min="12568" max="12568" width="2" style="30" customWidth="1"/>
    <col min="12569" max="12569" width="25.75" style="30" customWidth="1"/>
    <col min="12570" max="12570" width="7.25" style="30" customWidth="1"/>
    <col min="12571" max="12572" width="0" style="30" hidden="1" customWidth="1"/>
    <col min="12573" max="12796" width="9" style="30"/>
    <col min="12797" max="12797" width="1.25" style="30" customWidth="1"/>
    <col min="12798" max="12798" width="2.875" style="30" customWidth="1"/>
    <col min="12799" max="12799" width="6" style="30" customWidth="1"/>
    <col min="12800" max="12800" width="20.625" style="30" customWidth="1"/>
    <col min="12801" max="12801" width="14.375" style="30" customWidth="1"/>
    <col min="12802" max="12802" width="3.125" style="30" customWidth="1"/>
    <col min="12803" max="12803" width="8" style="30" customWidth="1"/>
    <col min="12804" max="12804" width="3.25" style="30" customWidth="1"/>
    <col min="12805" max="12805" width="4.75" style="30" customWidth="1"/>
    <col min="12806" max="12806" width="4.625" style="30" customWidth="1"/>
    <col min="12807" max="12807" width="3.875" style="30" customWidth="1"/>
    <col min="12808" max="12808" width="5.875" style="30" customWidth="1"/>
    <col min="12809" max="12809" width="2.625" style="30" customWidth="1"/>
    <col min="12810" max="12810" width="6.5" style="30" customWidth="1"/>
    <col min="12811" max="12812" width="4.125" style="30" customWidth="1"/>
    <col min="12813" max="12813" width="3.875" style="30" customWidth="1"/>
    <col min="12814" max="12814" width="2.875" style="30" customWidth="1"/>
    <col min="12815" max="12815" width="3.25" style="30" customWidth="1"/>
    <col min="12816" max="12816" width="2.375" style="30" customWidth="1"/>
    <col min="12817" max="12817" width="3.625" style="30" customWidth="1"/>
    <col min="12818" max="12818" width="3" style="30" customWidth="1"/>
    <col min="12819" max="12819" width="14.125" style="30" customWidth="1"/>
    <col min="12820" max="12820" width="1.5" style="30" customWidth="1"/>
    <col min="12821" max="12821" width="5.875" style="30" customWidth="1"/>
    <col min="12822" max="12822" width="4.75" style="30" customWidth="1"/>
    <col min="12823" max="12823" width="6.25" style="30" customWidth="1"/>
    <col min="12824" max="12824" width="2" style="30" customWidth="1"/>
    <col min="12825" max="12825" width="25.75" style="30" customWidth="1"/>
    <col min="12826" max="12826" width="7.25" style="30" customWidth="1"/>
    <col min="12827" max="12828" width="0" style="30" hidden="1" customWidth="1"/>
    <col min="12829" max="13052" width="9" style="30"/>
    <col min="13053" max="13053" width="1.25" style="30" customWidth="1"/>
    <col min="13054" max="13054" width="2.875" style="30" customWidth="1"/>
    <col min="13055" max="13055" width="6" style="30" customWidth="1"/>
    <col min="13056" max="13056" width="20.625" style="30" customWidth="1"/>
    <col min="13057" max="13057" width="14.375" style="30" customWidth="1"/>
    <col min="13058" max="13058" width="3.125" style="30" customWidth="1"/>
    <col min="13059" max="13059" width="8" style="30" customWidth="1"/>
    <col min="13060" max="13060" width="3.25" style="30" customWidth="1"/>
    <col min="13061" max="13061" width="4.75" style="30" customWidth="1"/>
    <col min="13062" max="13062" width="4.625" style="30" customWidth="1"/>
    <col min="13063" max="13063" width="3.875" style="30" customWidth="1"/>
    <col min="13064" max="13064" width="5.875" style="30" customWidth="1"/>
    <col min="13065" max="13065" width="2.625" style="30" customWidth="1"/>
    <col min="13066" max="13066" width="6.5" style="30" customWidth="1"/>
    <col min="13067" max="13068" width="4.125" style="30" customWidth="1"/>
    <col min="13069" max="13069" width="3.875" style="30" customWidth="1"/>
    <col min="13070" max="13070" width="2.875" style="30" customWidth="1"/>
    <col min="13071" max="13071" width="3.25" style="30" customWidth="1"/>
    <col min="13072" max="13072" width="2.375" style="30" customWidth="1"/>
    <col min="13073" max="13073" width="3.625" style="30" customWidth="1"/>
    <col min="13074" max="13074" width="3" style="30" customWidth="1"/>
    <col min="13075" max="13075" width="14.125" style="30" customWidth="1"/>
    <col min="13076" max="13076" width="1.5" style="30" customWidth="1"/>
    <col min="13077" max="13077" width="5.875" style="30" customWidth="1"/>
    <col min="13078" max="13078" width="4.75" style="30" customWidth="1"/>
    <col min="13079" max="13079" width="6.25" style="30" customWidth="1"/>
    <col min="13080" max="13080" width="2" style="30" customWidth="1"/>
    <col min="13081" max="13081" width="25.75" style="30" customWidth="1"/>
    <col min="13082" max="13082" width="7.25" style="30" customWidth="1"/>
    <col min="13083" max="13084" width="0" style="30" hidden="1" customWidth="1"/>
    <col min="13085" max="13308" width="9" style="30"/>
    <col min="13309" max="13309" width="1.25" style="30" customWidth="1"/>
    <col min="13310" max="13310" width="2.875" style="30" customWidth="1"/>
    <col min="13311" max="13311" width="6" style="30" customWidth="1"/>
    <col min="13312" max="13312" width="20.625" style="30" customWidth="1"/>
    <col min="13313" max="13313" width="14.375" style="30" customWidth="1"/>
    <col min="13314" max="13314" width="3.125" style="30" customWidth="1"/>
    <col min="13315" max="13315" width="8" style="30" customWidth="1"/>
    <col min="13316" max="13316" width="3.25" style="30" customWidth="1"/>
    <col min="13317" max="13317" width="4.75" style="30" customWidth="1"/>
    <col min="13318" max="13318" width="4.625" style="30" customWidth="1"/>
    <col min="13319" max="13319" width="3.875" style="30" customWidth="1"/>
    <col min="13320" max="13320" width="5.875" style="30" customWidth="1"/>
    <col min="13321" max="13321" width="2.625" style="30" customWidth="1"/>
    <col min="13322" max="13322" width="6.5" style="30" customWidth="1"/>
    <col min="13323" max="13324" width="4.125" style="30" customWidth="1"/>
    <col min="13325" max="13325" width="3.875" style="30" customWidth="1"/>
    <col min="13326" max="13326" width="2.875" style="30" customWidth="1"/>
    <col min="13327" max="13327" width="3.25" style="30" customWidth="1"/>
    <col min="13328" max="13328" width="2.375" style="30" customWidth="1"/>
    <col min="13329" max="13329" width="3.625" style="30" customWidth="1"/>
    <col min="13330" max="13330" width="3" style="30" customWidth="1"/>
    <col min="13331" max="13331" width="14.125" style="30" customWidth="1"/>
    <col min="13332" max="13332" width="1.5" style="30" customWidth="1"/>
    <col min="13333" max="13333" width="5.875" style="30" customWidth="1"/>
    <col min="13334" max="13334" width="4.75" style="30" customWidth="1"/>
    <col min="13335" max="13335" width="6.25" style="30" customWidth="1"/>
    <col min="13336" max="13336" width="2" style="30" customWidth="1"/>
    <col min="13337" max="13337" width="25.75" style="30" customWidth="1"/>
    <col min="13338" max="13338" width="7.25" style="30" customWidth="1"/>
    <col min="13339" max="13340" width="0" style="30" hidden="1" customWidth="1"/>
    <col min="13341" max="13564" width="9" style="30"/>
    <col min="13565" max="13565" width="1.25" style="30" customWidth="1"/>
    <col min="13566" max="13566" width="2.875" style="30" customWidth="1"/>
    <col min="13567" max="13567" width="6" style="30" customWidth="1"/>
    <col min="13568" max="13568" width="20.625" style="30" customWidth="1"/>
    <col min="13569" max="13569" width="14.375" style="30" customWidth="1"/>
    <col min="13570" max="13570" width="3.125" style="30" customWidth="1"/>
    <col min="13571" max="13571" width="8" style="30" customWidth="1"/>
    <col min="13572" max="13572" width="3.25" style="30" customWidth="1"/>
    <col min="13573" max="13573" width="4.75" style="30" customWidth="1"/>
    <col min="13574" max="13574" width="4.625" style="30" customWidth="1"/>
    <col min="13575" max="13575" width="3.875" style="30" customWidth="1"/>
    <col min="13576" max="13576" width="5.875" style="30" customWidth="1"/>
    <col min="13577" max="13577" width="2.625" style="30" customWidth="1"/>
    <col min="13578" max="13578" width="6.5" style="30" customWidth="1"/>
    <col min="13579" max="13580" width="4.125" style="30" customWidth="1"/>
    <col min="13581" max="13581" width="3.875" style="30" customWidth="1"/>
    <col min="13582" max="13582" width="2.875" style="30" customWidth="1"/>
    <col min="13583" max="13583" width="3.25" style="30" customWidth="1"/>
    <col min="13584" max="13584" width="2.375" style="30" customWidth="1"/>
    <col min="13585" max="13585" width="3.625" style="30" customWidth="1"/>
    <col min="13586" max="13586" width="3" style="30" customWidth="1"/>
    <col min="13587" max="13587" width="14.125" style="30" customWidth="1"/>
    <col min="13588" max="13588" width="1.5" style="30" customWidth="1"/>
    <col min="13589" max="13589" width="5.875" style="30" customWidth="1"/>
    <col min="13590" max="13590" width="4.75" style="30" customWidth="1"/>
    <col min="13591" max="13591" width="6.25" style="30" customWidth="1"/>
    <col min="13592" max="13592" width="2" style="30" customWidth="1"/>
    <col min="13593" max="13593" width="25.75" style="30" customWidth="1"/>
    <col min="13594" max="13594" width="7.25" style="30" customWidth="1"/>
    <col min="13595" max="13596" width="0" style="30" hidden="1" customWidth="1"/>
    <col min="13597" max="13820" width="9" style="30"/>
    <col min="13821" max="13821" width="1.25" style="30" customWidth="1"/>
    <col min="13822" max="13822" width="2.875" style="30" customWidth="1"/>
    <col min="13823" max="13823" width="6" style="30" customWidth="1"/>
    <col min="13824" max="13824" width="20.625" style="30" customWidth="1"/>
    <col min="13825" max="13825" width="14.375" style="30" customWidth="1"/>
    <col min="13826" max="13826" width="3.125" style="30" customWidth="1"/>
    <col min="13827" max="13827" width="8" style="30" customWidth="1"/>
    <col min="13828" max="13828" width="3.25" style="30" customWidth="1"/>
    <col min="13829" max="13829" width="4.75" style="30" customWidth="1"/>
    <col min="13830" max="13830" width="4.625" style="30" customWidth="1"/>
    <col min="13831" max="13831" width="3.875" style="30" customWidth="1"/>
    <col min="13832" max="13832" width="5.875" style="30" customWidth="1"/>
    <col min="13833" max="13833" width="2.625" style="30" customWidth="1"/>
    <col min="13834" max="13834" width="6.5" style="30" customWidth="1"/>
    <col min="13835" max="13836" width="4.125" style="30" customWidth="1"/>
    <col min="13837" max="13837" width="3.875" style="30" customWidth="1"/>
    <col min="13838" max="13838" width="2.875" style="30" customWidth="1"/>
    <col min="13839" max="13839" width="3.25" style="30" customWidth="1"/>
    <col min="13840" max="13840" width="2.375" style="30" customWidth="1"/>
    <col min="13841" max="13841" width="3.625" style="30" customWidth="1"/>
    <col min="13842" max="13842" width="3" style="30" customWidth="1"/>
    <col min="13843" max="13843" width="14.125" style="30" customWidth="1"/>
    <col min="13844" max="13844" width="1.5" style="30" customWidth="1"/>
    <col min="13845" max="13845" width="5.875" style="30" customWidth="1"/>
    <col min="13846" max="13846" width="4.75" style="30" customWidth="1"/>
    <col min="13847" max="13847" width="6.25" style="30" customWidth="1"/>
    <col min="13848" max="13848" width="2" style="30" customWidth="1"/>
    <col min="13849" max="13849" width="25.75" style="30" customWidth="1"/>
    <col min="13850" max="13850" width="7.25" style="30" customWidth="1"/>
    <col min="13851" max="13852" width="0" style="30" hidden="1" customWidth="1"/>
    <col min="13853" max="14076" width="9" style="30"/>
    <col min="14077" max="14077" width="1.25" style="30" customWidth="1"/>
    <col min="14078" max="14078" width="2.875" style="30" customWidth="1"/>
    <col min="14079" max="14079" width="6" style="30" customWidth="1"/>
    <col min="14080" max="14080" width="20.625" style="30" customWidth="1"/>
    <col min="14081" max="14081" width="14.375" style="30" customWidth="1"/>
    <col min="14082" max="14082" width="3.125" style="30" customWidth="1"/>
    <col min="14083" max="14083" width="8" style="30" customWidth="1"/>
    <col min="14084" max="14084" width="3.25" style="30" customWidth="1"/>
    <col min="14085" max="14085" width="4.75" style="30" customWidth="1"/>
    <col min="14086" max="14086" width="4.625" style="30" customWidth="1"/>
    <col min="14087" max="14087" width="3.875" style="30" customWidth="1"/>
    <col min="14088" max="14088" width="5.875" style="30" customWidth="1"/>
    <col min="14089" max="14089" width="2.625" style="30" customWidth="1"/>
    <col min="14090" max="14090" width="6.5" style="30" customWidth="1"/>
    <col min="14091" max="14092" width="4.125" style="30" customWidth="1"/>
    <col min="14093" max="14093" width="3.875" style="30" customWidth="1"/>
    <col min="14094" max="14094" width="2.875" style="30" customWidth="1"/>
    <col min="14095" max="14095" width="3.25" style="30" customWidth="1"/>
    <col min="14096" max="14096" width="2.375" style="30" customWidth="1"/>
    <col min="14097" max="14097" width="3.625" style="30" customWidth="1"/>
    <col min="14098" max="14098" width="3" style="30" customWidth="1"/>
    <col min="14099" max="14099" width="14.125" style="30" customWidth="1"/>
    <col min="14100" max="14100" width="1.5" style="30" customWidth="1"/>
    <col min="14101" max="14101" width="5.875" style="30" customWidth="1"/>
    <col min="14102" max="14102" width="4.75" style="30" customWidth="1"/>
    <col min="14103" max="14103" width="6.25" style="30" customWidth="1"/>
    <col min="14104" max="14104" width="2" style="30" customWidth="1"/>
    <col min="14105" max="14105" width="25.75" style="30" customWidth="1"/>
    <col min="14106" max="14106" width="7.25" style="30" customWidth="1"/>
    <col min="14107" max="14108" width="0" style="30" hidden="1" customWidth="1"/>
    <col min="14109" max="14332" width="9" style="30"/>
    <col min="14333" max="14333" width="1.25" style="30" customWidth="1"/>
    <col min="14334" max="14334" width="2.875" style="30" customWidth="1"/>
    <col min="14335" max="14335" width="6" style="30" customWidth="1"/>
    <col min="14336" max="14336" width="20.625" style="30" customWidth="1"/>
    <col min="14337" max="14337" width="14.375" style="30" customWidth="1"/>
    <col min="14338" max="14338" width="3.125" style="30" customWidth="1"/>
    <col min="14339" max="14339" width="8" style="30" customWidth="1"/>
    <col min="14340" max="14340" width="3.25" style="30" customWidth="1"/>
    <col min="14341" max="14341" width="4.75" style="30" customWidth="1"/>
    <col min="14342" max="14342" width="4.625" style="30" customWidth="1"/>
    <col min="14343" max="14343" width="3.875" style="30" customWidth="1"/>
    <col min="14344" max="14344" width="5.875" style="30" customWidth="1"/>
    <col min="14345" max="14345" width="2.625" style="30" customWidth="1"/>
    <col min="14346" max="14346" width="6.5" style="30" customWidth="1"/>
    <col min="14347" max="14348" width="4.125" style="30" customWidth="1"/>
    <col min="14349" max="14349" width="3.875" style="30" customWidth="1"/>
    <col min="14350" max="14350" width="2.875" style="30" customWidth="1"/>
    <col min="14351" max="14351" width="3.25" style="30" customWidth="1"/>
    <col min="14352" max="14352" width="2.375" style="30" customWidth="1"/>
    <col min="14353" max="14353" width="3.625" style="30" customWidth="1"/>
    <col min="14354" max="14354" width="3" style="30" customWidth="1"/>
    <col min="14355" max="14355" width="14.125" style="30" customWidth="1"/>
    <col min="14356" max="14356" width="1.5" style="30" customWidth="1"/>
    <col min="14357" max="14357" width="5.875" style="30" customWidth="1"/>
    <col min="14358" max="14358" width="4.75" style="30" customWidth="1"/>
    <col min="14359" max="14359" width="6.25" style="30" customWidth="1"/>
    <col min="14360" max="14360" width="2" style="30" customWidth="1"/>
    <col min="14361" max="14361" width="25.75" style="30" customWidth="1"/>
    <col min="14362" max="14362" width="7.25" style="30" customWidth="1"/>
    <col min="14363" max="14364" width="0" style="30" hidden="1" customWidth="1"/>
    <col min="14365" max="14588" width="9" style="30"/>
    <col min="14589" max="14589" width="1.25" style="30" customWidth="1"/>
    <col min="14590" max="14590" width="2.875" style="30" customWidth="1"/>
    <col min="14591" max="14591" width="6" style="30" customWidth="1"/>
    <col min="14592" max="14592" width="20.625" style="30" customWidth="1"/>
    <col min="14593" max="14593" width="14.375" style="30" customWidth="1"/>
    <col min="14594" max="14594" width="3.125" style="30" customWidth="1"/>
    <col min="14595" max="14595" width="8" style="30" customWidth="1"/>
    <col min="14596" max="14596" width="3.25" style="30" customWidth="1"/>
    <col min="14597" max="14597" width="4.75" style="30" customWidth="1"/>
    <col min="14598" max="14598" width="4.625" style="30" customWidth="1"/>
    <col min="14599" max="14599" width="3.875" style="30" customWidth="1"/>
    <col min="14600" max="14600" width="5.875" style="30" customWidth="1"/>
    <col min="14601" max="14601" width="2.625" style="30" customWidth="1"/>
    <col min="14602" max="14602" width="6.5" style="30" customWidth="1"/>
    <col min="14603" max="14604" width="4.125" style="30" customWidth="1"/>
    <col min="14605" max="14605" width="3.875" style="30" customWidth="1"/>
    <col min="14606" max="14606" width="2.875" style="30" customWidth="1"/>
    <col min="14607" max="14607" width="3.25" style="30" customWidth="1"/>
    <col min="14608" max="14608" width="2.375" style="30" customWidth="1"/>
    <col min="14609" max="14609" width="3.625" style="30" customWidth="1"/>
    <col min="14610" max="14610" width="3" style="30" customWidth="1"/>
    <col min="14611" max="14611" width="14.125" style="30" customWidth="1"/>
    <col min="14612" max="14612" width="1.5" style="30" customWidth="1"/>
    <col min="14613" max="14613" width="5.875" style="30" customWidth="1"/>
    <col min="14614" max="14614" width="4.75" style="30" customWidth="1"/>
    <col min="14615" max="14615" width="6.25" style="30" customWidth="1"/>
    <col min="14616" max="14616" width="2" style="30" customWidth="1"/>
    <col min="14617" max="14617" width="25.75" style="30" customWidth="1"/>
    <col min="14618" max="14618" width="7.25" style="30" customWidth="1"/>
    <col min="14619" max="14620" width="0" style="30" hidden="1" customWidth="1"/>
    <col min="14621" max="14844" width="9" style="30"/>
    <col min="14845" max="14845" width="1.25" style="30" customWidth="1"/>
    <col min="14846" max="14846" width="2.875" style="30" customWidth="1"/>
    <col min="14847" max="14847" width="6" style="30" customWidth="1"/>
    <col min="14848" max="14848" width="20.625" style="30" customWidth="1"/>
    <col min="14849" max="14849" width="14.375" style="30" customWidth="1"/>
    <col min="14850" max="14850" width="3.125" style="30" customWidth="1"/>
    <col min="14851" max="14851" width="8" style="30" customWidth="1"/>
    <col min="14852" max="14852" width="3.25" style="30" customWidth="1"/>
    <col min="14853" max="14853" width="4.75" style="30" customWidth="1"/>
    <col min="14854" max="14854" width="4.625" style="30" customWidth="1"/>
    <col min="14855" max="14855" width="3.875" style="30" customWidth="1"/>
    <col min="14856" max="14856" width="5.875" style="30" customWidth="1"/>
    <col min="14857" max="14857" width="2.625" style="30" customWidth="1"/>
    <col min="14858" max="14858" width="6.5" style="30" customWidth="1"/>
    <col min="14859" max="14860" width="4.125" style="30" customWidth="1"/>
    <col min="14861" max="14861" width="3.875" style="30" customWidth="1"/>
    <col min="14862" max="14862" width="2.875" style="30" customWidth="1"/>
    <col min="14863" max="14863" width="3.25" style="30" customWidth="1"/>
    <col min="14864" max="14864" width="2.375" style="30" customWidth="1"/>
    <col min="14865" max="14865" width="3.625" style="30" customWidth="1"/>
    <col min="14866" max="14866" width="3" style="30" customWidth="1"/>
    <col min="14867" max="14867" width="14.125" style="30" customWidth="1"/>
    <col min="14868" max="14868" width="1.5" style="30" customWidth="1"/>
    <col min="14869" max="14869" width="5.875" style="30" customWidth="1"/>
    <col min="14870" max="14870" width="4.75" style="30" customWidth="1"/>
    <col min="14871" max="14871" width="6.25" style="30" customWidth="1"/>
    <col min="14872" max="14872" width="2" style="30" customWidth="1"/>
    <col min="14873" max="14873" width="25.75" style="30" customWidth="1"/>
    <col min="14874" max="14874" width="7.25" style="30" customWidth="1"/>
    <col min="14875" max="14876" width="0" style="30" hidden="1" customWidth="1"/>
    <col min="14877" max="15100" width="9" style="30"/>
    <col min="15101" max="15101" width="1.25" style="30" customWidth="1"/>
    <col min="15102" max="15102" width="2.875" style="30" customWidth="1"/>
    <col min="15103" max="15103" width="6" style="30" customWidth="1"/>
    <col min="15104" max="15104" width="20.625" style="30" customWidth="1"/>
    <col min="15105" max="15105" width="14.375" style="30" customWidth="1"/>
    <col min="15106" max="15106" width="3.125" style="30" customWidth="1"/>
    <col min="15107" max="15107" width="8" style="30" customWidth="1"/>
    <col min="15108" max="15108" width="3.25" style="30" customWidth="1"/>
    <col min="15109" max="15109" width="4.75" style="30" customWidth="1"/>
    <col min="15110" max="15110" width="4.625" style="30" customWidth="1"/>
    <col min="15111" max="15111" width="3.875" style="30" customWidth="1"/>
    <col min="15112" max="15112" width="5.875" style="30" customWidth="1"/>
    <col min="15113" max="15113" width="2.625" style="30" customWidth="1"/>
    <col min="15114" max="15114" width="6.5" style="30" customWidth="1"/>
    <col min="15115" max="15116" width="4.125" style="30" customWidth="1"/>
    <col min="15117" max="15117" width="3.875" style="30" customWidth="1"/>
    <col min="15118" max="15118" width="2.875" style="30" customWidth="1"/>
    <col min="15119" max="15119" width="3.25" style="30" customWidth="1"/>
    <col min="15120" max="15120" width="2.375" style="30" customWidth="1"/>
    <col min="15121" max="15121" width="3.625" style="30" customWidth="1"/>
    <col min="15122" max="15122" width="3" style="30" customWidth="1"/>
    <col min="15123" max="15123" width="14.125" style="30" customWidth="1"/>
    <col min="15124" max="15124" width="1.5" style="30" customWidth="1"/>
    <col min="15125" max="15125" width="5.875" style="30" customWidth="1"/>
    <col min="15126" max="15126" width="4.75" style="30" customWidth="1"/>
    <col min="15127" max="15127" width="6.25" style="30" customWidth="1"/>
    <col min="15128" max="15128" width="2" style="30" customWidth="1"/>
    <col min="15129" max="15129" width="25.75" style="30" customWidth="1"/>
    <col min="15130" max="15130" width="7.25" style="30" customWidth="1"/>
    <col min="15131" max="15132" width="0" style="30" hidden="1" customWidth="1"/>
    <col min="15133" max="15356" width="9" style="30"/>
    <col min="15357" max="15357" width="1.25" style="30" customWidth="1"/>
    <col min="15358" max="15358" width="2.875" style="30" customWidth="1"/>
    <col min="15359" max="15359" width="6" style="30" customWidth="1"/>
    <col min="15360" max="15360" width="20.625" style="30" customWidth="1"/>
    <col min="15361" max="15361" width="14.375" style="30" customWidth="1"/>
    <col min="15362" max="15362" width="3.125" style="30" customWidth="1"/>
    <col min="15363" max="15363" width="8" style="30" customWidth="1"/>
    <col min="15364" max="15364" width="3.25" style="30" customWidth="1"/>
    <col min="15365" max="15365" width="4.75" style="30" customWidth="1"/>
    <col min="15366" max="15366" width="4.625" style="30" customWidth="1"/>
    <col min="15367" max="15367" width="3.875" style="30" customWidth="1"/>
    <col min="15368" max="15368" width="5.875" style="30" customWidth="1"/>
    <col min="15369" max="15369" width="2.625" style="30" customWidth="1"/>
    <col min="15370" max="15370" width="6.5" style="30" customWidth="1"/>
    <col min="15371" max="15372" width="4.125" style="30" customWidth="1"/>
    <col min="15373" max="15373" width="3.875" style="30" customWidth="1"/>
    <col min="15374" max="15374" width="2.875" style="30" customWidth="1"/>
    <col min="15375" max="15375" width="3.25" style="30" customWidth="1"/>
    <col min="15376" max="15376" width="2.375" style="30" customWidth="1"/>
    <col min="15377" max="15377" width="3.625" style="30" customWidth="1"/>
    <col min="15378" max="15378" width="3" style="30" customWidth="1"/>
    <col min="15379" max="15379" width="14.125" style="30" customWidth="1"/>
    <col min="15380" max="15380" width="1.5" style="30" customWidth="1"/>
    <col min="15381" max="15381" width="5.875" style="30" customWidth="1"/>
    <col min="15382" max="15382" width="4.75" style="30" customWidth="1"/>
    <col min="15383" max="15383" width="6.25" style="30" customWidth="1"/>
    <col min="15384" max="15384" width="2" style="30" customWidth="1"/>
    <col min="15385" max="15385" width="25.75" style="30" customWidth="1"/>
    <col min="15386" max="15386" width="7.25" style="30" customWidth="1"/>
    <col min="15387" max="15388" width="0" style="30" hidden="1" customWidth="1"/>
    <col min="15389" max="15612" width="9" style="30"/>
    <col min="15613" max="15613" width="1.25" style="30" customWidth="1"/>
    <col min="15614" max="15614" width="2.875" style="30" customWidth="1"/>
    <col min="15615" max="15615" width="6" style="30" customWidth="1"/>
    <col min="15616" max="15616" width="20.625" style="30" customWidth="1"/>
    <col min="15617" max="15617" width="14.375" style="30" customWidth="1"/>
    <col min="15618" max="15618" width="3.125" style="30" customWidth="1"/>
    <col min="15619" max="15619" width="8" style="30" customWidth="1"/>
    <col min="15620" max="15620" width="3.25" style="30" customWidth="1"/>
    <col min="15621" max="15621" width="4.75" style="30" customWidth="1"/>
    <col min="15622" max="15622" width="4.625" style="30" customWidth="1"/>
    <col min="15623" max="15623" width="3.875" style="30" customWidth="1"/>
    <col min="15624" max="15624" width="5.875" style="30" customWidth="1"/>
    <col min="15625" max="15625" width="2.625" style="30" customWidth="1"/>
    <col min="15626" max="15626" width="6.5" style="30" customWidth="1"/>
    <col min="15627" max="15628" width="4.125" style="30" customWidth="1"/>
    <col min="15629" max="15629" width="3.875" style="30" customWidth="1"/>
    <col min="15630" max="15630" width="2.875" style="30" customWidth="1"/>
    <col min="15631" max="15631" width="3.25" style="30" customWidth="1"/>
    <col min="15632" max="15632" width="2.375" style="30" customWidth="1"/>
    <col min="15633" max="15633" width="3.625" style="30" customWidth="1"/>
    <col min="15634" max="15634" width="3" style="30" customWidth="1"/>
    <col min="15635" max="15635" width="14.125" style="30" customWidth="1"/>
    <col min="15636" max="15636" width="1.5" style="30" customWidth="1"/>
    <col min="15637" max="15637" width="5.875" style="30" customWidth="1"/>
    <col min="15638" max="15638" width="4.75" style="30" customWidth="1"/>
    <col min="15639" max="15639" width="6.25" style="30" customWidth="1"/>
    <col min="15640" max="15640" width="2" style="30" customWidth="1"/>
    <col min="15641" max="15641" width="25.75" style="30" customWidth="1"/>
    <col min="15642" max="15642" width="7.25" style="30" customWidth="1"/>
    <col min="15643" max="15644" width="0" style="30" hidden="1" customWidth="1"/>
    <col min="15645" max="15868" width="9" style="30"/>
    <col min="15869" max="15869" width="1.25" style="30" customWidth="1"/>
    <col min="15870" max="15870" width="2.875" style="30" customWidth="1"/>
    <col min="15871" max="15871" width="6" style="30" customWidth="1"/>
    <col min="15872" max="15872" width="20.625" style="30" customWidth="1"/>
    <col min="15873" max="15873" width="14.375" style="30" customWidth="1"/>
    <col min="15874" max="15874" width="3.125" style="30" customWidth="1"/>
    <col min="15875" max="15875" width="8" style="30" customWidth="1"/>
    <col min="15876" max="15876" width="3.25" style="30" customWidth="1"/>
    <col min="15877" max="15877" width="4.75" style="30" customWidth="1"/>
    <col min="15878" max="15878" width="4.625" style="30" customWidth="1"/>
    <col min="15879" max="15879" width="3.875" style="30" customWidth="1"/>
    <col min="15880" max="15880" width="5.875" style="30" customWidth="1"/>
    <col min="15881" max="15881" width="2.625" style="30" customWidth="1"/>
    <col min="15882" max="15882" width="6.5" style="30" customWidth="1"/>
    <col min="15883" max="15884" width="4.125" style="30" customWidth="1"/>
    <col min="15885" max="15885" width="3.875" style="30" customWidth="1"/>
    <col min="15886" max="15886" width="2.875" style="30" customWidth="1"/>
    <col min="15887" max="15887" width="3.25" style="30" customWidth="1"/>
    <col min="15888" max="15888" width="2.375" style="30" customWidth="1"/>
    <col min="15889" max="15889" width="3.625" style="30" customWidth="1"/>
    <col min="15890" max="15890" width="3" style="30" customWidth="1"/>
    <col min="15891" max="15891" width="14.125" style="30" customWidth="1"/>
    <col min="15892" max="15892" width="1.5" style="30" customWidth="1"/>
    <col min="15893" max="15893" width="5.875" style="30" customWidth="1"/>
    <col min="15894" max="15894" width="4.75" style="30" customWidth="1"/>
    <col min="15895" max="15895" width="6.25" style="30" customWidth="1"/>
    <col min="15896" max="15896" width="2" style="30" customWidth="1"/>
    <col min="15897" max="15897" width="25.75" style="30" customWidth="1"/>
    <col min="15898" max="15898" width="7.25" style="30" customWidth="1"/>
    <col min="15899" max="15900" width="0" style="30" hidden="1" customWidth="1"/>
    <col min="15901" max="16124" width="9" style="30"/>
    <col min="16125" max="16125" width="1.25" style="30" customWidth="1"/>
    <col min="16126" max="16126" width="2.875" style="30" customWidth="1"/>
    <col min="16127" max="16127" width="6" style="30" customWidth="1"/>
    <col min="16128" max="16128" width="20.625" style="30" customWidth="1"/>
    <col min="16129" max="16129" width="14.375" style="30" customWidth="1"/>
    <col min="16130" max="16130" width="3.125" style="30" customWidth="1"/>
    <col min="16131" max="16131" width="8" style="30" customWidth="1"/>
    <col min="16132" max="16132" width="3.25" style="30" customWidth="1"/>
    <col min="16133" max="16133" width="4.75" style="30" customWidth="1"/>
    <col min="16134" max="16134" width="4.625" style="30" customWidth="1"/>
    <col min="16135" max="16135" width="3.875" style="30" customWidth="1"/>
    <col min="16136" max="16136" width="5.875" style="30" customWidth="1"/>
    <col min="16137" max="16137" width="2.625" style="30" customWidth="1"/>
    <col min="16138" max="16138" width="6.5" style="30" customWidth="1"/>
    <col min="16139" max="16140" width="4.125" style="30" customWidth="1"/>
    <col min="16141" max="16141" width="3.875" style="30" customWidth="1"/>
    <col min="16142" max="16142" width="2.875" style="30" customWidth="1"/>
    <col min="16143" max="16143" width="3.25" style="30" customWidth="1"/>
    <col min="16144" max="16144" width="2.375" style="30" customWidth="1"/>
    <col min="16145" max="16145" width="3.625" style="30" customWidth="1"/>
    <col min="16146" max="16146" width="3" style="30" customWidth="1"/>
    <col min="16147" max="16147" width="14.125" style="30" customWidth="1"/>
    <col min="16148" max="16148" width="1.5" style="30" customWidth="1"/>
    <col min="16149" max="16149" width="5.875" style="30" customWidth="1"/>
    <col min="16150" max="16150" width="4.75" style="30" customWidth="1"/>
    <col min="16151" max="16151" width="6.25" style="30" customWidth="1"/>
    <col min="16152" max="16152" width="2" style="30" customWidth="1"/>
    <col min="16153" max="16153" width="25.75" style="30" customWidth="1"/>
    <col min="16154" max="16154" width="7.25" style="30" customWidth="1"/>
    <col min="16155" max="16156" width="0" style="30" hidden="1" customWidth="1"/>
    <col min="16157" max="16380" width="9" style="30"/>
    <col min="16381" max="16384" width="9" style="30" customWidth="1"/>
  </cols>
  <sheetData>
    <row r="1" spans="1:32" ht="19.5">
      <c r="B1" s="29" t="s">
        <v>112</v>
      </c>
      <c r="J1" s="286"/>
      <c r="M1" s="288"/>
      <c r="N1" s="288"/>
      <c r="O1" s="288"/>
      <c r="P1" s="288"/>
      <c r="Q1" s="288"/>
      <c r="R1" s="288"/>
      <c r="S1" s="288"/>
      <c r="AA1" s="289"/>
      <c r="AF1" s="296" t="s">
        <v>899</v>
      </c>
    </row>
    <row r="2" spans="1:32" ht="19.5">
      <c r="B2" s="31" t="s">
        <v>850</v>
      </c>
      <c r="J2" s="286"/>
      <c r="M2" s="291"/>
      <c r="N2" s="291"/>
      <c r="O2" s="291"/>
      <c r="P2" s="291"/>
      <c r="Q2" s="291"/>
      <c r="R2" s="291"/>
      <c r="S2" s="291"/>
      <c r="T2" s="57"/>
      <c r="U2" s="62"/>
      <c r="AF2" s="406" t="s">
        <v>961</v>
      </c>
    </row>
    <row r="3" spans="1:32" ht="18" customHeight="1">
      <c r="B3" s="32"/>
      <c r="C3" s="33"/>
      <c r="D3" s="33"/>
      <c r="E3" s="33"/>
      <c r="F3" s="33"/>
      <c r="G3" s="33"/>
      <c r="H3" s="33"/>
      <c r="I3" s="34"/>
      <c r="J3" s="35"/>
      <c r="K3" s="35"/>
      <c r="L3" s="35"/>
      <c r="M3" s="34"/>
      <c r="N3" s="35"/>
      <c r="O3" s="35"/>
      <c r="P3" s="35"/>
      <c r="Q3" s="36"/>
      <c r="R3" s="37"/>
      <c r="V3" s="33"/>
      <c r="W3" s="33"/>
      <c r="X3" s="127"/>
      <c r="Y3" s="811" t="s">
        <v>1069</v>
      </c>
      <c r="Z3" s="812"/>
      <c r="AA3" s="813"/>
      <c r="AF3" s="406" t="s">
        <v>960</v>
      </c>
    </row>
    <row r="4" spans="1:32" s="43" customFormat="1" ht="13.5" customHeight="1">
      <c r="A4" s="42"/>
      <c r="B4" s="39"/>
      <c r="C4" s="797" t="s">
        <v>913</v>
      </c>
      <c r="D4" s="798"/>
      <c r="E4" s="804" t="s">
        <v>113</v>
      </c>
      <c r="F4" s="804"/>
      <c r="G4" s="804"/>
      <c r="H4" s="804"/>
      <c r="I4" s="799" t="s">
        <v>7</v>
      </c>
      <c r="J4" s="808">
        <f>'壹、清潔生產評估背景資訊'!G27</f>
        <v>0</v>
      </c>
      <c r="K4" s="808"/>
      <c r="L4" s="808"/>
      <c r="M4" s="799" t="s">
        <v>7</v>
      </c>
      <c r="N4" s="809" t="str">
        <f>IF(ISERROR(J4/J5)," ",J4/J5)</f>
        <v xml:space="preserve"> </v>
      </c>
      <c r="O4" s="809"/>
      <c r="P4" s="809"/>
      <c r="Q4" s="40"/>
      <c r="R4" s="41"/>
      <c r="S4" s="42"/>
      <c r="T4" s="42"/>
      <c r="X4" s="44"/>
      <c r="Y4" s="814"/>
      <c r="Z4" s="815"/>
      <c r="AA4" s="816"/>
      <c r="AF4" s="406" t="s">
        <v>898</v>
      </c>
    </row>
    <row r="5" spans="1:32" s="43" customFormat="1" ht="14.25" customHeight="1">
      <c r="A5" s="42"/>
      <c r="B5" s="136"/>
      <c r="C5" s="798"/>
      <c r="D5" s="798"/>
      <c r="E5" s="806" t="s">
        <v>114</v>
      </c>
      <c r="F5" s="806"/>
      <c r="G5" s="806"/>
      <c r="H5" s="806"/>
      <c r="I5" s="792"/>
      <c r="J5" s="810">
        <f>SUM(AD25:AD104)</f>
        <v>0</v>
      </c>
      <c r="K5" s="810"/>
      <c r="L5" s="810"/>
      <c r="M5" s="792"/>
      <c r="N5" s="809"/>
      <c r="O5" s="809"/>
      <c r="P5" s="809"/>
      <c r="Q5" s="40"/>
      <c r="R5" s="41"/>
      <c r="S5" s="42"/>
      <c r="T5" s="42"/>
      <c r="X5" s="44"/>
      <c r="Y5" s="817" t="str">
        <f>IFERROR(W10/U10,"")</f>
        <v/>
      </c>
      <c r="Z5" s="818"/>
      <c r="AA5" s="819"/>
    </row>
    <row r="6" spans="1:32" s="43" customFormat="1" ht="3" customHeight="1">
      <c r="A6" s="42"/>
      <c r="B6" s="136"/>
      <c r="I6" s="45"/>
      <c r="J6" s="46"/>
      <c r="K6" s="46"/>
      <c r="L6" s="46"/>
      <c r="M6" s="45"/>
      <c r="N6" s="292"/>
      <c r="O6" s="292"/>
      <c r="P6" s="292"/>
      <c r="Q6" s="40"/>
      <c r="R6" s="41"/>
      <c r="S6" s="42"/>
      <c r="T6" s="42"/>
      <c r="X6" s="44"/>
      <c r="Y6" s="820"/>
      <c r="Z6" s="821"/>
      <c r="AA6" s="822"/>
    </row>
    <row r="7" spans="1:32" s="43" customFormat="1" ht="14.25" customHeight="1">
      <c r="A7" s="42"/>
      <c r="B7" s="136"/>
      <c r="C7" s="797" t="s">
        <v>914</v>
      </c>
      <c r="D7" s="798"/>
      <c r="E7" s="804" t="s">
        <v>115</v>
      </c>
      <c r="F7" s="804"/>
      <c r="G7" s="804"/>
      <c r="H7" s="804"/>
      <c r="I7" s="799" t="s">
        <v>7</v>
      </c>
      <c r="J7" s="808">
        <f>'壹、清潔生產評估背景資訊'!G29</f>
        <v>0</v>
      </c>
      <c r="K7" s="808"/>
      <c r="L7" s="808"/>
      <c r="M7" s="799" t="s">
        <v>7</v>
      </c>
      <c r="N7" s="809" t="str">
        <f>IF(ISERROR(J7/J8)," ",J7/J8)</f>
        <v xml:space="preserve"> </v>
      </c>
      <c r="O7" s="809"/>
      <c r="P7" s="809"/>
      <c r="Q7" s="40"/>
      <c r="R7" s="41"/>
      <c r="S7" s="42"/>
      <c r="T7" s="42"/>
      <c r="X7" s="44"/>
      <c r="Y7" s="823" t="s">
        <v>884</v>
      </c>
      <c r="Z7" s="824"/>
      <c r="AA7" s="825"/>
    </row>
    <row r="8" spans="1:32" s="43" customFormat="1" ht="14.25" customHeight="1">
      <c r="A8" s="42"/>
      <c r="B8" s="136"/>
      <c r="C8" s="798"/>
      <c r="D8" s="798"/>
      <c r="E8" s="806" t="s">
        <v>116</v>
      </c>
      <c r="F8" s="806"/>
      <c r="G8" s="806"/>
      <c r="H8" s="806"/>
      <c r="I8" s="792"/>
      <c r="J8" s="847">
        <f>SUM(AE25:AE104)</f>
        <v>0</v>
      </c>
      <c r="K8" s="847"/>
      <c r="L8" s="847"/>
      <c r="M8" s="792"/>
      <c r="N8" s="809"/>
      <c r="O8" s="809"/>
      <c r="P8" s="809"/>
      <c r="Q8" s="40"/>
      <c r="R8" s="41"/>
      <c r="S8" s="42"/>
      <c r="T8" s="42"/>
      <c r="X8" s="44"/>
      <c r="Y8" s="826"/>
      <c r="Z8" s="827"/>
      <c r="AA8" s="828"/>
    </row>
    <row r="9" spans="1:32" s="43" customFormat="1" ht="12.95" customHeight="1">
      <c r="A9" s="42"/>
      <c r="B9" s="136"/>
      <c r="I9" s="45"/>
      <c r="J9" s="46"/>
      <c r="K9" s="46"/>
      <c r="L9" s="46"/>
      <c r="M9" s="45"/>
      <c r="N9" s="46"/>
      <c r="O9" s="46"/>
      <c r="P9" s="46"/>
      <c r="Q9" s="40"/>
      <c r="R9" s="41"/>
      <c r="S9" s="42"/>
      <c r="T9" s="42"/>
      <c r="X9" s="44"/>
      <c r="Y9" s="829"/>
      <c r="Z9" s="830"/>
      <c r="AA9" s="831"/>
    </row>
    <row r="10" spans="1:32" s="43" customFormat="1" ht="15" customHeight="1">
      <c r="A10" s="42"/>
      <c r="B10" s="136"/>
      <c r="C10" s="797" t="s">
        <v>915</v>
      </c>
      <c r="D10" s="798"/>
      <c r="E10" s="47" t="s">
        <v>894</v>
      </c>
      <c r="F10" s="792" t="s">
        <v>8</v>
      </c>
      <c r="G10" s="118">
        <v>1</v>
      </c>
      <c r="H10" s="792" t="s">
        <v>8</v>
      </c>
      <c r="I10" s="793">
        <v>230</v>
      </c>
      <c r="J10" s="799" t="s">
        <v>7</v>
      </c>
      <c r="K10" s="802" t="str">
        <f>N7</f>
        <v xml:space="preserve"> </v>
      </c>
      <c r="L10" s="802"/>
      <c r="M10" s="802"/>
      <c r="N10" s="48" t="s">
        <v>9</v>
      </c>
      <c r="O10" s="802" t="str">
        <f>N4</f>
        <v xml:space="preserve"> </v>
      </c>
      <c r="P10" s="802"/>
      <c r="Q10" s="802"/>
      <c r="R10" s="792" t="s">
        <v>8</v>
      </c>
      <c r="S10" s="49">
        <v>1</v>
      </c>
      <c r="T10" s="792" t="s">
        <v>8</v>
      </c>
      <c r="U10" s="793">
        <v>230</v>
      </c>
      <c r="V10" s="794" t="s">
        <v>7</v>
      </c>
      <c r="W10" s="795" t="str">
        <f>IF(ISERROR(((K10-O10)/M11)/S11*U10)," ",((K10-O10)/M11)/S11*U10)</f>
        <v xml:space="preserve"> </v>
      </c>
      <c r="X10" s="44"/>
      <c r="Y10" s="829"/>
      <c r="Z10" s="830"/>
      <c r="AA10" s="831"/>
    </row>
    <row r="11" spans="1:32" s="43" customFormat="1" ht="15.6" customHeight="1">
      <c r="A11" s="42"/>
      <c r="B11" s="136"/>
      <c r="C11" s="798"/>
      <c r="D11" s="798"/>
      <c r="E11" s="120" t="s">
        <v>893</v>
      </c>
      <c r="F11" s="792"/>
      <c r="G11" s="119" t="s">
        <v>10</v>
      </c>
      <c r="H11" s="792"/>
      <c r="I11" s="793"/>
      <c r="J11" s="792"/>
      <c r="K11" s="50"/>
      <c r="L11" s="50"/>
      <c r="M11" s="807" t="str">
        <f>N4</f>
        <v xml:space="preserve"> </v>
      </c>
      <c r="N11" s="807"/>
      <c r="O11" s="807"/>
      <c r="P11" s="50"/>
      <c r="Q11" s="50"/>
      <c r="R11" s="792"/>
      <c r="S11" s="51">
        <f>'壹、清潔生產評估背景資訊'!P5</f>
        <v>0</v>
      </c>
      <c r="T11" s="792"/>
      <c r="U11" s="793"/>
      <c r="V11" s="793"/>
      <c r="W11" s="795"/>
      <c r="X11" s="44"/>
      <c r="Y11" s="832"/>
      <c r="Z11" s="833"/>
      <c r="AA11" s="834"/>
    </row>
    <row r="12" spans="1:32" s="43" customFormat="1" ht="6.75" customHeight="1">
      <c r="A12" s="42"/>
      <c r="B12" s="139"/>
      <c r="I12" s="45"/>
      <c r="J12" s="53"/>
      <c r="K12" s="53"/>
      <c r="L12" s="53"/>
      <c r="M12" s="52"/>
      <c r="N12" s="53"/>
      <c r="O12" s="53"/>
      <c r="P12" s="53"/>
      <c r="Q12" s="54"/>
      <c r="R12" s="55"/>
      <c r="S12" s="42"/>
      <c r="T12" s="42"/>
      <c r="X12" s="44"/>
      <c r="Y12" s="835" t="s">
        <v>1070</v>
      </c>
      <c r="Z12" s="836"/>
      <c r="AA12" s="837"/>
    </row>
    <row r="13" spans="1:32" s="43" customFormat="1" ht="20.100000000000001" customHeight="1">
      <c r="A13" s="42"/>
      <c r="B13" s="136"/>
      <c r="C13" s="797" t="s">
        <v>916</v>
      </c>
      <c r="D13" s="798"/>
      <c r="E13" s="803" t="s">
        <v>1054</v>
      </c>
      <c r="F13" s="804"/>
      <c r="G13" s="804"/>
      <c r="H13" s="804"/>
      <c r="I13" s="799" t="s">
        <v>7</v>
      </c>
      <c r="J13" s="808">
        <f ca="1">SUMIF(E25:F104,"再生原料",AD25:AD104)</f>
        <v>0</v>
      </c>
      <c r="K13" s="808"/>
      <c r="L13" s="808"/>
      <c r="M13" s="799" t="s">
        <v>7</v>
      </c>
      <c r="N13" s="848" t="str">
        <f ca="1">IF(ISERROR(J13/J14)," ",J13/J14)</f>
        <v xml:space="preserve"> </v>
      </c>
      <c r="O13" s="848"/>
      <c r="P13" s="848"/>
      <c r="Q13" s="40"/>
      <c r="R13" s="41"/>
      <c r="S13" s="42"/>
      <c r="T13" s="42"/>
      <c r="X13" s="44"/>
      <c r="Y13" s="838"/>
      <c r="Z13" s="839"/>
      <c r="AA13" s="840"/>
    </row>
    <row r="14" spans="1:32" s="43" customFormat="1" ht="14.25" customHeight="1">
      <c r="A14" s="42"/>
      <c r="B14" s="136"/>
      <c r="C14" s="798"/>
      <c r="D14" s="798"/>
      <c r="E14" s="806" t="s">
        <v>114</v>
      </c>
      <c r="F14" s="806"/>
      <c r="G14" s="806"/>
      <c r="H14" s="806"/>
      <c r="I14" s="792"/>
      <c r="J14" s="807">
        <f>SUM(AD25:AD104)</f>
        <v>0</v>
      </c>
      <c r="K14" s="807"/>
      <c r="L14" s="807"/>
      <c r="M14" s="792"/>
      <c r="N14" s="848"/>
      <c r="O14" s="848"/>
      <c r="P14" s="848"/>
      <c r="Q14" s="40"/>
      <c r="R14" s="41"/>
      <c r="S14" s="42"/>
      <c r="T14" s="42"/>
      <c r="X14" s="44"/>
      <c r="Y14" s="841" t="str">
        <f ca="1">IFERROR((N16-N13)/S20,"")</f>
        <v/>
      </c>
      <c r="Z14" s="842"/>
      <c r="AA14" s="843"/>
    </row>
    <row r="15" spans="1:32" s="43" customFormat="1" ht="5.45" customHeight="1">
      <c r="A15" s="42"/>
      <c r="B15" s="136"/>
      <c r="I15" s="45"/>
      <c r="J15" s="46"/>
      <c r="K15" s="46"/>
      <c r="L15" s="46"/>
      <c r="M15" s="45"/>
      <c r="N15" s="46"/>
      <c r="O15" s="46"/>
      <c r="P15" s="46"/>
      <c r="Q15" s="40"/>
      <c r="R15" s="41"/>
      <c r="S15" s="42"/>
      <c r="T15" s="42"/>
      <c r="X15" s="44"/>
      <c r="Y15" s="844"/>
      <c r="Z15" s="845"/>
      <c r="AA15" s="846"/>
    </row>
    <row r="16" spans="1:32" s="43" customFormat="1" ht="14.25" customHeight="1">
      <c r="A16" s="42"/>
      <c r="B16" s="136"/>
      <c r="C16" s="797" t="s">
        <v>917</v>
      </c>
      <c r="D16" s="798"/>
      <c r="E16" s="803" t="s">
        <v>1055</v>
      </c>
      <c r="F16" s="804"/>
      <c r="G16" s="804"/>
      <c r="H16" s="804"/>
      <c r="I16" s="799" t="s">
        <v>7</v>
      </c>
      <c r="J16" s="805">
        <f ca="1">SUMIF(E25:F104,"再生原料",AE25:AE104)</f>
        <v>0</v>
      </c>
      <c r="K16" s="805"/>
      <c r="L16" s="805"/>
      <c r="M16" s="799" t="s">
        <v>7</v>
      </c>
      <c r="N16" s="848" t="str">
        <f ca="1">IF(ISERROR(J16/J17)," ",J16/J17)</f>
        <v xml:space="preserve"> </v>
      </c>
      <c r="O16" s="848"/>
      <c r="P16" s="848"/>
      <c r="Q16" s="40"/>
      <c r="R16" s="41"/>
      <c r="S16" s="42"/>
      <c r="T16" s="42"/>
      <c r="X16" s="44"/>
      <c r="Y16" s="823" t="s">
        <v>884</v>
      </c>
      <c r="Z16" s="824"/>
      <c r="AA16" s="825"/>
    </row>
    <row r="17" spans="1:31" s="43" customFormat="1" ht="14.25" customHeight="1">
      <c r="A17" s="42"/>
      <c r="B17" s="136"/>
      <c r="C17" s="798"/>
      <c r="D17" s="798"/>
      <c r="E17" s="806" t="s">
        <v>116</v>
      </c>
      <c r="F17" s="806"/>
      <c r="G17" s="806"/>
      <c r="H17" s="806"/>
      <c r="I17" s="792"/>
      <c r="J17" s="807">
        <f>SUM(AE25:AE104)</f>
        <v>0</v>
      </c>
      <c r="K17" s="807"/>
      <c r="L17" s="807"/>
      <c r="M17" s="792"/>
      <c r="N17" s="848"/>
      <c r="O17" s="848"/>
      <c r="P17" s="848"/>
      <c r="Q17" s="40"/>
      <c r="R17" s="41"/>
      <c r="S17" s="42"/>
      <c r="T17" s="42"/>
      <c r="X17" s="44"/>
      <c r="Y17" s="826"/>
      <c r="Z17" s="827"/>
      <c r="AA17" s="828"/>
    </row>
    <row r="18" spans="1:31" s="43" customFormat="1" ht="6" customHeight="1">
      <c r="A18" s="42"/>
      <c r="B18" s="136"/>
      <c r="I18" s="45"/>
      <c r="J18" s="46"/>
      <c r="K18" s="46"/>
      <c r="L18" s="46"/>
      <c r="M18" s="45"/>
      <c r="N18" s="46"/>
      <c r="O18" s="46"/>
      <c r="P18" s="46"/>
      <c r="Q18" s="40"/>
      <c r="R18" s="41"/>
      <c r="S18" s="42"/>
      <c r="T18" s="42"/>
      <c r="X18" s="44"/>
      <c r="Y18" s="829"/>
      <c r="Z18" s="830"/>
      <c r="AA18" s="831"/>
    </row>
    <row r="19" spans="1:31" s="43" customFormat="1" ht="14.25" customHeight="1">
      <c r="A19" s="42"/>
      <c r="B19" s="136"/>
      <c r="C19" s="797" t="s">
        <v>895</v>
      </c>
      <c r="D19" s="798"/>
      <c r="E19" s="47" t="s">
        <v>896</v>
      </c>
      <c r="F19" s="792" t="s">
        <v>8</v>
      </c>
      <c r="G19" s="118">
        <v>1</v>
      </c>
      <c r="H19" s="792" t="s">
        <v>8</v>
      </c>
      <c r="I19" s="793">
        <v>60</v>
      </c>
      <c r="J19" s="799" t="s">
        <v>7</v>
      </c>
      <c r="K19" s="791" t="str">
        <f ca="1">N16</f>
        <v xml:space="preserve"> </v>
      </c>
      <c r="L19" s="791"/>
      <c r="M19" s="791"/>
      <c r="N19" s="48" t="s">
        <v>9</v>
      </c>
      <c r="O19" s="791" t="str">
        <f ca="1">N13</f>
        <v xml:space="preserve"> </v>
      </c>
      <c r="P19" s="791"/>
      <c r="Q19" s="791"/>
      <c r="R19" s="792" t="s">
        <v>8</v>
      </c>
      <c r="S19" s="49">
        <v>1</v>
      </c>
      <c r="T19" s="792" t="s">
        <v>8</v>
      </c>
      <c r="U19" s="793">
        <v>60</v>
      </c>
      <c r="V19" s="794" t="s">
        <v>7</v>
      </c>
      <c r="W19" s="795" t="str">
        <f ca="1">IF(ISERROR((((K19-O19)/(1-O20))/S20*U19))," ",(((K19-O19)/(1-O20))/S20*U19))</f>
        <v xml:space="preserve"> </v>
      </c>
      <c r="X19" s="44"/>
      <c r="Y19" s="829"/>
      <c r="Z19" s="830"/>
      <c r="AA19" s="831"/>
    </row>
    <row r="20" spans="1:31" s="43" customFormat="1" ht="14.25" customHeight="1">
      <c r="A20" s="42"/>
      <c r="B20" s="136"/>
      <c r="C20" s="798"/>
      <c r="D20" s="798"/>
      <c r="E20" s="120" t="s">
        <v>897</v>
      </c>
      <c r="F20" s="792"/>
      <c r="G20" s="119" t="s">
        <v>10</v>
      </c>
      <c r="H20" s="792"/>
      <c r="I20" s="793"/>
      <c r="J20" s="792"/>
      <c r="K20" s="800">
        <v>1</v>
      </c>
      <c r="L20" s="801"/>
      <c r="M20" s="801"/>
      <c r="N20" s="56" t="s">
        <v>9</v>
      </c>
      <c r="O20" s="796" t="str">
        <f ca="1">N13</f>
        <v xml:space="preserve"> </v>
      </c>
      <c r="P20" s="796"/>
      <c r="Q20" s="796"/>
      <c r="R20" s="792"/>
      <c r="S20" s="51">
        <f>'壹、清潔生產評估背景資訊'!P5</f>
        <v>0</v>
      </c>
      <c r="T20" s="792"/>
      <c r="U20" s="793"/>
      <c r="V20" s="793"/>
      <c r="W20" s="795"/>
      <c r="X20" s="44"/>
      <c r="Y20" s="829"/>
      <c r="Z20" s="830"/>
      <c r="AA20" s="831"/>
    </row>
    <row r="21" spans="1:31">
      <c r="B21" s="140"/>
      <c r="C21" s="62"/>
      <c r="D21" s="62"/>
      <c r="E21" s="62"/>
      <c r="F21" s="62"/>
      <c r="G21" s="62"/>
      <c r="H21" s="62"/>
      <c r="I21" s="141"/>
      <c r="J21" s="59"/>
      <c r="K21" s="59"/>
      <c r="L21" s="59"/>
      <c r="M21" s="58"/>
      <c r="N21" s="59"/>
      <c r="O21" s="59"/>
      <c r="P21" s="59"/>
      <c r="Q21" s="60"/>
      <c r="R21" s="61"/>
      <c r="S21" s="57"/>
      <c r="T21" s="57"/>
      <c r="U21" s="62"/>
      <c r="V21" s="62"/>
      <c r="W21" s="62"/>
      <c r="X21" s="63"/>
      <c r="Y21" s="832"/>
      <c r="Z21" s="833"/>
      <c r="AA21" s="834"/>
    </row>
    <row r="22" spans="1:31" ht="16.5" thickBot="1">
      <c r="B22" s="30"/>
      <c r="C22" s="30"/>
      <c r="D22" s="30"/>
      <c r="E22" s="30"/>
      <c r="F22" s="30"/>
      <c r="G22" s="30"/>
      <c r="H22" s="30"/>
      <c r="I22" s="124"/>
    </row>
    <row r="23" spans="1:31" ht="16.5">
      <c r="B23" s="780" t="s">
        <v>117</v>
      </c>
      <c r="C23" s="780"/>
      <c r="D23" s="780" t="s">
        <v>118</v>
      </c>
      <c r="E23" s="780" t="s">
        <v>119</v>
      </c>
      <c r="F23" s="781"/>
      <c r="G23" s="782" t="s">
        <v>120</v>
      </c>
      <c r="H23" s="783"/>
      <c r="I23" s="783"/>
      <c r="J23" s="784"/>
      <c r="K23" s="784"/>
      <c r="L23" s="784"/>
      <c r="M23" s="785"/>
      <c r="N23" s="786" t="s">
        <v>121</v>
      </c>
      <c r="O23" s="784"/>
      <c r="P23" s="784"/>
      <c r="Q23" s="784"/>
      <c r="R23" s="784"/>
      <c r="S23" s="784"/>
      <c r="T23" s="784"/>
      <c r="U23" s="784"/>
      <c r="V23" s="785"/>
      <c r="W23" s="787" t="s">
        <v>122</v>
      </c>
      <c r="X23" s="780"/>
      <c r="Y23" s="780"/>
      <c r="Z23" s="780"/>
      <c r="AA23" s="780"/>
      <c r="AD23" s="344" t="s">
        <v>123</v>
      </c>
      <c r="AE23" s="345" t="s">
        <v>124</v>
      </c>
    </row>
    <row r="24" spans="1:31" ht="16.5">
      <c r="B24" s="780"/>
      <c r="C24" s="780"/>
      <c r="D24" s="780"/>
      <c r="E24" s="780"/>
      <c r="F24" s="781"/>
      <c r="G24" s="788" t="s">
        <v>125</v>
      </c>
      <c r="H24" s="776"/>
      <c r="I24" s="776"/>
      <c r="J24" s="757"/>
      <c r="K24" s="757"/>
      <c r="L24" s="757" t="s">
        <v>126</v>
      </c>
      <c r="M24" s="789"/>
      <c r="N24" s="790" t="s">
        <v>125</v>
      </c>
      <c r="O24" s="757"/>
      <c r="P24" s="757"/>
      <c r="Q24" s="757"/>
      <c r="R24" s="757"/>
      <c r="S24" s="757"/>
      <c r="T24" s="757" t="s">
        <v>126</v>
      </c>
      <c r="U24" s="757"/>
      <c r="V24" s="789"/>
      <c r="W24" s="787"/>
      <c r="X24" s="780"/>
      <c r="Y24" s="780"/>
      <c r="Z24" s="780"/>
      <c r="AA24" s="780"/>
      <c r="AD24" s="347" t="s">
        <v>127</v>
      </c>
      <c r="AE24" s="347" t="s">
        <v>127</v>
      </c>
    </row>
    <row r="25" spans="1:31">
      <c r="B25" s="776">
        <v>1</v>
      </c>
      <c r="C25" s="776"/>
      <c r="D25" s="438"/>
      <c r="E25" s="758"/>
      <c r="F25" s="759"/>
      <c r="G25" s="766"/>
      <c r="H25" s="767"/>
      <c r="I25" s="767"/>
      <c r="J25" s="767"/>
      <c r="K25" s="767"/>
      <c r="L25" s="768"/>
      <c r="M25" s="769"/>
      <c r="N25" s="766"/>
      <c r="O25" s="767"/>
      <c r="P25" s="767"/>
      <c r="Q25" s="767"/>
      <c r="R25" s="767"/>
      <c r="S25" s="767"/>
      <c r="T25" s="768"/>
      <c r="U25" s="768"/>
      <c r="V25" s="769"/>
      <c r="W25" s="764"/>
      <c r="X25" s="765"/>
      <c r="Y25" s="765"/>
      <c r="Z25" s="765"/>
      <c r="AA25" s="765"/>
      <c r="AD25" s="348">
        <f>G25*(IF(L25="t",1,IF(L25="kg",0.001,0.000001)))</f>
        <v>0</v>
      </c>
      <c r="AE25" s="348">
        <f>N25*(IF(T25="t",1,IF(T25="kg",0.001,0.000001)))</f>
        <v>0</v>
      </c>
    </row>
    <row r="26" spans="1:31">
      <c r="B26" s="776">
        <v>2</v>
      </c>
      <c r="C26" s="776"/>
      <c r="D26" s="439"/>
      <c r="E26" s="758"/>
      <c r="F26" s="759"/>
      <c r="G26" s="766"/>
      <c r="H26" s="767"/>
      <c r="I26" s="767"/>
      <c r="J26" s="767"/>
      <c r="K26" s="767"/>
      <c r="L26" s="768"/>
      <c r="M26" s="769"/>
      <c r="N26" s="766"/>
      <c r="O26" s="767"/>
      <c r="P26" s="767"/>
      <c r="Q26" s="767"/>
      <c r="R26" s="767"/>
      <c r="S26" s="767"/>
      <c r="T26" s="768"/>
      <c r="U26" s="768"/>
      <c r="V26" s="769"/>
      <c r="W26" s="770"/>
      <c r="X26" s="765"/>
      <c r="Y26" s="765"/>
      <c r="Z26" s="765"/>
      <c r="AA26" s="765"/>
      <c r="AD26" s="348">
        <f t="shared" ref="AD26:AD80" si="0">G26*(IF(L26="t",1,IF(L26="kg",0.001,0.000001)))</f>
        <v>0</v>
      </c>
      <c r="AE26" s="348">
        <f t="shared" ref="AE26:AE80" si="1">N26*(IF(T26="t",1,IF(T26="kg",0.001,0.000001)))</f>
        <v>0</v>
      </c>
    </row>
    <row r="27" spans="1:31">
      <c r="B27" s="776">
        <v>3</v>
      </c>
      <c r="C27" s="776"/>
      <c r="D27" s="439"/>
      <c r="E27" s="758"/>
      <c r="F27" s="759"/>
      <c r="G27" s="777"/>
      <c r="H27" s="778"/>
      <c r="I27" s="778"/>
      <c r="J27" s="778"/>
      <c r="K27" s="779"/>
      <c r="L27" s="768"/>
      <c r="M27" s="769"/>
      <c r="N27" s="766"/>
      <c r="O27" s="767"/>
      <c r="P27" s="767"/>
      <c r="Q27" s="767"/>
      <c r="R27" s="767"/>
      <c r="S27" s="767"/>
      <c r="T27" s="768"/>
      <c r="U27" s="768"/>
      <c r="V27" s="769"/>
      <c r="W27" s="770"/>
      <c r="X27" s="765"/>
      <c r="Y27" s="765"/>
      <c r="Z27" s="765"/>
      <c r="AA27" s="765"/>
      <c r="AD27" s="348">
        <f t="shared" si="0"/>
        <v>0</v>
      </c>
      <c r="AE27" s="348">
        <f t="shared" si="1"/>
        <v>0</v>
      </c>
    </row>
    <row r="28" spans="1:31">
      <c r="B28" s="757">
        <v>4</v>
      </c>
      <c r="C28" s="757"/>
      <c r="D28" s="439"/>
      <c r="E28" s="758"/>
      <c r="F28" s="759"/>
      <c r="G28" s="766"/>
      <c r="H28" s="767"/>
      <c r="I28" s="767"/>
      <c r="J28" s="767"/>
      <c r="K28" s="767"/>
      <c r="L28" s="768"/>
      <c r="M28" s="769"/>
      <c r="N28" s="766"/>
      <c r="O28" s="767"/>
      <c r="P28" s="767"/>
      <c r="Q28" s="767"/>
      <c r="R28" s="767"/>
      <c r="S28" s="767"/>
      <c r="T28" s="768"/>
      <c r="U28" s="768"/>
      <c r="V28" s="769"/>
      <c r="W28" s="770"/>
      <c r="X28" s="765"/>
      <c r="Y28" s="765"/>
      <c r="Z28" s="765"/>
      <c r="AA28" s="765"/>
      <c r="AD28" s="348">
        <f t="shared" si="0"/>
        <v>0</v>
      </c>
      <c r="AE28" s="348">
        <f t="shared" si="1"/>
        <v>0</v>
      </c>
    </row>
    <row r="29" spans="1:31">
      <c r="B29" s="757">
        <v>5</v>
      </c>
      <c r="C29" s="757"/>
      <c r="D29" s="439"/>
      <c r="E29" s="758"/>
      <c r="F29" s="759"/>
      <c r="G29" s="766"/>
      <c r="H29" s="767"/>
      <c r="I29" s="767"/>
      <c r="J29" s="767"/>
      <c r="K29" s="767"/>
      <c r="L29" s="768"/>
      <c r="M29" s="769"/>
      <c r="N29" s="766"/>
      <c r="O29" s="767"/>
      <c r="P29" s="767"/>
      <c r="Q29" s="767"/>
      <c r="R29" s="767"/>
      <c r="S29" s="767"/>
      <c r="T29" s="768"/>
      <c r="U29" s="768"/>
      <c r="V29" s="769"/>
      <c r="W29" s="770"/>
      <c r="X29" s="765"/>
      <c r="Y29" s="765"/>
      <c r="Z29" s="765"/>
      <c r="AA29" s="765"/>
      <c r="AD29" s="348">
        <f t="shared" si="0"/>
        <v>0</v>
      </c>
      <c r="AE29" s="348">
        <f t="shared" si="1"/>
        <v>0</v>
      </c>
    </row>
    <row r="30" spans="1:31">
      <c r="B30" s="757">
        <v>6</v>
      </c>
      <c r="C30" s="757"/>
      <c r="D30" s="439"/>
      <c r="E30" s="758"/>
      <c r="F30" s="759"/>
      <c r="G30" s="766"/>
      <c r="H30" s="767"/>
      <c r="I30" s="767"/>
      <c r="J30" s="767"/>
      <c r="K30" s="767"/>
      <c r="L30" s="768"/>
      <c r="M30" s="769"/>
      <c r="N30" s="766"/>
      <c r="O30" s="767"/>
      <c r="P30" s="767"/>
      <c r="Q30" s="767"/>
      <c r="R30" s="767"/>
      <c r="S30" s="767"/>
      <c r="T30" s="768"/>
      <c r="U30" s="768"/>
      <c r="V30" s="769"/>
      <c r="W30" s="770"/>
      <c r="X30" s="765"/>
      <c r="Y30" s="765"/>
      <c r="Z30" s="765"/>
      <c r="AA30" s="765"/>
      <c r="AD30" s="348">
        <f t="shared" si="0"/>
        <v>0</v>
      </c>
      <c r="AE30" s="348">
        <f t="shared" si="1"/>
        <v>0</v>
      </c>
    </row>
    <row r="31" spans="1:31">
      <c r="B31" s="757">
        <v>7</v>
      </c>
      <c r="C31" s="757"/>
      <c r="D31" s="439"/>
      <c r="E31" s="758"/>
      <c r="F31" s="759"/>
      <c r="G31" s="766"/>
      <c r="H31" s="767"/>
      <c r="I31" s="767"/>
      <c r="J31" s="767"/>
      <c r="K31" s="767"/>
      <c r="L31" s="768"/>
      <c r="M31" s="769"/>
      <c r="N31" s="766"/>
      <c r="O31" s="767"/>
      <c r="P31" s="767"/>
      <c r="Q31" s="767"/>
      <c r="R31" s="767"/>
      <c r="S31" s="767"/>
      <c r="T31" s="768"/>
      <c r="U31" s="768"/>
      <c r="V31" s="769"/>
      <c r="W31" s="770"/>
      <c r="X31" s="765"/>
      <c r="Y31" s="765"/>
      <c r="Z31" s="765"/>
      <c r="AA31" s="765"/>
      <c r="AD31" s="348">
        <f t="shared" si="0"/>
        <v>0</v>
      </c>
      <c r="AE31" s="348">
        <f t="shared" si="1"/>
        <v>0</v>
      </c>
    </row>
    <row r="32" spans="1:31">
      <c r="B32" s="757">
        <v>8</v>
      </c>
      <c r="C32" s="757"/>
      <c r="D32" s="440"/>
      <c r="E32" s="758"/>
      <c r="F32" s="759"/>
      <c r="G32" s="766"/>
      <c r="H32" s="767"/>
      <c r="I32" s="767"/>
      <c r="J32" s="767"/>
      <c r="K32" s="767"/>
      <c r="L32" s="768"/>
      <c r="M32" s="769"/>
      <c r="N32" s="766"/>
      <c r="O32" s="767"/>
      <c r="P32" s="767"/>
      <c r="Q32" s="767"/>
      <c r="R32" s="767"/>
      <c r="S32" s="767"/>
      <c r="T32" s="768"/>
      <c r="U32" s="768"/>
      <c r="V32" s="769"/>
      <c r="W32" s="770"/>
      <c r="X32" s="765"/>
      <c r="Y32" s="765"/>
      <c r="Z32" s="765"/>
      <c r="AA32" s="765"/>
      <c r="AD32" s="348">
        <f t="shared" si="0"/>
        <v>0</v>
      </c>
      <c r="AE32" s="348">
        <f t="shared" si="1"/>
        <v>0</v>
      </c>
    </row>
    <row r="33" spans="2:31">
      <c r="B33" s="757">
        <v>9</v>
      </c>
      <c r="C33" s="757"/>
      <c r="D33" s="440"/>
      <c r="E33" s="758"/>
      <c r="F33" s="759"/>
      <c r="G33" s="766"/>
      <c r="H33" s="767"/>
      <c r="I33" s="767"/>
      <c r="J33" s="767"/>
      <c r="K33" s="767"/>
      <c r="L33" s="768"/>
      <c r="M33" s="769"/>
      <c r="N33" s="766"/>
      <c r="O33" s="767"/>
      <c r="P33" s="767"/>
      <c r="Q33" s="767"/>
      <c r="R33" s="767"/>
      <c r="S33" s="767"/>
      <c r="T33" s="768"/>
      <c r="U33" s="768"/>
      <c r="V33" s="769"/>
      <c r="W33" s="770"/>
      <c r="X33" s="765"/>
      <c r="Y33" s="765"/>
      <c r="Z33" s="765"/>
      <c r="AA33" s="765"/>
      <c r="AD33" s="348">
        <f t="shared" si="0"/>
        <v>0</v>
      </c>
      <c r="AE33" s="348">
        <f t="shared" si="1"/>
        <v>0</v>
      </c>
    </row>
    <row r="34" spans="2:31">
      <c r="B34" s="757">
        <v>10</v>
      </c>
      <c r="C34" s="757"/>
      <c r="D34" s="431"/>
      <c r="E34" s="758"/>
      <c r="F34" s="759"/>
      <c r="G34" s="766"/>
      <c r="H34" s="767"/>
      <c r="I34" s="767"/>
      <c r="J34" s="767"/>
      <c r="K34" s="767"/>
      <c r="L34" s="768"/>
      <c r="M34" s="769"/>
      <c r="N34" s="766"/>
      <c r="O34" s="767"/>
      <c r="P34" s="767"/>
      <c r="Q34" s="767"/>
      <c r="R34" s="767"/>
      <c r="S34" s="767"/>
      <c r="T34" s="768"/>
      <c r="U34" s="768"/>
      <c r="V34" s="769"/>
      <c r="W34" s="770"/>
      <c r="X34" s="765"/>
      <c r="Y34" s="765"/>
      <c r="Z34" s="765"/>
      <c r="AA34" s="765"/>
      <c r="AD34" s="348">
        <f t="shared" si="0"/>
        <v>0</v>
      </c>
      <c r="AE34" s="348">
        <f t="shared" si="1"/>
        <v>0</v>
      </c>
    </row>
    <row r="35" spans="2:31">
      <c r="B35" s="757">
        <v>11</v>
      </c>
      <c r="C35" s="757"/>
      <c r="D35" s="431"/>
      <c r="E35" s="758"/>
      <c r="F35" s="759"/>
      <c r="G35" s="766"/>
      <c r="H35" s="767"/>
      <c r="I35" s="767"/>
      <c r="J35" s="767"/>
      <c r="K35" s="767"/>
      <c r="L35" s="768"/>
      <c r="M35" s="769"/>
      <c r="N35" s="766"/>
      <c r="O35" s="767"/>
      <c r="P35" s="767"/>
      <c r="Q35" s="767"/>
      <c r="R35" s="767"/>
      <c r="S35" s="767"/>
      <c r="T35" s="768"/>
      <c r="U35" s="768"/>
      <c r="V35" s="769"/>
      <c r="W35" s="770"/>
      <c r="X35" s="765"/>
      <c r="Y35" s="765"/>
      <c r="Z35" s="765"/>
      <c r="AA35" s="765"/>
      <c r="AD35" s="348">
        <f t="shared" si="0"/>
        <v>0</v>
      </c>
      <c r="AE35" s="348">
        <f t="shared" si="1"/>
        <v>0</v>
      </c>
    </row>
    <row r="36" spans="2:31">
      <c r="B36" s="757">
        <v>12</v>
      </c>
      <c r="C36" s="757"/>
      <c r="D36" s="431"/>
      <c r="E36" s="758"/>
      <c r="F36" s="759"/>
      <c r="G36" s="766"/>
      <c r="H36" s="767"/>
      <c r="I36" s="767"/>
      <c r="J36" s="767"/>
      <c r="K36" s="767"/>
      <c r="L36" s="768"/>
      <c r="M36" s="769"/>
      <c r="N36" s="766"/>
      <c r="O36" s="767"/>
      <c r="P36" s="767"/>
      <c r="Q36" s="767"/>
      <c r="R36" s="767"/>
      <c r="S36" s="767"/>
      <c r="T36" s="768"/>
      <c r="U36" s="768"/>
      <c r="V36" s="769"/>
      <c r="W36" s="770"/>
      <c r="X36" s="765"/>
      <c r="Y36" s="765"/>
      <c r="Z36" s="765"/>
      <c r="AA36" s="765"/>
      <c r="AD36" s="348">
        <f t="shared" si="0"/>
        <v>0</v>
      </c>
      <c r="AE36" s="348">
        <f t="shared" si="1"/>
        <v>0</v>
      </c>
    </row>
    <row r="37" spans="2:31">
      <c r="B37" s="757">
        <v>13</v>
      </c>
      <c r="C37" s="757"/>
      <c r="D37" s="431"/>
      <c r="E37" s="758"/>
      <c r="F37" s="759"/>
      <c r="G37" s="766"/>
      <c r="H37" s="767"/>
      <c r="I37" s="767"/>
      <c r="J37" s="767"/>
      <c r="K37" s="767"/>
      <c r="L37" s="768"/>
      <c r="M37" s="769"/>
      <c r="N37" s="766"/>
      <c r="O37" s="767"/>
      <c r="P37" s="767"/>
      <c r="Q37" s="767"/>
      <c r="R37" s="767"/>
      <c r="S37" s="767"/>
      <c r="T37" s="768"/>
      <c r="U37" s="768"/>
      <c r="V37" s="769"/>
      <c r="W37" s="770"/>
      <c r="X37" s="765"/>
      <c r="Y37" s="765"/>
      <c r="Z37" s="765"/>
      <c r="AA37" s="765"/>
      <c r="AD37" s="348">
        <f t="shared" si="0"/>
        <v>0</v>
      </c>
      <c r="AE37" s="348">
        <f t="shared" si="1"/>
        <v>0</v>
      </c>
    </row>
    <row r="38" spans="2:31">
      <c r="B38" s="757">
        <v>14</v>
      </c>
      <c r="C38" s="757"/>
      <c r="D38" s="431"/>
      <c r="E38" s="758"/>
      <c r="F38" s="759"/>
      <c r="G38" s="766"/>
      <c r="H38" s="767"/>
      <c r="I38" s="767"/>
      <c r="J38" s="767"/>
      <c r="K38" s="767"/>
      <c r="L38" s="768"/>
      <c r="M38" s="769"/>
      <c r="N38" s="766"/>
      <c r="O38" s="767"/>
      <c r="P38" s="767"/>
      <c r="Q38" s="767"/>
      <c r="R38" s="767"/>
      <c r="S38" s="767"/>
      <c r="T38" s="768"/>
      <c r="U38" s="768"/>
      <c r="V38" s="769"/>
      <c r="W38" s="770"/>
      <c r="X38" s="765"/>
      <c r="Y38" s="765"/>
      <c r="Z38" s="765"/>
      <c r="AA38" s="765"/>
      <c r="AD38" s="348">
        <f t="shared" si="0"/>
        <v>0</v>
      </c>
      <c r="AE38" s="348">
        <f t="shared" si="1"/>
        <v>0</v>
      </c>
    </row>
    <row r="39" spans="2:31">
      <c r="B39" s="757">
        <v>15</v>
      </c>
      <c r="C39" s="757"/>
      <c r="D39" s="431"/>
      <c r="E39" s="758"/>
      <c r="F39" s="759"/>
      <c r="G39" s="766"/>
      <c r="H39" s="767"/>
      <c r="I39" s="767"/>
      <c r="J39" s="767"/>
      <c r="K39" s="767"/>
      <c r="L39" s="768"/>
      <c r="M39" s="769"/>
      <c r="N39" s="766"/>
      <c r="O39" s="767"/>
      <c r="P39" s="767"/>
      <c r="Q39" s="767"/>
      <c r="R39" s="767"/>
      <c r="S39" s="767"/>
      <c r="T39" s="768"/>
      <c r="U39" s="768"/>
      <c r="V39" s="769"/>
      <c r="W39" s="770"/>
      <c r="X39" s="765"/>
      <c r="Y39" s="765"/>
      <c r="Z39" s="765"/>
      <c r="AA39" s="765"/>
      <c r="AD39" s="348">
        <f t="shared" si="0"/>
        <v>0</v>
      </c>
      <c r="AE39" s="348">
        <f t="shared" si="1"/>
        <v>0</v>
      </c>
    </row>
    <row r="40" spans="2:31">
      <c r="B40" s="757">
        <v>16</v>
      </c>
      <c r="C40" s="757"/>
      <c r="D40" s="431"/>
      <c r="E40" s="758"/>
      <c r="F40" s="759"/>
      <c r="G40" s="766"/>
      <c r="H40" s="767"/>
      <c r="I40" s="767"/>
      <c r="J40" s="767"/>
      <c r="K40" s="767"/>
      <c r="L40" s="768"/>
      <c r="M40" s="769"/>
      <c r="N40" s="766"/>
      <c r="O40" s="767"/>
      <c r="P40" s="767"/>
      <c r="Q40" s="767"/>
      <c r="R40" s="767"/>
      <c r="S40" s="767"/>
      <c r="T40" s="768"/>
      <c r="U40" s="768"/>
      <c r="V40" s="769"/>
      <c r="W40" s="770"/>
      <c r="X40" s="765"/>
      <c r="Y40" s="765"/>
      <c r="Z40" s="765"/>
      <c r="AA40" s="765"/>
      <c r="AD40" s="348">
        <f t="shared" si="0"/>
        <v>0</v>
      </c>
      <c r="AE40" s="348">
        <f t="shared" si="1"/>
        <v>0</v>
      </c>
    </row>
    <row r="41" spans="2:31">
      <c r="B41" s="757">
        <v>17</v>
      </c>
      <c r="C41" s="757"/>
      <c r="D41" s="431"/>
      <c r="E41" s="758"/>
      <c r="F41" s="759"/>
      <c r="G41" s="766"/>
      <c r="H41" s="767"/>
      <c r="I41" s="767"/>
      <c r="J41" s="767"/>
      <c r="K41" s="767"/>
      <c r="L41" s="768"/>
      <c r="M41" s="769"/>
      <c r="N41" s="766"/>
      <c r="O41" s="767"/>
      <c r="P41" s="767"/>
      <c r="Q41" s="767"/>
      <c r="R41" s="767"/>
      <c r="S41" s="767"/>
      <c r="T41" s="768"/>
      <c r="U41" s="768"/>
      <c r="V41" s="769"/>
      <c r="W41" s="770"/>
      <c r="X41" s="765"/>
      <c r="Y41" s="765"/>
      <c r="Z41" s="765"/>
      <c r="AA41" s="765"/>
      <c r="AD41" s="348">
        <f t="shared" si="0"/>
        <v>0</v>
      </c>
      <c r="AE41" s="348">
        <f t="shared" si="1"/>
        <v>0</v>
      </c>
    </row>
    <row r="42" spans="2:31">
      <c r="B42" s="757">
        <v>18</v>
      </c>
      <c r="C42" s="757"/>
      <c r="D42" s="431"/>
      <c r="E42" s="758"/>
      <c r="F42" s="759"/>
      <c r="G42" s="766"/>
      <c r="H42" s="767"/>
      <c r="I42" s="767"/>
      <c r="J42" s="767"/>
      <c r="K42" s="767"/>
      <c r="L42" s="768"/>
      <c r="M42" s="769"/>
      <c r="N42" s="766"/>
      <c r="O42" s="767"/>
      <c r="P42" s="767"/>
      <c r="Q42" s="767"/>
      <c r="R42" s="767"/>
      <c r="S42" s="767"/>
      <c r="T42" s="768"/>
      <c r="U42" s="768"/>
      <c r="V42" s="769"/>
      <c r="W42" s="770"/>
      <c r="X42" s="765"/>
      <c r="Y42" s="765"/>
      <c r="Z42" s="765"/>
      <c r="AA42" s="765"/>
      <c r="AD42" s="348">
        <f t="shared" si="0"/>
        <v>0</v>
      </c>
      <c r="AE42" s="348">
        <f t="shared" si="1"/>
        <v>0</v>
      </c>
    </row>
    <row r="43" spans="2:31">
      <c r="B43" s="757">
        <v>19</v>
      </c>
      <c r="C43" s="757"/>
      <c r="D43" s="431"/>
      <c r="E43" s="758"/>
      <c r="F43" s="759"/>
      <c r="G43" s="766"/>
      <c r="H43" s="767"/>
      <c r="I43" s="767"/>
      <c r="J43" s="767"/>
      <c r="K43" s="767"/>
      <c r="L43" s="768"/>
      <c r="M43" s="769"/>
      <c r="N43" s="766"/>
      <c r="O43" s="767"/>
      <c r="P43" s="767"/>
      <c r="Q43" s="767"/>
      <c r="R43" s="767"/>
      <c r="S43" s="767"/>
      <c r="T43" s="768"/>
      <c r="U43" s="768"/>
      <c r="V43" s="769"/>
      <c r="W43" s="770"/>
      <c r="X43" s="765"/>
      <c r="Y43" s="765"/>
      <c r="Z43" s="765"/>
      <c r="AA43" s="765"/>
      <c r="AD43" s="348">
        <f t="shared" si="0"/>
        <v>0</v>
      </c>
      <c r="AE43" s="348">
        <f t="shared" si="1"/>
        <v>0</v>
      </c>
    </row>
    <row r="44" spans="2:31">
      <c r="B44" s="757">
        <v>20</v>
      </c>
      <c r="C44" s="757"/>
      <c r="D44" s="431"/>
      <c r="E44" s="758"/>
      <c r="F44" s="759"/>
      <c r="G44" s="766"/>
      <c r="H44" s="767"/>
      <c r="I44" s="767"/>
      <c r="J44" s="767"/>
      <c r="K44" s="767"/>
      <c r="L44" s="768"/>
      <c r="M44" s="769"/>
      <c r="N44" s="766"/>
      <c r="O44" s="767"/>
      <c r="P44" s="767"/>
      <c r="Q44" s="767"/>
      <c r="R44" s="767"/>
      <c r="S44" s="767"/>
      <c r="T44" s="768"/>
      <c r="U44" s="768"/>
      <c r="V44" s="769"/>
      <c r="W44" s="770"/>
      <c r="X44" s="765"/>
      <c r="Y44" s="765"/>
      <c r="Z44" s="765"/>
      <c r="AA44" s="765"/>
      <c r="AD44" s="348">
        <f t="shared" si="0"/>
        <v>0</v>
      </c>
      <c r="AE44" s="348">
        <f t="shared" si="1"/>
        <v>0</v>
      </c>
    </row>
    <row r="45" spans="2:31">
      <c r="B45" s="757">
        <v>21</v>
      </c>
      <c r="C45" s="757"/>
      <c r="D45" s="431"/>
      <c r="E45" s="758"/>
      <c r="F45" s="759"/>
      <c r="G45" s="766"/>
      <c r="H45" s="767"/>
      <c r="I45" s="767"/>
      <c r="J45" s="767"/>
      <c r="K45" s="767"/>
      <c r="L45" s="768"/>
      <c r="M45" s="769"/>
      <c r="N45" s="766"/>
      <c r="O45" s="767"/>
      <c r="P45" s="767"/>
      <c r="Q45" s="767"/>
      <c r="R45" s="767"/>
      <c r="S45" s="767"/>
      <c r="T45" s="768"/>
      <c r="U45" s="768"/>
      <c r="V45" s="769"/>
      <c r="W45" s="770"/>
      <c r="X45" s="765"/>
      <c r="Y45" s="765"/>
      <c r="Z45" s="765"/>
      <c r="AA45" s="765"/>
      <c r="AD45" s="348">
        <f t="shared" si="0"/>
        <v>0</v>
      </c>
      <c r="AE45" s="348">
        <f t="shared" si="1"/>
        <v>0</v>
      </c>
    </row>
    <row r="46" spans="2:31">
      <c r="B46" s="757">
        <v>22</v>
      </c>
      <c r="C46" s="757"/>
      <c r="D46" s="431"/>
      <c r="E46" s="758"/>
      <c r="F46" s="759"/>
      <c r="G46" s="766"/>
      <c r="H46" s="767"/>
      <c r="I46" s="767"/>
      <c r="J46" s="767"/>
      <c r="K46" s="767"/>
      <c r="L46" s="768"/>
      <c r="M46" s="769"/>
      <c r="N46" s="766"/>
      <c r="O46" s="767"/>
      <c r="P46" s="767"/>
      <c r="Q46" s="767"/>
      <c r="R46" s="767"/>
      <c r="S46" s="767"/>
      <c r="T46" s="768"/>
      <c r="U46" s="768"/>
      <c r="V46" s="769"/>
      <c r="W46" s="770"/>
      <c r="X46" s="765"/>
      <c r="Y46" s="765"/>
      <c r="Z46" s="765"/>
      <c r="AA46" s="765"/>
      <c r="AD46" s="348">
        <f t="shared" si="0"/>
        <v>0</v>
      </c>
      <c r="AE46" s="348">
        <f t="shared" si="1"/>
        <v>0</v>
      </c>
    </row>
    <row r="47" spans="2:31">
      <c r="B47" s="757">
        <v>23</v>
      </c>
      <c r="C47" s="757"/>
      <c r="D47" s="431"/>
      <c r="E47" s="758"/>
      <c r="F47" s="759"/>
      <c r="G47" s="766"/>
      <c r="H47" s="767"/>
      <c r="I47" s="767"/>
      <c r="J47" s="767"/>
      <c r="K47" s="767"/>
      <c r="L47" s="768"/>
      <c r="M47" s="769"/>
      <c r="N47" s="766"/>
      <c r="O47" s="767"/>
      <c r="P47" s="767"/>
      <c r="Q47" s="767"/>
      <c r="R47" s="767"/>
      <c r="S47" s="767"/>
      <c r="T47" s="768"/>
      <c r="U47" s="768"/>
      <c r="V47" s="769"/>
      <c r="W47" s="770"/>
      <c r="X47" s="765"/>
      <c r="Y47" s="765"/>
      <c r="Z47" s="765"/>
      <c r="AA47" s="765"/>
      <c r="AD47" s="348">
        <f t="shared" si="0"/>
        <v>0</v>
      </c>
      <c r="AE47" s="348">
        <f t="shared" si="1"/>
        <v>0</v>
      </c>
    </row>
    <row r="48" spans="2:31">
      <c r="B48" s="757">
        <v>24</v>
      </c>
      <c r="C48" s="757"/>
      <c r="D48" s="431"/>
      <c r="E48" s="758"/>
      <c r="F48" s="759"/>
      <c r="G48" s="766"/>
      <c r="H48" s="767"/>
      <c r="I48" s="767"/>
      <c r="J48" s="767"/>
      <c r="K48" s="767"/>
      <c r="L48" s="768"/>
      <c r="M48" s="769"/>
      <c r="N48" s="766"/>
      <c r="O48" s="767"/>
      <c r="P48" s="767"/>
      <c r="Q48" s="767"/>
      <c r="R48" s="767"/>
      <c r="S48" s="767"/>
      <c r="T48" s="768"/>
      <c r="U48" s="768"/>
      <c r="V48" s="769"/>
      <c r="W48" s="770"/>
      <c r="X48" s="765"/>
      <c r="Y48" s="765"/>
      <c r="Z48" s="765"/>
      <c r="AA48" s="765"/>
      <c r="AD48" s="348">
        <f t="shared" si="0"/>
        <v>0</v>
      </c>
      <c r="AE48" s="348">
        <f t="shared" si="1"/>
        <v>0</v>
      </c>
    </row>
    <row r="49" spans="2:31">
      <c r="B49" s="757">
        <v>25</v>
      </c>
      <c r="C49" s="757"/>
      <c r="D49" s="431"/>
      <c r="E49" s="758"/>
      <c r="F49" s="759"/>
      <c r="G49" s="766"/>
      <c r="H49" s="767"/>
      <c r="I49" s="767"/>
      <c r="J49" s="767"/>
      <c r="K49" s="767"/>
      <c r="L49" s="768"/>
      <c r="M49" s="769"/>
      <c r="N49" s="766"/>
      <c r="O49" s="767"/>
      <c r="P49" s="767"/>
      <c r="Q49" s="767"/>
      <c r="R49" s="767"/>
      <c r="S49" s="767"/>
      <c r="T49" s="768"/>
      <c r="U49" s="768"/>
      <c r="V49" s="769"/>
      <c r="W49" s="770"/>
      <c r="X49" s="765"/>
      <c r="Y49" s="765"/>
      <c r="Z49" s="765"/>
      <c r="AA49" s="765"/>
      <c r="AD49" s="348">
        <f t="shared" si="0"/>
        <v>0</v>
      </c>
      <c r="AE49" s="348">
        <f t="shared" si="1"/>
        <v>0</v>
      </c>
    </row>
    <row r="50" spans="2:31">
      <c r="B50" s="757">
        <v>26</v>
      </c>
      <c r="C50" s="757"/>
      <c r="D50" s="431"/>
      <c r="E50" s="758"/>
      <c r="F50" s="759"/>
      <c r="G50" s="766"/>
      <c r="H50" s="767"/>
      <c r="I50" s="767"/>
      <c r="J50" s="767"/>
      <c r="K50" s="767"/>
      <c r="L50" s="768"/>
      <c r="M50" s="769"/>
      <c r="N50" s="766"/>
      <c r="O50" s="767"/>
      <c r="P50" s="767"/>
      <c r="Q50" s="767"/>
      <c r="R50" s="767"/>
      <c r="S50" s="767"/>
      <c r="T50" s="768"/>
      <c r="U50" s="768"/>
      <c r="V50" s="769"/>
      <c r="W50" s="770"/>
      <c r="X50" s="765"/>
      <c r="Y50" s="765"/>
      <c r="Z50" s="765"/>
      <c r="AA50" s="765"/>
      <c r="AD50" s="348">
        <f t="shared" si="0"/>
        <v>0</v>
      </c>
      <c r="AE50" s="348">
        <f t="shared" si="1"/>
        <v>0</v>
      </c>
    </row>
    <row r="51" spans="2:31">
      <c r="B51" s="757">
        <v>27</v>
      </c>
      <c r="C51" s="757"/>
      <c r="D51" s="431"/>
      <c r="E51" s="758"/>
      <c r="F51" s="759"/>
      <c r="G51" s="766"/>
      <c r="H51" s="767"/>
      <c r="I51" s="767"/>
      <c r="J51" s="767"/>
      <c r="K51" s="767"/>
      <c r="L51" s="768"/>
      <c r="M51" s="769"/>
      <c r="N51" s="766"/>
      <c r="O51" s="767"/>
      <c r="P51" s="767"/>
      <c r="Q51" s="767"/>
      <c r="R51" s="767"/>
      <c r="S51" s="767"/>
      <c r="T51" s="768"/>
      <c r="U51" s="768"/>
      <c r="V51" s="769"/>
      <c r="W51" s="770"/>
      <c r="X51" s="765"/>
      <c r="Y51" s="765"/>
      <c r="Z51" s="765"/>
      <c r="AA51" s="765"/>
      <c r="AD51" s="348">
        <f t="shared" si="0"/>
        <v>0</v>
      </c>
      <c r="AE51" s="348">
        <f t="shared" si="1"/>
        <v>0</v>
      </c>
    </row>
    <row r="52" spans="2:31">
      <c r="B52" s="757">
        <v>28</v>
      </c>
      <c r="C52" s="757"/>
      <c r="D52" s="431"/>
      <c r="E52" s="758"/>
      <c r="F52" s="759"/>
      <c r="G52" s="766"/>
      <c r="H52" s="767"/>
      <c r="I52" s="767"/>
      <c r="J52" s="767"/>
      <c r="K52" s="767"/>
      <c r="L52" s="768"/>
      <c r="M52" s="769"/>
      <c r="N52" s="766"/>
      <c r="O52" s="767"/>
      <c r="P52" s="767"/>
      <c r="Q52" s="767"/>
      <c r="R52" s="767"/>
      <c r="S52" s="767"/>
      <c r="T52" s="768"/>
      <c r="U52" s="768"/>
      <c r="V52" s="769"/>
      <c r="W52" s="770"/>
      <c r="X52" s="765"/>
      <c r="Y52" s="765"/>
      <c r="Z52" s="765"/>
      <c r="AA52" s="765"/>
      <c r="AD52" s="348">
        <f t="shared" si="0"/>
        <v>0</v>
      </c>
      <c r="AE52" s="348">
        <f t="shared" si="1"/>
        <v>0</v>
      </c>
    </row>
    <row r="53" spans="2:31">
      <c r="B53" s="757">
        <v>29</v>
      </c>
      <c r="C53" s="757"/>
      <c r="D53" s="431"/>
      <c r="E53" s="758"/>
      <c r="F53" s="759"/>
      <c r="G53" s="766"/>
      <c r="H53" s="767"/>
      <c r="I53" s="767"/>
      <c r="J53" s="767"/>
      <c r="K53" s="767"/>
      <c r="L53" s="768"/>
      <c r="M53" s="769"/>
      <c r="N53" s="766"/>
      <c r="O53" s="767"/>
      <c r="P53" s="767"/>
      <c r="Q53" s="767"/>
      <c r="R53" s="767"/>
      <c r="S53" s="767"/>
      <c r="T53" s="768"/>
      <c r="U53" s="768"/>
      <c r="V53" s="769"/>
      <c r="W53" s="770"/>
      <c r="X53" s="765"/>
      <c r="Y53" s="765"/>
      <c r="Z53" s="765"/>
      <c r="AA53" s="765"/>
      <c r="AD53" s="348">
        <f t="shared" si="0"/>
        <v>0</v>
      </c>
      <c r="AE53" s="348">
        <f t="shared" si="1"/>
        <v>0</v>
      </c>
    </row>
    <row r="54" spans="2:31">
      <c r="B54" s="757">
        <v>30</v>
      </c>
      <c r="C54" s="757"/>
      <c r="D54" s="431"/>
      <c r="E54" s="758"/>
      <c r="F54" s="759"/>
      <c r="G54" s="766"/>
      <c r="H54" s="767"/>
      <c r="I54" s="767"/>
      <c r="J54" s="767"/>
      <c r="K54" s="767"/>
      <c r="L54" s="768"/>
      <c r="M54" s="769"/>
      <c r="N54" s="766"/>
      <c r="O54" s="767"/>
      <c r="P54" s="767"/>
      <c r="Q54" s="767"/>
      <c r="R54" s="767"/>
      <c r="S54" s="767"/>
      <c r="T54" s="768"/>
      <c r="U54" s="768"/>
      <c r="V54" s="769"/>
      <c r="W54" s="770"/>
      <c r="X54" s="765"/>
      <c r="Y54" s="765"/>
      <c r="Z54" s="765"/>
      <c r="AA54" s="765"/>
      <c r="AD54" s="348">
        <f t="shared" si="0"/>
        <v>0</v>
      </c>
      <c r="AE54" s="348">
        <f t="shared" si="1"/>
        <v>0</v>
      </c>
    </row>
    <row r="55" spans="2:31">
      <c r="B55" s="757">
        <v>31</v>
      </c>
      <c r="C55" s="757"/>
      <c r="D55" s="431"/>
      <c r="E55" s="758"/>
      <c r="F55" s="759"/>
      <c r="G55" s="766"/>
      <c r="H55" s="767"/>
      <c r="I55" s="767"/>
      <c r="J55" s="767"/>
      <c r="K55" s="767"/>
      <c r="L55" s="768"/>
      <c r="M55" s="769"/>
      <c r="N55" s="766"/>
      <c r="O55" s="767"/>
      <c r="P55" s="767"/>
      <c r="Q55" s="767"/>
      <c r="R55" s="767"/>
      <c r="S55" s="767"/>
      <c r="T55" s="768"/>
      <c r="U55" s="768"/>
      <c r="V55" s="769"/>
      <c r="W55" s="770"/>
      <c r="X55" s="765"/>
      <c r="Y55" s="765"/>
      <c r="Z55" s="765"/>
      <c r="AA55" s="765"/>
      <c r="AD55" s="348">
        <f t="shared" si="0"/>
        <v>0</v>
      </c>
      <c r="AE55" s="348">
        <f t="shared" si="1"/>
        <v>0</v>
      </c>
    </row>
    <row r="56" spans="2:31">
      <c r="B56" s="757">
        <v>32</v>
      </c>
      <c r="C56" s="757"/>
      <c r="D56" s="431"/>
      <c r="E56" s="758"/>
      <c r="F56" s="759"/>
      <c r="G56" s="766"/>
      <c r="H56" s="767"/>
      <c r="I56" s="767"/>
      <c r="J56" s="767"/>
      <c r="K56" s="767"/>
      <c r="L56" s="768"/>
      <c r="M56" s="769"/>
      <c r="N56" s="766"/>
      <c r="O56" s="767"/>
      <c r="P56" s="767"/>
      <c r="Q56" s="767"/>
      <c r="R56" s="767"/>
      <c r="S56" s="767"/>
      <c r="T56" s="768"/>
      <c r="U56" s="768"/>
      <c r="V56" s="769"/>
      <c r="W56" s="770"/>
      <c r="X56" s="765"/>
      <c r="Y56" s="765"/>
      <c r="Z56" s="765"/>
      <c r="AA56" s="765"/>
      <c r="AD56" s="348">
        <f t="shared" si="0"/>
        <v>0</v>
      </c>
      <c r="AE56" s="348">
        <f t="shared" si="1"/>
        <v>0</v>
      </c>
    </row>
    <row r="57" spans="2:31">
      <c r="B57" s="757">
        <v>33</v>
      </c>
      <c r="C57" s="757"/>
      <c r="D57" s="431"/>
      <c r="E57" s="758"/>
      <c r="F57" s="759"/>
      <c r="G57" s="766"/>
      <c r="H57" s="767"/>
      <c r="I57" s="767"/>
      <c r="J57" s="767"/>
      <c r="K57" s="767"/>
      <c r="L57" s="768"/>
      <c r="M57" s="769"/>
      <c r="N57" s="766"/>
      <c r="O57" s="767"/>
      <c r="P57" s="767"/>
      <c r="Q57" s="767"/>
      <c r="R57" s="767"/>
      <c r="S57" s="767"/>
      <c r="T57" s="768"/>
      <c r="U57" s="768"/>
      <c r="V57" s="769"/>
      <c r="W57" s="770"/>
      <c r="X57" s="765"/>
      <c r="Y57" s="765"/>
      <c r="Z57" s="765"/>
      <c r="AA57" s="765"/>
      <c r="AD57" s="348">
        <f t="shared" si="0"/>
        <v>0</v>
      </c>
      <c r="AE57" s="348">
        <f t="shared" si="1"/>
        <v>0</v>
      </c>
    </row>
    <row r="58" spans="2:31">
      <c r="B58" s="757">
        <v>34</v>
      </c>
      <c r="C58" s="757"/>
      <c r="D58" s="431"/>
      <c r="E58" s="758"/>
      <c r="F58" s="759"/>
      <c r="G58" s="766"/>
      <c r="H58" s="767"/>
      <c r="I58" s="767"/>
      <c r="J58" s="767"/>
      <c r="K58" s="767"/>
      <c r="L58" s="768"/>
      <c r="M58" s="769"/>
      <c r="N58" s="766"/>
      <c r="O58" s="767"/>
      <c r="P58" s="767"/>
      <c r="Q58" s="767"/>
      <c r="R58" s="767"/>
      <c r="S58" s="767"/>
      <c r="T58" s="768"/>
      <c r="U58" s="768"/>
      <c r="V58" s="769"/>
      <c r="W58" s="770"/>
      <c r="X58" s="765"/>
      <c r="Y58" s="765"/>
      <c r="Z58" s="765"/>
      <c r="AA58" s="765"/>
      <c r="AD58" s="348">
        <f t="shared" si="0"/>
        <v>0</v>
      </c>
      <c r="AE58" s="348">
        <f t="shared" si="1"/>
        <v>0</v>
      </c>
    </row>
    <row r="59" spans="2:31">
      <c r="B59" s="757">
        <v>35</v>
      </c>
      <c r="C59" s="757"/>
      <c r="D59" s="431"/>
      <c r="E59" s="758"/>
      <c r="F59" s="759"/>
      <c r="G59" s="766"/>
      <c r="H59" s="767"/>
      <c r="I59" s="767"/>
      <c r="J59" s="767"/>
      <c r="K59" s="767"/>
      <c r="L59" s="768"/>
      <c r="M59" s="769"/>
      <c r="N59" s="766"/>
      <c r="O59" s="767"/>
      <c r="P59" s="767"/>
      <c r="Q59" s="767"/>
      <c r="R59" s="767"/>
      <c r="S59" s="767"/>
      <c r="T59" s="768"/>
      <c r="U59" s="768"/>
      <c r="V59" s="769"/>
      <c r="W59" s="770"/>
      <c r="X59" s="765"/>
      <c r="Y59" s="765"/>
      <c r="Z59" s="765"/>
      <c r="AA59" s="765"/>
      <c r="AD59" s="348">
        <f t="shared" si="0"/>
        <v>0</v>
      </c>
      <c r="AE59" s="348">
        <f t="shared" si="1"/>
        <v>0</v>
      </c>
    </row>
    <row r="60" spans="2:31">
      <c r="B60" s="757">
        <v>36</v>
      </c>
      <c r="C60" s="757"/>
      <c r="D60" s="431"/>
      <c r="E60" s="758"/>
      <c r="F60" s="759"/>
      <c r="G60" s="766"/>
      <c r="H60" s="767"/>
      <c r="I60" s="767"/>
      <c r="J60" s="767"/>
      <c r="K60" s="767"/>
      <c r="L60" s="768"/>
      <c r="M60" s="769"/>
      <c r="N60" s="766"/>
      <c r="O60" s="767"/>
      <c r="P60" s="767"/>
      <c r="Q60" s="767"/>
      <c r="R60" s="767"/>
      <c r="S60" s="767"/>
      <c r="T60" s="768"/>
      <c r="U60" s="768"/>
      <c r="V60" s="769"/>
      <c r="W60" s="770"/>
      <c r="X60" s="765"/>
      <c r="Y60" s="765"/>
      <c r="Z60" s="765"/>
      <c r="AA60" s="765"/>
      <c r="AD60" s="348">
        <f t="shared" si="0"/>
        <v>0</v>
      </c>
      <c r="AE60" s="348">
        <f t="shared" si="1"/>
        <v>0</v>
      </c>
    </row>
    <row r="61" spans="2:31">
      <c r="B61" s="757">
        <v>37</v>
      </c>
      <c r="C61" s="757"/>
      <c r="D61" s="431"/>
      <c r="E61" s="758"/>
      <c r="F61" s="759"/>
      <c r="G61" s="766"/>
      <c r="H61" s="767"/>
      <c r="I61" s="767"/>
      <c r="J61" s="767"/>
      <c r="K61" s="767"/>
      <c r="L61" s="768"/>
      <c r="M61" s="769"/>
      <c r="N61" s="766"/>
      <c r="O61" s="767"/>
      <c r="P61" s="767"/>
      <c r="Q61" s="767"/>
      <c r="R61" s="767"/>
      <c r="S61" s="767"/>
      <c r="T61" s="768"/>
      <c r="U61" s="768"/>
      <c r="V61" s="769"/>
      <c r="W61" s="770"/>
      <c r="X61" s="765"/>
      <c r="Y61" s="765"/>
      <c r="Z61" s="765"/>
      <c r="AA61" s="765"/>
      <c r="AD61" s="348">
        <f t="shared" si="0"/>
        <v>0</v>
      </c>
      <c r="AE61" s="348">
        <f t="shared" si="1"/>
        <v>0</v>
      </c>
    </row>
    <row r="62" spans="2:31">
      <c r="B62" s="757">
        <v>38</v>
      </c>
      <c r="C62" s="757"/>
      <c r="D62" s="431"/>
      <c r="E62" s="758"/>
      <c r="F62" s="759"/>
      <c r="G62" s="766"/>
      <c r="H62" s="767"/>
      <c r="I62" s="767"/>
      <c r="J62" s="767"/>
      <c r="K62" s="767"/>
      <c r="L62" s="768"/>
      <c r="M62" s="769"/>
      <c r="N62" s="766"/>
      <c r="O62" s="767"/>
      <c r="P62" s="767"/>
      <c r="Q62" s="767"/>
      <c r="R62" s="767"/>
      <c r="S62" s="767"/>
      <c r="T62" s="768"/>
      <c r="U62" s="768"/>
      <c r="V62" s="769"/>
      <c r="W62" s="770"/>
      <c r="X62" s="765"/>
      <c r="Y62" s="765"/>
      <c r="Z62" s="765"/>
      <c r="AA62" s="765"/>
      <c r="AD62" s="348">
        <f t="shared" si="0"/>
        <v>0</v>
      </c>
      <c r="AE62" s="348">
        <f t="shared" si="1"/>
        <v>0</v>
      </c>
    </row>
    <row r="63" spans="2:31">
      <c r="B63" s="757">
        <v>39</v>
      </c>
      <c r="C63" s="757"/>
      <c r="D63" s="431"/>
      <c r="E63" s="758"/>
      <c r="F63" s="759"/>
      <c r="G63" s="766"/>
      <c r="H63" s="767"/>
      <c r="I63" s="767"/>
      <c r="J63" s="767"/>
      <c r="K63" s="767"/>
      <c r="L63" s="768"/>
      <c r="M63" s="769"/>
      <c r="N63" s="766"/>
      <c r="O63" s="767"/>
      <c r="P63" s="767"/>
      <c r="Q63" s="767"/>
      <c r="R63" s="767"/>
      <c r="S63" s="767"/>
      <c r="T63" s="768"/>
      <c r="U63" s="768"/>
      <c r="V63" s="769"/>
      <c r="W63" s="770"/>
      <c r="X63" s="765"/>
      <c r="Y63" s="765"/>
      <c r="Z63" s="765"/>
      <c r="AA63" s="765"/>
      <c r="AD63" s="348">
        <f t="shared" si="0"/>
        <v>0</v>
      </c>
      <c r="AE63" s="348">
        <f t="shared" si="1"/>
        <v>0</v>
      </c>
    </row>
    <row r="64" spans="2:31">
      <c r="B64" s="757">
        <v>40</v>
      </c>
      <c r="C64" s="757"/>
      <c r="D64" s="431"/>
      <c r="E64" s="758"/>
      <c r="F64" s="759"/>
      <c r="G64" s="766"/>
      <c r="H64" s="767"/>
      <c r="I64" s="767"/>
      <c r="J64" s="767"/>
      <c r="K64" s="767"/>
      <c r="L64" s="768"/>
      <c r="M64" s="769"/>
      <c r="N64" s="766"/>
      <c r="O64" s="767"/>
      <c r="P64" s="767"/>
      <c r="Q64" s="767"/>
      <c r="R64" s="767"/>
      <c r="S64" s="767"/>
      <c r="T64" s="768"/>
      <c r="U64" s="768"/>
      <c r="V64" s="769"/>
      <c r="W64" s="770"/>
      <c r="X64" s="765"/>
      <c r="Y64" s="765"/>
      <c r="Z64" s="765"/>
      <c r="AA64" s="765"/>
      <c r="AD64" s="348">
        <f t="shared" si="0"/>
        <v>0</v>
      </c>
      <c r="AE64" s="348">
        <f t="shared" si="1"/>
        <v>0</v>
      </c>
    </row>
    <row r="65" spans="2:31">
      <c r="B65" s="757">
        <v>41</v>
      </c>
      <c r="C65" s="757"/>
      <c r="D65" s="431"/>
      <c r="E65" s="758"/>
      <c r="F65" s="759"/>
      <c r="G65" s="766"/>
      <c r="H65" s="767"/>
      <c r="I65" s="767"/>
      <c r="J65" s="767"/>
      <c r="K65" s="767"/>
      <c r="L65" s="768"/>
      <c r="M65" s="769"/>
      <c r="N65" s="766"/>
      <c r="O65" s="767"/>
      <c r="P65" s="767"/>
      <c r="Q65" s="767"/>
      <c r="R65" s="767"/>
      <c r="S65" s="767"/>
      <c r="T65" s="768"/>
      <c r="U65" s="768"/>
      <c r="V65" s="769"/>
      <c r="W65" s="770"/>
      <c r="X65" s="765"/>
      <c r="Y65" s="765"/>
      <c r="Z65" s="765"/>
      <c r="AA65" s="765"/>
      <c r="AD65" s="348">
        <f t="shared" si="0"/>
        <v>0</v>
      </c>
      <c r="AE65" s="348">
        <f t="shared" si="1"/>
        <v>0</v>
      </c>
    </row>
    <row r="66" spans="2:31">
      <c r="B66" s="757">
        <v>42</v>
      </c>
      <c r="C66" s="757"/>
      <c r="D66" s="431"/>
      <c r="E66" s="758"/>
      <c r="F66" s="759"/>
      <c r="G66" s="766"/>
      <c r="H66" s="767"/>
      <c r="I66" s="767"/>
      <c r="J66" s="767"/>
      <c r="K66" s="767"/>
      <c r="L66" s="768"/>
      <c r="M66" s="769"/>
      <c r="N66" s="766"/>
      <c r="O66" s="767"/>
      <c r="P66" s="767"/>
      <c r="Q66" s="767"/>
      <c r="R66" s="767"/>
      <c r="S66" s="767"/>
      <c r="T66" s="768"/>
      <c r="U66" s="768"/>
      <c r="V66" s="769"/>
      <c r="W66" s="770"/>
      <c r="X66" s="765"/>
      <c r="Y66" s="765"/>
      <c r="Z66" s="765"/>
      <c r="AA66" s="765"/>
      <c r="AD66" s="348">
        <f t="shared" si="0"/>
        <v>0</v>
      </c>
      <c r="AE66" s="348">
        <f t="shared" si="1"/>
        <v>0</v>
      </c>
    </row>
    <row r="67" spans="2:31">
      <c r="B67" s="757">
        <v>43</v>
      </c>
      <c r="C67" s="757"/>
      <c r="D67" s="431"/>
      <c r="E67" s="758"/>
      <c r="F67" s="759"/>
      <c r="G67" s="766"/>
      <c r="H67" s="767"/>
      <c r="I67" s="767"/>
      <c r="J67" s="767"/>
      <c r="K67" s="767"/>
      <c r="L67" s="768"/>
      <c r="M67" s="769"/>
      <c r="N67" s="766"/>
      <c r="O67" s="767"/>
      <c r="P67" s="767"/>
      <c r="Q67" s="767"/>
      <c r="R67" s="767"/>
      <c r="S67" s="767"/>
      <c r="T67" s="768"/>
      <c r="U67" s="768"/>
      <c r="V67" s="769"/>
      <c r="W67" s="770"/>
      <c r="X67" s="765"/>
      <c r="Y67" s="765"/>
      <c r="Z67" s="765"/>
      <c r="AA67" s="765"/>
      <c r="AD67" s="348">
        <f t="shared" si="0"/>
        <v>0</v>
      </c>
      <c r="AE67" s="348">
        <f t="shared" si="1"/>
        <v>0</v>
      </c>
    </row>
    <row r="68" spans="2:31">
      <c r="B68" s="757">
        <v>44</v>
      </c>
      <c r="C68" s="757"/>
      <c r="D68" s="431"/>
      <c r="E68" s="758"/>
      <c r="F68" s="759"/>
      <c r="G68" s="766"/>
      <c r="H68" s="767"/>
      <c r="I68" s="767"/>
      <c r="J68" s="767"/>
      <c r="K68" s="767"/>
      <c r="L68" s="768"/>
      <c r="M68" s="769"/>
      <c r="N68" s="766"/>
      <c r="O68" s="767"/>
      <c r="P68" s="767"/>
      <c r="Q68" s="767"/>
      <c r="R68" s="767"/>
      <c r="S68" s="767"/>
      <c r="T68" s="768"/>
      <c r="U68" s="768"/>
      <c r="V68" s="769"/>
      <c r="W68" s="770"/>
      <c r="X68" s="765"/>
      <c r="Y68" s="765"/>
      <c r="Z68" s="765"/>
      <c r="AA68" s="765"/>
      <c r="AD68" s="348">
        <f t="shared" si="0"/>
        <v>0</v>
      </c>
      <c r="AE68" s="348">
        <f t="shared" si="1"/>
        <v>0</v>
      </c>
    </row>
    <row r="69" spans="2:31">
      <c r="B69" s="757">
        <v>45</v>
      </c>
      <c r="C69" s="757"/>
      <c r="D69" s="431"/>
      <c r="E69" s="758"/>
      <c r="F69" s="759"/>
      <c r="G69" s="766"/>
      <c r="H69" s="767"/>
      <c r="I69" s="767"/>
      <c r="J69" s="767"/>
      <c r="K69" s="767"/>
      <c r="L69" s="768"/>
      <c r="M69" s="769"/>
      <c r="N69" s="766"/>
      <c r="O69" s="767"/>
      <c r="P69" s="767"/>
      <c r="Q69" s="767"/>
      <c r="R69" s="767"/>
      <c r="S69" s="767"/>
      <c r="T69" s="768"/>
      <c r="U69" s="768"/>
      <c r="V69" s="769"/>
      <c r="W69" s="770"/>
      <c r="X69" s="765"/>
      <c r="Y69" s="765"/>
      <c r="Z69" s="765"/>
      <c r="AA69" s="765"/>
      <c r="AD69" s="348">
        <f t="shared" si="0"/>
        <v>0</v>
      </c>
      <c r="AE69" s="348">
        <f t="shared" si="1"/>
        <v>0</v>
      </c>
    </row>
    <row r="70" spans="2:31">
      <c r="B70" s="757">
        <v>46</v>
      </c>
      <c r="C70" s="757"/>
      <c r="D70" s="431"/>
      <c r="E70" s="758"/>
      <c r="F70" s="759"/>
      <c r="G70" s="766"/>
      <c r="H70" s="767"/>
      <c r="I70" s="767"/>
      <c r="J70" s="767"/>
      <c r="K70" s="767"/>
      <c r="L70" s="768"/>
      <c r="M70" s="769"/>
      <c r="N70" s="766"/>
      <c r="O70" s="767"/>
      <c r="P70" s="767"/>
      <c r="Q70" s="767"/>
      <c r="R70" s="767"/>
      <c r="S70" s="767"/>
      <c r="T70" s="768"/>
      <c r="U70" s="768"/>
      <c r="V70" s="769"/>
      <c r="W70" s="764"/>
      <c r="X70" s="765"/>
      <c r="Y70" s="765"/>
      <c r="Z70" s="765"/>
      <c r="AA70" s="765"/>
      <c r="AD70" s="348">
        <f t="shared" si="0"/>
        <v>0</v>
      </c>
      <c r="AE70" s="348">
        <f t="shared" si="1"/>
        <v>0</v>
      </c>
    </row>
    <row r="71" spans="2:31">
      <c r="B71" s="757">
        <v>47</v>
      </c>
      <c r="C71" s="757"/>
      <c r="D71" s="431"/>
      <c r="E71" s="758"/>
      <c r="F71" s="759"/>
      <c r="G71" s="766"/>
      <c r="H71" s="767"/>
      <c r="I71" s="767"/>
      <c r="J71" s="767"/>
      <c r="K71" s="767"/>
      <c r="L71" s="768"/>
      <c r="M71" s="769"/>
      <c r="N71" s="766"/>
      <c r="O71" s="767"/>
      <c r="P71" s="767"/>
      <c r="Q71" s="767"/>
      <c r="R71" s="767"/>
      <c r="S71" s="767"/>
      <c r="T71" s="768"/>
      <c r="U71" s="768"/>
      <c r="V71" s="769"/>
      <c r="W71" s="770"/>
      <c r="X71" s="765"/>
      <c r="Y71" s="765"/>
      <c r="Z71" s="765"/>
      <c r="AA71" s="765"/>
      <c r="AD71" s="348">
        <f t="shared" si="0"/>
        <v>0</v>
      </c>
      <c r="AE71" s="348">
        <f t="shared" si="1"/>
        <v>0</v>
      </c>
    </row>
    <row r="72" spans="2:31">
      <c r="B72" s="757">
        <v>48</v>
      </c>
      <c r="C72" s="757"/>
      <c r="D72" s="431"/>
      <c r="E72" s="758"/>
      <c r="F72" s="759"/>
      <c r="G72" s="766"/>
      <c r="H72" s="767"/>
      <c r="I72" s="767"/>
      <c r="J72" s="767"/>
      <c r="K72" s="767"/>
      <c r="L72" s="768"/>
      <c r="M72" s="769"/>
      <c r="N72" s="766"/>
      <c r="O72" s="767"/>
      <c r="P72" s="767"/>
      <c r="Q72" s="767"/>
      <c r="R72" s="767"/>
      <c r="S72" s="767"/>
      <c r="T72" s="768"/>
      <c r="U72" s="768"/>
      <c r="V72" s="769"/>
      <c r="W72" s="770"/>
      <c r="X72" s="765"/>
      <c r="Y72" s="765"/>
      <c r="Z72" s="765"/>
      <c r="AA72" s="765"/>
      <c r="AD72" s="348">
        <f t="shared" si="0"/>
        <v>0</v>
      </c>
      <c r="AE72" s="348">
        <f t="shared" si="1"/>
        <v>0</v>
      </c>
    </row>
    <row r="73" spans="2:31">
      <c r="B73" s="757">
        <v>49</v>
      </c>
      <c r="C73" s="757"/>
      <c r="D73" s="431"/>
      <c r="E73" s="758"/>
      <c r="F73" s="759"/>
      <c r="G73" s="766"/>
      <c r="H73" s="767"/>
      <c r="I73" s="767"/>
      <c r="J73" s="767"/>
      <c r="K73" s="767"/>
      <c r="L73" s="768"/>
      <c r="M73" s="769"/>
      <c r="N73" s="766"/>
      <c r="O73" s="767"/>
      <c r="P73" s="767"/>
      <c r="Q73" s="767"/>
      <c r="R73" s="767"/>
      <c r="S73" s="767"/>
      <c r="T73" s="768"/>
      <c r="U73" s="768"/>
      <c r="V73" s="769"/>
      <c r="W73" s="770"/>
      <c r="X73" s="765"/>
      <c r="Y73" s="765"/>
      <c r="Z73" s="765"/>
      <c r="AA73" s="765"/>
      <c r="AD73" s="348">
        <f t="shared" si="0"/>
        <v>0</v>
      </c>
      <c r="AE73" s="348">
        <f t="shared" si="1"/>
        <v>0</v>
      </c>
    </row>
    <row r="74" spans="2:31">
      <c r="B74" s="757">
        <v>50</v>
      </c>
      <c r="C74" s="757"/>
      <c r="D74" s="431"/>
      <c r="E74" s="758"/>
      <c r="F74" s="759"/>
      <c r="G74" s="766"/>
      <c r="H74" s="767"/>
      <c r="I74" s="767"/>
      <c r="J74" s="767"/>
      <c r="K74" s="767"/>
      <c r="L74" s="768"/>
      <c r="M74" s="769"/>
      <c r="N74" s="766"/>
      <c r="O74" s="767"/>
      <c r="P74" s="767"/>
      <c r="Q74" s="767"/>
      <c r="R74" s="767"/>
      <c r="S74" s="767"/>
      <c r="T74" s="768"/>
      <c r="U74" s="768"/>
      <c r="V74" s="769"/>
      <c r="W74" s="770"/>
      <c r="X74" s="765"/>
      <c r="Y74" s="765"/>
      <c r="Z74" s="765"/>
      <c r="AA74" s="765"/>
      <c r="AD74" s="348">
        <f t="shared" si="0"/>
        <v>0</v>
      </c>
      <c r="AE74" s="348">
        <f t="shared" si="1"/>
        <v>0</v>
      </c>
    </row>
    <row r="75" spans="2:31">
      <c r="B75" s="757">
        <v>51</v>
      </c>
      <c r="C75" s="757"/>
      <c r="D75" s="431"/>
      <c r="E75" s="758"/>
      <c r="F75" s="759"/>
      <c r="G75" s="766"/>
      <c r="H75" s="767"/>
      <c r="I75" s="767"/>
      <c r="J75" s="767"/>
      <c r="K75" s="767"/>
      <c r="L75" s="768"/>
      <c r="M75" s="769"/>
      <c r="N75" s="766"/>
      <c r="O75" s="767"/>
      <c r="P75" s="767"/>
      <c r="Q75" s="767"/>
      <c r="R75" s="767"/>
      <c r="S75" s="767"/>
      <c r="T75" s="768"/>
      <c r="U75" s="768"/>
      <c r="V75" s="769"/>
      <c r="W75" s="770"/>
      <c r="X75" s="765"/>
      <c r="Y75" s="765"/>
      <c r="Z75" s="765"/>
      <c r="AA75" s="765"/>
      <c r="AD75" s="348">
        <f t="shared" si="0"/>
        <v>0</v>
      </c>
      <c r="AE75" s="348">
        <f t="shared" si="1"/>
        <v>0</v>
      </c>
    </row>
    <row r="76" spans="2:31">
      <c r="B76" s="757">
        <v>52</v>
      </c>
      <c r="C76" s="757"/>
      <c r="D76" s="431"/>
      <c r="E76" s="758"/>
      <c r="F76" s="759"/>
      <c r="G76" s="766"/>
      <c r="H76" s="767"/>
      <c r="I76" s="767"/>
      <c r="J76" s="767"/>
      <c r="K76" s="767"/>
      <c r="L76" s="768"/>
      <c r="M76" s="769"/>
      <c r="N76" s="766"/>
      <c r="O76" s="767"/>
      <c r="P76" s="767"/>
      <c r="Q76" s="767"/>
      <c r="R76" s="767"/>
      <c r="S76" s="767"/>
      <c r="T76" s="768"/>
      <c r="U76" s="768"/>
      <c r="V76" s="769"/>
      <c r="W76" s="770"/>
      <c r="X76" s="765"/>
      <c r="Y76" s="765"/>
      <c r="Z76" s="765"/>
      <c r="AA76" s="765"/>
      <c r="AD76" s="348">
        <f t="shared" si="0"/>
        <v>0</v>
      </c>
      <c r="AE76" s="348">
        <f t="shared" si="1"/>
        <v>0</v>
      </c>
    </row>
    <row r="77" spans="2:31">
      <c r="B77" s="757">
        <v>53</v>
      </c>
      <c r="C77" s="757"/>
      <c r="D77" s="431"/>
      <c r="E77" s="758"/>
      <c r="F77" s="759"/>
      <c r="G77" s="766"/>
      <c r="H77" s="767"/>
      <c r="I77" s="767"/>
      <c r="J77" s="767"/>
      <c r="K77" s="767"/>
      <c r="L77" s="768"/>
      <c r="M77" s="769"/>
      <c r="N77" s="766"/>
      <c r="O77" s="767"/>
      <c r="P77" s="767"/>
      <c r="Q77" s="767"/>
      <c r="R77" s="767"/>
      <c r="S77" s="767"/>
      <c r="T77" s="768"/>
      <c r="U77" s="768"/>
      <c r="V77" s="769"/>
      <c r="W77" s="770"/>
      <c r="X77" s="765"/>
      <c r="Y77" s="765"/>
      <c r="Z77" s="765"/>
      <c r="AA77" s="765"/>
      <c r="AD77" s="348">
        <f t="shared" si="0"/>
        <v>0</v>
      </c>
      <c r="AE77" s="348">
        <f t="shared" si="1"/>
        <v>0</v>
      </c>
    </row>
    <row r="78" spans="2:31">
      <c r="B78" s="757">
        <v>54</v>
      </c>
      <c r="C78" s="757"/>
      <c r="D78" s="431"/>
      <c r="E78" s="758"/>
      <c r="F78" s="759"/>
      <c r="G78" s="766"/>
      <c r="H78" s="767"/>
      <c r="I78" s="767"/>
      <c r="J78" s="767"/>
      <c r="K78" s="767"/>
      <c r="L78" s="768"/>
      <c r="M78" s="769"/>
      <c r="N78" s="766"/>
      <c r="O78" s="767"/>
      <c r="P78" s="767"/>
      <c r="Q78" s="767"/>
      <c r="R78" s="767"/>
      <c r="S78" s="767"/>
      <c r="T78" s="768"/>
      <c r="U78" s="768"/>
      <c r="V78" s="769"/>
      <c r="W78" s="770"/>
      <c r="X78" s="765"/>
      <c r="Y78" s="765"/>
      <c r="Z78" s="765"/>
      <c r="AA78" s="765"/>
      <c r="AD78" s="348">
        <f t="shared" si="0"/>
        <v>0</v>
      </c>
      <c r="AE78" s="348">
        <f t="shared" si="1"/>
        <v>0</v>
      </c>
    </row>
    <row r="79" spans="2:31">
      <c r="B79" s="757">
        <v>55</v>
      </c>
      <c r="C79" s="757"/>
      <c r="D79" s="431"/>
      <c r="E79" s="758"/>
      <c r="F79" s="759"/>
      <c r="G79" s="766"/>
      <c r="H79" s="767"/>
      <c r="I79" s="767"/>
      <c r="J79" s="767"/>
      <c r="K79" s="767"/>
      <c r="L79" s="768"/>
      <c r="M79" s="769"/>
      <c r="N79" s="766"/>
      <c r="O79" s="767"/>
      <c r="P79" s="767"/>
      <c r="Q79" s="767"/>
      <c r="R79" s="767"/>
      <c r="S79" s="767"/>
      <c r="T79" s="768"/>
      <c r="U79" s="768"/>
      <c r="V79" s="769"/>
      <c r="W79" s="770"/>
      <c r="X79" s="765"/>
      <c r="Y79" s="765"/>
      <c r="Z79" s="765"/>
      <c r="AA79" s="765"/>
      <c r="AD79" s="348">
        <f t="shared" si="0"/>
        <v>0</v>
      </c>
      <c r="AE79" s="348">
        <f t="shared" si="1"/>
        <v>0</v>
      </c>
    </row>
    <row r="80" spans="2:31">
      <c r="B80" s="775">
        <v>56</v>
      </c>
      <c r="C80" s="775"/>
      <c r="D80" s="431"/>
      <c r="E80" s="758"/>
      <c r="F80" s="759"/>
      <c r="G80" s="766"/>
      <c r="H80" s="767"/>
      <c r="I80" s="767"/>
      <c r="J80" s="767"/>
      <c r="K80" s="767"/>
      <c r="L80" s="768"/>
      <c r="M80" s="769"/>
      <c r="N80" s="766"/>
      <c r="O80" s="767"/>
      <c r="P80" s="767"/>
      <c r="Q80" s="767"/>
      <c r="R80" s="767"/>
      <c r="S80" s="767"/>
      <c r="T80" s="771"/>
      <c r="U80" s="771"/>
      <c r="V80" s="772"/>
      <c r="W80" s="773"/>
      <c r="X80" s="774"/>
      <c r="Y80" s="774"/>
      <c r="Z80" s="774"/>
      <c r="AA80" s="774"/>
      <c r="AD80" s="348">
        <f t="shared" si="0"/>
        <v>0</v>
      </c>
      <c r="AE80" s="348">
        <f t="shared" si="1"/>
        <v>0</v>
      </c>
    </row>
    <row r="81" spans="2:31">
      <c r="B81" s="757">
        <v>57</v>
      </c>
      <c r="C81" s="757"/>
      <c r="D81" s="431"/>
      <c r="E81" s="758"/>
      <c r="F81" s="759"/>
      <c r="G81" s="766"/>
      <c r="H81" s="767"/>
      <c r="I81" s="767"/>
      <c r="J81" s="767"/>
      <c r="K81" s="767"/>
      <c r="L81" s="768"/>
      <c r="M81" s="769"/>
      <c r="N81" s="766"/>
      <c r="O81" s="767"/>
      <c r="P81" s="767"/>
      <c r="Q81" s="767"/>
      <c r="R81" s="767"/>
      <c r="S81" s="767"/>
      <c r="T81" s="771"/>
      <c r="U81" s="771"/>
      <c r="V81" s="772"/>
      <c r="W81" s="773"/>
      <c r="X81" s="774"/>
      <c r="Y81" s="774"/>
      <c r="Z81" s="774"/>
      <c r="AA81" s="774"/>
      <c r="AD81" s="348">
        <f t="shared" ref="AD81:AD93" si="2">G81*(IF(L81="t",1,IF(L81="kg",0.001,0.000001)))</f>
        <v>0</v>
      </c>
      <c r="AE81" s="348">
        <f t="shared" ref="AE81:AE93" si="3">N81*(IF(T81="t",1,IF(T81="kg",0.001,0.000001)))</f>
        <v>0</v>
      </c>
    </row>
    <row r="82" spans="2:31">
      <c r="B82" s="775">
        <v>58</v>
      </c>
      <c r="C82" s="775"/>
      <c r="D82" s="431"/>
      <c r="E82" s="758"/>
      <c r="F82" s="759"/>
      <c r="G82" s="766"/>
      <c r="H82" s="767"/>
      <c r="I82" s="767"/>
      <c r="J82" s="767"/>
      <c r="K82" s="767"/>
      <c r="L82" s="768"/>
      <c r="M82" s="769"/>
      <c r="N82" s="766"/>
      <c r="O82" s="767"/>
      <c r="P82" s="767"/>
      <c r="Q82" s="767"/>
      <c r="R82" s="767"/>
      <c r="S82" s="767"/>
      <c r="T82" s="771"/>
      <c r="U82" s="771"/>
      <c r="V82" s="772"/>
      <c r="W82" s="773"/>
      <c r="X82" s="774"/>
      <c r="Y82" s="774"/>
      <c r="Z82" s="774"/>
      <c r="AA82" s="774"/>
      <c r="AD82" s="348">
        <f t="shared" si="2"/>
        <v>0</v>
      </c>
      <c r="AE82" s="348">
        <f t="shared" si="3"/>
        <v>0</v>
      </c>
    </row>
    <row r="83" spans="2:31">
      <c r="B83" s="757">
        <v>59</v>
      </c>
      <c r="C83" s="757"/>
      <c r="D83" s="431"/>
      <c r="E83" s="758"/>
      <c r="F83" s="759"/>
      <c r="G83" s="766"/>
      <c r="H83" s="767"/>
      <c r="I83" s="767"/>
      <c r="J83" s="767"/>
      <c r="K83" s="767"/>
      <c r="L83" s="768"/>
      <c r="M83" s="769"/>
      <c r="N83" s="766"/>
      <c r="O83" s="767"/>
      <c r="P83" s="767"/>
      <c r="Q83" s="767"/>
      <c r="R83" s="767"/>
      <c r="S83" s="767"/>
      <c r="T83" s="771"/>
      <c r="U83" s="771"/>
      <c r="V83" s="772"/>
      <c r="W83" s="773"/>
      <c r="X83" s="774"/>
      <c r="Y83" s="774"/>
      <c r="Z83" s="774"/>
      <c r="AA83" s="774"/>
      <c r="AD83" s="348">
        <f t="shared" si="2"/>
        <v>0</v>
      </c>
      <c r="AE83" s="348">
        <f t="shared" si="3"/>
        <v>0</v>
      </c>
    </row>
    <row r="84" spans="2:31">
      <c r="B84" s="775">
        <v>60</v>
      </c>
      <c r="C84" s="775"/>
      <c r="D84" s="431"/>
      <c r="E84" s="758"/>
      <c r="F84" s="759"/>
      <c r="G84" s="766"/>
      <c r="H84" s="767"/>
      <c r="I84" s="767"/>
      <c r="J84" s="767"/>
      <c r="K84" s="767"/>
      <c r="L84" s="768"/>
      <c r="M84" s="769"/>
      <c r="N84" s="766"/>
      <c r="O84" s="767"/>
      <c r="P84" s="767"/>
      <c r="Q84" s="767"/>
      <c r="R84" s="767"/>
      <c r="S84" s="767"/>
      <c r="T84" s="771"/>
      <c r="U84" s="771"/>
      <c r="V84" s="772"/>
      <c r="W84" s="773"/>
      <c r="X84" s="774"/>
      <c r="Y84" s="774"/>
      <c r="Z84" s="774"/>
      <c r="AA84" s="774"/>
      <c r="AD84" s="348">
        <f t="shared" si="2"/>
        <v>0</v>
      </c>
      <c r="AE84" s="348">
        <f t="shared" si="3"/>
        <v>0</v>
      </c>
    </row>
    <row r="85" spans="2:31">
      <c r="B85" s="757">
        <v>61</v>
      </c>
      <c r="C85" s="757"/>
      <c r="D85" s="431"/>
      <c r="E85" s="758"/>
      <c r="F85" s="759"/>
      <c r="G85" s="766"/>
      <c r="H85" s="767"/>
      <c r="I85" s="767"/>
      <c r="J85" s="767"/>
      <c r="K85" s="767"/>
      <c r="L85" s="768"/>
      <c r="M85" s="769"/>
      <c r="N85" s="766"/>
      <c r="O85" s="767"/>
      <c r="P85" s="767"/>
      <c r="Q85" s="767"/>
      <c r="R85" s="767"/>
      <c r="S85" s="767"/>
      <c r="T85" s="771"/>
      <c r="U85" s="771"/>
      <c r="V85" s="772"/>
      <c r="W85" s="773"/>
      <c r="X85" s="774"/>
      <c r="Y85" s="774"/>
      <c r="Z85" s="774"/>
      <c r="AA85" s="774"/>
      <c r="AD85" s="348">
        <f t="shared" si="2"/>
        <v>0</v>
      </c>
      <c r="AE85" s="348">
        <f t="shared" si="3"/>
        <v>0</v>
      </c>
    </row>
    <row r="86" spans="2:31">
      <c r="B86" s="757">
        <v>62</v>
      </c>
      <c r="C86" s="757"/>
      <c r="D86" s="431"/>
      <c r="E86" s="758"/>
      <c r="F86" s="759"/>
      <c r="G86" s="766"/>
      <c r="H86" s="767"/>
      <c r="I86" s="767"/>
      <c r="J86" s="767"/>
      <c r="K86" s="767"/>
      <c r="L86" s="768"/>
      <c r="M86" s="769"/>
      <c r="N86" s="766"/>
      <c r="O86" s="767"/>
      <c r="P86" s="767"/>
      <c r="Q86" s="767"/>
      <c r="R86" s="767"/>
      <c r="S86" s="767"/>
      <c r="T86" s="768"/>
      <c r="U86" s="768"/>
      <c r="V86" s="769"/>
      <c r="W86" s="770"/>
      <c r="X86" s="765"/>
      <c r="Y86" s="765"/>
      <c r="Z86" s="765"/>
      <c r="AA86" s="765"/>
      <c r="AD86" s="348">
        <f t="shared" si="2"/>
        <v>0</v>
      </c>
      <c r="AE86" s="348">
        <f t="shared" si="3"/>
        <v>0</v>
      </c>
    </row>
    <row r="87" spans="2:31">
      <c r="B87" s="757">
        <v>63</v>
      </c>
      <c r="C87" s="757"/>
      <c r="D87" s="431"/>
      <c r="E87" s="758"/>
      <c r="F87" s="759"/>
      <c r="G87" s="766"/>
      <c r="H87" s="767"/>
      <c r="I87" s="767"/>
      <c r="J87" s="767"/>
      <c r="K87" s="767"/>
      <c r="L87" s="768"/>
      <c r="M87" s="769"/>
      <c r="N87" s="766"/>
      <c r="O87" s="767"/>
      <c r="P87" s="767"/>
      <c r="Q87" s="767"/>
      <c r="R87" s="767"/>
      <c r="S87" s="767"/>
      <c r="T87" s="771"/>
      <c r="U87" s="771"/>
      <c r="V87" s="772"/>
      <c r="W87" s="773"/>
      <c r="X87" s="774"/>
      <c r="Y87" s="774"/>
      <c r="Z87" s="774"/>
      <c r="AA87" s="774"/>
      <c r="AD87" s="348">
        <f t="shared" si="2"/>
        <v>0</v>
      </c>
      <c r="AE87" s="348">
        <f t="shared" si="3"/>
        <v>0</v>
      </c>
    </row>
    <row r="88" spans="2:31">
      <c r="B88" s="757">
        <v>64</v>
      </c>
      <c r="C88" s="757"/>
      <c r="D88" s="431"/>
      <c r="E88" s="758"/>
      <c r="F88" s="759"/>
      <c r="G88" s="766"/>
      <c r="H88" s="767"/>
      <c r="I88" s="767"/>
      <c r="J88" s="767"/>
      <c r="K88" s="767"/>
      <c r="L88" s="768"/>
      <c r="M88" s="769"/>
      <c r="N88" s="766"/>
      <c r="O88" s="767"/>
      <c r="P88" s="767"/>
      <c r="Q88" s="767"/>
      <c r="R88" s="767"/>
      <c r="S88" s="767"/>
      <c r="T88" s="768"/>
      <c r="U88" s="768"/>
      <c r="V88" s="769"/>
      <c r="W88" s="770"/>
      <c r="X88" s="765"/>
      <c r="Y88" s="765"/>
      <c r="Z88" s="765"/>
      <c r="AA88" s="765"/>
      <c r="AD88" s="348">
        <f t="shared" si="2"/>
        <v>0</v>
      </c>
      <c r="AE88" s="348">
        <f t="shared" si="3"/>
        <v>0</v>
      </c>
    </row>
    <row r="89" spans="2:31">
      <c r="B89" s="757">
        <v>65</v>
      </c>
      <c r="C89" s="757"/>
      <c r="D89" s="431"/>
      <c r="E89" s="758"/>
      <c r="F89" s="759"/>
      <c r="G89" s="766"/>
      <c r="H89" s="767"/>
      <c r="I89" s="767"/>
      <c r="J89" s="767"/>
      <c r="K89" s="767"/>
      <c r="L89" s="768"/>
      <c r="M89" s="769"/>
      <c r="N89" s="766"/>
      <c r="O89" s="767"/>
      <c r="P89" s="767"/>
      <c r="Q89" s="767"/>
      <c r="R89" s="767"/>
      <c r="S89" s="767"/>
      <c r="T89" s="771"/>
      <c r="U89" s="771"/>
      <c r="V89" s="772"/>
      <c r="W89" s="773"/>
      <c r="X89" s="774"/>
      <c r="Y89" s="774"/>
      <c r="Z89" s="774"/>
      <c r="AA89" s="774"/>
      <c r="AD89" s="348">
        <f t="shared" si="2"/>
        <v>0</v>
      </c>
      <c r="AE89" s="348">
        <f t="shared" si="3"/>
        <v>0</v>
      </c>
    </row>
    <row r="90" spans="2:31">
      <c r="B90" s="757">
        <v>66</v>
      </c>
      <c r="C90" s="757"/>
      <c r="D90" s="431"/>
      <c r="E90" s="758"/>
      <c r="F90" s="759"/>
      <c r="G90" s="766"/>
      <c r="H90" s="767"/>
      <c r="I90" s="767"/>
      <c r="J90" s="767"/>
      <c r="K90" s="767"/>
      <c r="L90" s="768"/>
      <c r="M90" s="769"/>
      <c r="N90" s="766"/>
      <c r="O90" s="767"/>
      <c r="P90" s="767"/>
      <c r="Q90" s="767"/>
      <c r="R90" s="767"/>
      <c r="S90" s="767"/>
      <c r="T90" s="768"/>
      <c r="U90" s="768"/>
      <c r="V90" s="769"/>
      <c r="W90" s="770"/>
      <c r="X90" s="765"/>
      <c r="Y90" s="765"/>
      <c r="Z90" s="765"/>
      <c r="AA90" s="765"/>
      <c r="AD90" s="348">
        <f t="shared" si="2"/>
        <v>0</v>
      </c>
      <c r="AE90" s="348">
        <f t="shared" si="3"/>
        <v>0</v>
      </c>
    </row>
    <row r="91" spans="2:31">
      <c r="B91" s="757">
        <v>67</v>
      </c>
      <c r="C91" s="757"/>
      <c r="D91" s="431"/>
      <c r="E91" s="758"/>
      <c r="F91" s="759"/>
      <c r="G91" s="766"/>
      <c r="H91" s="767"/>
      <c r="I91" s="767"/>
      <c r="J91" s="767"/>
      <c r="K91" s="767"/>
      <c r="L91" s="768"/>
      <c r="M91" s="769"/>
      <c r="N91" s="766"/>
      <c r="O91" s="767"/>
      <c r="P91" s="767"/>
      <c r="Q91" s="767"/>
      <c r="R91" s="767"/>
      <c r="S91" s="767"/>
      <c r="T91" s="771"/>
      <c r="U91" s="771"/>
      <c r="V91" s="772"/>
      <c r="W91" s="773"/>
      <c r="X91" s="774"/>
      <c r="Y91" s="774"/>
      <c r="Z91" s="774"/>
      <c r="AA91" s="774"/>
      <c r="AD91" s="348">
        <f t="shared" si="2"/>
        <v>0</v>
      </c>
      <c r="AE91" s="348">
        <f t="shared" si="3"/>
        <v>0</v>
      </c>
    </row>
    <row r="92" spans="2:31">
      <c r="B92" s="757">
        <v>68</v>
      </c>
      <c r="C92" s="757"/>
      <c r="D92" s="431"/>
      <c r="E92" s="758"/>
      <c r="F92" s="759"/>
      <c r="G92" s="766"/>
      <c r="H92" s="767"/>
      <c r="I92" s="767"/>
      <c r="J92" s="767"/>
      <c r="K92" s="767"/>
      <c r="L92" s="768"/>
      <c r="M92" s="769"/>
      <c r="N92" s="766"/>
      <c r="O92" s="767"/>
      <c r="P92" s="767"/>
      <c r="Q92" s="767"/>
      <c r="R92" s="767"/>
      <c r="S92" s="767"/>
      <c r="T92" s="768"/>
      <c r="U92" s="768"/>
      <c r="V92" s="769"/>
      <c r="W92" s="770"/>
      <c r="X92" s="765"/>
      <c r="Y92" s="765"/>
      <c r="Z92" s="765"/>
      <c r="AA92" s="765"/>
      <c r="AD92" s="348">
        <f t="shared" si="2"/>
        <v>0</v>
      </c>
      <c r="AE92" s="348">
        <f t="shared" si="3"/>
        <v>0</v>
      </c>
    </row>
    <row r="93" spans="2:31">
      <c r="B93" s="757">
        <v>69</v>
      </c>
      <c r="C93" s="757"/>
      <c r="D93" s="431"/>
      <c r="E93" s="758"/>
      <c r="F93" s="759"/>
      <c r="G93" s="766"/>
      <c r="H93" s="767"/>
      <c r="I93" s="767"/>
      <c r="J93" s="767"/>
      <c r="K93" s="767"/>
      <c r="L93" s="768"/>
      <c r="M93" s="769"/>
      <c r="N93" s="766"/>
      <c r="O93" s="767"/>
      <c r="P93" s="767"/>
      <c r="Q93" s="767"/>
      <c r="R93" s="767"/>
      <c r="S93" s="767"/>
      <c r="T93" s="771"/>
      <c r="U93" s="771"/>
      <c r="V93" s="772"/>
      <c r="W93" s="773"/>
      <c r="X93" s="774"/>
      <c r="Y93" s="774"/>
      <c r="Z93" s="774"/>
      <c r="AA93" s="774"/>
      <c r="AD93" s="348">
        <f t="shared" si="2"/>
        <v>0</v>
      </c>
      <c r="AE93" s="348">
        <f t="shared" si="3"/>
        <v>0</v>
      </c>
    </row>
    <row r="94" spans="2:31">
      <c r="B94" s="757">
        <v>70</v>
      </c>
      <c r="C94" s="757"/>
      <c r="D94" s="431"/>
      <c r="E94" s="758"/>
      <c r="F94" s="759"/>
      <c r="G94" s="766"/>
      <c r="H94" s="767"/>
      <c r="I94" s="767"/>
      <c r="J94" s="767"/>
      <c r="K94" s="767"/>
      <c r="L94" s="768"/>
      <c r="M94" s="769"/>
      <c r="N94" s="766"/>
      <c r="O94" s="767"/>
      <c r="P94" s="767"/>
      <c r="Q94" s="767"/>
      <c r="R94" s="767"/>
      <c r="S94" s="767"/>
      <c r="T94" s="768"/>
      <c r="U94" s="768"/>
      <c r="V94" s="769"/>
      <c r="W94" s="770"/>
      <c r="X94" s="765"/>
      <c r="Y94" s="765"/>
      <c r="Z94" s="765"/>
      <c r="AA94" s="765"/>
      <c r="AD94" s="348">
        <f>G94*(IF(L94="t",1,IF(L94="kg",0.001,0.000001)))</f>
        <v>0</v>
      </c>
      <c r="AE94" s="348">
        <f>N94*(IF(T94="t",1,IF(T94="kg",0.001,0.000001)))</f>
        <v>0</v>
      </c>
    </row>
    <row r="95" spans="2:31">
      <c r="B95" s="757">
        <v>71</v>
      </c>
      <c r="C95" s="757"/>
      <c r="D95" s="431"/>
      <c r="E95" s="758"/>
      <c r="F95" s="759"/>
      <c r="G95" s="766"/>
      <c r="H95" s="767"/>
      <c r="I95" s="767"/>
      <c r="J95" s="767"/>
      <c r="K95" s="767"/>
      <c r="L95" s="768"/>
      <c r="M95" s="769"/>
      <c r="N95" s="766"/>
      <c r="O95" s="767"/>
      <c r="P95" s="767"/>
      <c r="Q95" s="767"/>
      <c r="R95" s="767"/>
      <c r="S95" s="767"/>
      <c r="T95" s="771"/>
      <c r="U95" s="771"/>
      <c r="V95" s="772"/>
      <c r="W95" s="773"/>
      <c r="X95" s="774"/>
      <c r="Y95" s="774"/>
      <c r="Z95" s="774"/>
      <c r="AA95" s="774"/>
      <c r="AD95" s="348">
        <f t="shared" ref="AD95:AD103" si="4">G95*(IF(L95="t",1,IF(L95="kg",0.001,0.000001)))</f>
        <v>0</v>
      </c>
      <c r="AE95" s="348">
        <f t="shared" ref="AE95:AE104" si="5">N95*(IF(T95="t",1,IF(T95="kg",0.001,0.000001)))</f>
        <v>0</v>
      </c>
    </row>
    <row r="96" spans="2:31">
      <c r="B96" s="757">
        <v>72</v>
      </c>
      <c r="C96" s="757"/>
      <c r="D96" s="431"/>
      <c r="E96" s="758"/>
      <c r="F96" s="759"/>
      <c r="G96" s="766"/>
      <c r="H96" s="767"/>
      <c r="I96" s="767"/>
      <c r="J96" s="767"/>
      <c r="K96" s="767"/>
      <c r="L96" s="768"/>
      <c r="M96" s="769"/>
      <c r="N96" s="766"/>
      <c r="O96" s="767"/>
      <c r="P96" s="767"/>
      <c r="Q96" s="767"/>
      <c r="R96" s="767"/>
      <c r="S96" s="767"/>
      <c r="T96" s="768"/>
      <c r="U96" s="768"/>
      <c r="V96" s="769"/>
      <c r="W96" s="770"/>
      <c r="X96" s="765"/>
      <c r="Y96" s="765"/>
      <c r="Z96" s="765"/>
      <c r="AA96" s="765"/>
      <c r="AD96" s="348">
        <f t="shared" si="4"/>
        <v>0</v>
      </c>
      <c r="AE96" s="348">
        <f t="shared" si="5"/>
        <v>0</v>
      </c>
    </row>
    <row r="97" spans="2:31">
      <c r="B97" s="757">
        <v>73</v>
      </c>
      <c r="C97" s="757"/>
      <c r="D97" s="431"/>
      <c r="E97" s="758"/>
      <c r="F97" s="759"/>
      <c r="G97" s="766"/>
      <c r="H97" s="767"/>
      <c r="I97" s="767"/>
      <c r="J97" s="767"/>
      <c r="K97" s="767"/>
      <c r="L97" s="768"/>
      <c r="M97" s="769"/>
      <c r="N97" s="766"/>
      <c r="O97" s="767"/>
      <c r="P97" s="767"/>
      <c r="Q97" s="767"/>
      <c r="R97" s="767"/>
      <c r="S97" s="767"/>
      <c r="T97" s="771"/>
      <c r="U97" s="771"/>
      <c r="V97" s="772"/>
      <c r="W97" s="773"/>
      <c r="X97" s="774"/>
      <c r="Y97" s="774"/>
      <c r="Z97" s="774"/>
      <c r="AA97" s="774"/>
      <c r="AD97" s="348">
        <f t="shared" si="4"/>
        <v>0</v>
      </c>
      <c r="AE97" s="348">
        <f t="shared" si="5"/>
        <v>0</v>
      </c>
    </row>
    <row r="98" spans="2:31">
      <c r="B98" s="757">
        <v>74</v>
      </c>
      <c r="C98" s="757"/>
      <c r="D98" s="431"/>
      <c r="E98" s="758"/>
      <c r="F98" s="759"/>
      <c r="G98" s="766"/>
      <c r="H98" s="767"/>
      <c r="I98" s="767"/>
      <c r="J98" s="767"/>
      <c r="K98" s="767"/>
      <c r="L98" s="768"/>
      <c r="M98" s="769"/>
      <c r="N98" s="766"/>
      <c r="O98" s="767"/>
      <c r="P98" s="767"/>
      <c r="Q98" s="767"/>
      <c r="R98" s="767"/>
      <c r="S98" s="767"/>
      <c r="T98" s="768"/>
      <c r="U98" s="768"/>
      <c r="V98" s="769"/>
      <c r="W98" s="770"/>
      <c r="X98" s="765"/>
      <c r="Y98" s="765"/>
      <c r="Z98" s="765"/>
      <c r="AA98" s="765"/>
      <c r="AD98" s="348">
        <f t="shared" si="4"/>
        <v>0</v>
      </c>
      <c r="AE98" s="348">
        <f t="shared" si="5"/>
        <v>0</v>
      </c>
    </row>
    <row r="99" spans="2:31">
      <c r="B99" s="757">
        <v>75</v>
      </c>
      <c r="C99" s="757"/>
      <c r="D99" s="431"/>
      <c r="E99" s="758"/>
      <c r="F99" s="759"/>
      <c r="G99" s="766"/>
      <c r="H99" s="767"/>
      <c r="I99" s="767"/>
      <c r="J99" s="767"/>
      <c r="K99" s="767"/>
      <c r="L99" s="768"/>
      <c r="M99" s="769"/>
      <c r="N99" s="766"/>
      <c r="O99" s="767"/>
      <c r="P99" s="767"/>
      <c r="Q99" s="767"/>
      <c r="R99" s="767"/>
      <c r="S99" s="767"/>
      <c r="T99" s="771"/>
      <c r="U99" s="771"/>
      <c r="V99" s="772"/>
      <c r="W99" s="773"/>
      <c r="X99" s="774"/>
      <c r="Y99" s="774"/>
      <c r="Z99" s="774"/>
      <c r="AA99" s="774"/>
      <c r="AD99" s="348">
        <f t="shared" si="4"/>
        <v>0</v>
      </c>
      <c r="AE99" s="348">
        <f t="shared" si="5"/>
        <v>0</v>
      </c>
    </row>
    <row r="100" spans="2:31">
      <c r="B100" s="757">
        <v>76</v>
      </c>
      <c r="C100" s="757"/>
      <c r="D100" s="431"/>
      <c r="E100" s="758"/>
      <c r="F100" s="759"/>
      <c r="G100" s="766"/>
      <c r="H100" s="767"/>
      <c r="I100" s="767"/>
      <c r="J100" s="767"/>
      <c r="K100" s="767"/>
      <c r="L100" s="768"/>
      <c r="M100" s="769"/>
      <c r="N100" s="766"/>
      <c r="O100" s="767"/>
      <c r="P100" s="767"/>
      <c r="Q100" s="767"/>
      <c r="R100" s="767"/>
      <c r="S100" s="767"/>
      <c r="T100" s="768"/>
      <c r="U100" s="768"/>
      <c r="V100" s="769"/>
      <c r="W100" s="770"/>
      <c r="X100" s="765"/>
      <c r="Y100" s="765"/>
      <c r="Z100" s="765"/>
      <c r="AA100" s="765"/>
      <c r="AD100" s="348">
        <f t="shared" si="4"/>
        <v>0</v>
      </c>
      <c r="AE100" s="348">
        <f t="shared" si="5"/>
        <v>0</v>
      </c>
    </row>
    <row r="101" spans="2:31">
      <c r="B101" s="757">
        <v>77</v>
      </c>
      <c r="C101" s="757"/>
      <c r="D101" s="431"/>
      <c r="E101" s="758"/>
      <c r="F101" s="759"/>
      <c r="G101" s="766"/>
      <c r="H101" s="767"/>
      <c r="I101" s="767"/>
      <c r="J101" s="767"/>
      <c r="K101" s="767"/>
      <c r="L101" s="768"/>
      <c r="M101" s="769"/>
      <c r="N101" s="766"/>
      <c r="O101" s="767"/>
      <c r="P101" s="767"/>
      <c r="Q101" s="767"/>
      <c r="R101" s="767"/>
      <c r="S101" s="767"/>
      <c r="T101" s="771"/>
      <c r="U101" s="771"/>
      <c r="V101" s="772"/>
      <c r="W101" s="773"/>
      <c r="X101" s="774"/>
      <c r="Y101" s="774"/>
      <c r="Z101" s="774"/>
      <c r="AA101" s="774"/>
      <c r="AD101" s="348">
        <f t="shared" si="4"/>
        <v>0</v>
      </c>
      <c r="AE101" s="348">
        <f t="shared" si="5"/>
        <v>0</v>
      </c>
    </row>
    <row r="102" spans="2:31">
      <c r="B102" s="757">
        <v>78</v>
      </c>
      <c r="C102" s="757"/>
      <c r="D102" s="431"/>
      <c r="E102" s="758"/>
      <c r="F102" s="759"/>
      <c r="G102" s="766"/>
      <c r="H102" s="767"/>
      <c r="I102" s="767"/>
      <c r="J102" s="767"/>
      <c r="K102" s="767"/>
      <c r="L102" s="768"/>
      <c r="M102" s="769"/>
      <c r="N102" s="766"/>
      <c r="O102" s="767"/>
      <c r="P102" s="767"/>
      <c r="Q102" s="767"/>
      <c r="R102" s="767"/>
      <c r="S102" s="767"/>
      <c r="T102" s="768"/>
      <c r="U102" s="768"/>
      <c r="V102" s="769"/>
      <c r="W102" s="770"/>
      <c r="X102" s="765"/>
      <c r="Y102" s="765"/>
      <c r="Z102" s="765"/>
      <c r="AA102" s="765"/>
      <c r="AD102" s="348">
        <f t="shared" si="4"/>
        <v>0</v>
      </c>
      <c r="AE102" s="348">
        <f t="shared" si="5"/>
        <v>0</v>
      </c>
    </row>
    <row r="103" spans="2:31">
      <c r="B103" s="757">
        <v>79</v>
      </c>
      <c r="C103" s="757"/>
      <c r="D103" s="441"/>
      <c r="E103" s="758"/>
      <c r="F103" s="759"/>
      <c r="G103" s="766"/>
      <c r="H103" s="767"/>
      <c r="I103" s="767"/>
      <c r="J103" s="767"/>
      <c r="K103" s="767"/>
      <c r="L103" s="768"/>
      <c r="M103" s="769"/>
      <c r="N103" s="766"/>
      <c r="O103" s="767"/>
      <c r="P103" s="767"/>
      <c r="Q103" s="767"/>
      <c r="R103" s="767"/>
      <c r="S103" s="767"/>
      <c r="T103" s="771"/>
      <c r="U103" s="771"/>
      <c r="V103" s="772"/>
      <c r="W103" s="773"/>
      <c r="X103" s="774"/>
      <c r="Y103" s="774"/>
      <c r="Z103" s="774"/>
      <c r="AA103" s="774"/>
      <c r="AD103" s="348">
        <f t="shared" si="4"/>
        <v>0</v>
      </c>
      <c r="AE103" s="348">
        <f t="shared" si="5"/>
        <v>0</v>
      </c>
    </row>
    <row r="104" spans="2:31" ht="16.5" thickBot="1">
      <c r="B104" s="757">
        <v>80</v>
      </c>
      <c r="C104" s="757"/>
      <c r="D104" s="441"/>
      <c r="E104" s="758"/>
      <c r="F104" s="759"/>
      <c r="G104" s="760"/>
      <c r="H104" s="761"/>
      <c r="I104" s="761"/>
      <c r="J104" s="761"/>
      <c r="K104" s="761"/>
      <c r="L104" s="762"/>
      <c r="M104" s="763"/>
      <c r="N104" s="760"/>
      <c r="O104" s="761"/>
      <c r="P104" s="761"/>
      <c r="Q104" s="761"/>
      <c r="R104" s="761"/>
      <c r="S104" s="761"/>
      <c r="T104" s="762"/>
      <c r="U104" s="762"/>
      <c r="V104" s="763"/>
      <c r="W104" s="764"/>
      <c r="X104" s="765"/>
      <c r="Y104" s="765"/>
      <c r="Z104" s="765"/>
      <c r="AA104" s="765"/>
      <c r="AD104" s="348">
        <f>G104*(IF(L104="t",1,IF(L104="kg",0.001,0.000001)))</f>
        <v>0</v>
      </c>
      <c r="AE104" s="348">
        <f t="shared" si="5"/>
        <v>0</v>
      </c>
    </row>
  </sheetData>
  <sheetProtection algorithmName="SHA-512" hashValue="Eshmxa1sSPjVo1Iju2OmtmUqHy6Wzoow0Rs+Ob/pZ4qH4/3uq8egBVMkP7uZh+A1fXMz6yMNUAB3iKIn7/utpQ==" saltValue="Lp3V2+qZBzH7I4Mk1yefFg==" spinCount="100000" sheet="1" formatCells="0" formatRows="0" insertHyperlinks="0"/>
  <protectedRanges>
    <protectedRange sqref="G29:K30 N29:S30 D28:D30 D25:AA27 E28:F45 T28:AA45 D35:D45 N33:S45 G33:K45 L28:M45 D46:AA995" name="範圍1"/>
    <protectedRange sqref="G28:K28" name="範圍1_1"/>
    <protectedRange sqref="N28:S28" name="範圍1_2"/>
    <protectedRange sqref="D31:D32" name="範圍1_3"/>
    <protectedRange sqref="G31:K32" name="範圍1_4"/>
    <protectedRange sqref="N31:S32" name="範圍1_5"/>
    <protectedRange sqref="D33:D34" name="範圍1_6"/>
  </protectedRanges>
  <mergeCells count="637">
    <mergeCell ref="Y3:AA4"/>
    <mergeCell ref="Y5:AA6"/>
    <mergeCell ref="Y7:AA7"/>
    <mergeCell ref="Y8:AA11"/>
    <mergeCell ref="Y12:AA13"/>
    <mergeCell ref="Y14:AA15"/>
    <mergeCell ref="Y16:AA16"/>
    <mergeCell ref="Y17:AA21"/>
    <mergeCell ref="E7:H7"/>
    <mergeCell ref="I7:I8"/>
    <mergeCell ref="J7:L7"/>
    <mergeCell ref="M7:M8"/>
    <mergeCell ref="N7:P8"/>
    <mergeCell ref="E8:H8"/>
    <mergeCell ref="J8:L8"/>
    <mergeCell ref="O10:Q10"/>
    <mergeCell ref="R10:R11"/>
    <mergeCell ref="T10:T11"/>
    <mergeCell ref="U10:U11"/>
    <mergeCell ref="V10:V11"/>
    <mergeCell ref="W10:W11"/>
    <mergeCell ref="M11:O11"/>
    <mergeCell ref="N16:P17"/>
    <mergeCell ref="N13:P14"/>
    <mergeCell ref="C4:D5"/>
    <mergeCell ref="E4:H4"/>
    <mergeCell ref="I4:I5"/>
    <mergeCell ref="J4:L4"/>
    <mergeCell ref="M4:M5"/>
    <mergeCell ref="N4:P5"/>
    <mergeCell ref="E5:H5"/>
    <mergeCell ref="J5:L5"/>
    <mergeCell ref="C7:D8"/>
    <mergeCell ref="C10:D11"/>
    <mergeCell ref="F10:F11"/>
    <mergeCell ref="H10:H11"/>
    <mergeCell ref="I10:I11"/>
    <mergeCell ref="J10:J11"/>
    <mergeCell ref="K10:M10"/>
    <mergeCell ref="C16:D17"/>
    <mergeCell ref="E16:H16"/>
    <mergeCell ref="I16:I17"/>
    <mergeCell ref="J16:L16"/>
    <mergeCell ref="M16:M17"/>
    <mergeCell ref="E17:H17"/>
    <mergeCell ref="J17:L17"/>
    <mergeCell ref="C13:D14"/>
    <mergeCell ref="E13:H13"/>
    <mergeCell ref="I13:I14"/>
    <mergeCell ref="J13:L13"/>
    <mergeCell ref="M13:M14"/>
    <mergeCell ref="E14:H14"/>
    <mergeCell ref="J14:L14"/>
    <mergeCell ref="O19:Q19"/>
    <mergeCell ref="R19:R20"/>
    <mergeCell ref="T19:T20"/>
    <mergeCell ref="U19:U20"/>
    <mergeCell ref="V19:V20"/>
    <mergeCell ref="W19:W20"/>
    <mergeCell ref="O20:Q20"/>
    <mergeCell ref="C19:D20"/>
    <mergeCell ref="F19:F20"/>
    <mergeCell ref="H19:H20"/>
    <mergeCell ref="I19:I20"/>
    <mergeCell ref="J19:J20"/>
    <mergeCell ref="K19:M19"/>
    <mergeCell ref="K20:M20"/>
    <mergeCell ref="B23:C24"/>
    <mergeCell ref="D23:D24"/>
    <mergeCell ref="E23:F24"/>
    <mergeCell ref="G23:M23"/>
    <mergeCell ref="N23:V23"/>
    <mergeCell ref="W23:AA24"/>
    <mergeCell ref="G24:K24"/>
    <mergeCell ref="L24:M24"/>
    <mergeCell ref="N24:S24"/>
    <mergeCell ref="T24:V24"/>
    <mergeCell ref="W25:AA25"/>
    <mergeCell ref="B26:C26"/>
    <mergeCell ref="E26:F26"/>
    <mergeCell ref="G26:K26"/>
    <mergeCell ref="L25:M25"/>
    <mergeCell ref="N26:S26"/>
    <mergeCell ref="T26:V26"/>
    <mergeCell ref="W26:AA26"/>
    <mergeCell ref="B25:C25"/>
    <mergeCell ref="E25:F25"/>
    <mergeCell ref="G25:K25"/>
    <mergeCell ref="N25:S25"/>
    <mergeCell ref="T25:V25"/>
    <mergeCell ref="L26:M26"/>
    <mergeCell ref="W27:AA27"/>
    <mergeCell ref="B28:C28"/>
    <mergeCell ref="E28:F28"/>
    <mergeCell ref="G28:K28"/>
    <mergeCell ref="N28:S28"/>
    <mergeCell ref="T28:V28"/>
    <mergeCell ref="W28:AA28"/>
    <mergeCell ref="B27:C27"/>
    <mergeCell ref="E27:F27"/>
    <mergeCell ref="G27:K27"/>
    <mergeCell ref="L28:M28"/>
    <mergeCell ref="N27:S27"/>
    <mergeCell ref="T27:V27"/>
    <mergeCell ref="L27:M27"/>
    <mergeCell ref="W29:AA29"/>
    <mergeCell ref="B30:C30"/>
    <mergeCell ref="E30:F30"/>
    <mergeCell ref="G30:K30"/>
    <mergeCell ref="L30:M30"/>
    <mergeCell ref="N30:S30"/>
    <mergeCell ref="T30:V30"/>
    <mergeCell ref="W30:AA30"/>
    <mergeCell ref="B29:C29"/>
    <mergeCell ref="E29:F29"/>
    <mergeCell ref="G29:K29"/>
    <mergeCell ref="L29:M29"/>
    <mergeCell ref="N29:S29"/>
    <mergeCell ref="T29:V29"/>
    <mergeCell ref="W31:AA31"/>
    <mergeCell ref="B32:C32"/>
    <mergeCell ref="E32:F32"/>
    <mergeCell ref="G32:K32"/>
    <mergeCell ref="L32:M32"/>
    <mergeCell ref="N32:S32"/>
    <mergeCell ref="T32:V32"/>
    <mergeCell ref="W32:AA32"/>
    <mergeCell ref="B31:C31"/>
    <mergeCell ref="E31:F31"/>
    <mergeCell ref="G31:K31"/>
    <mergeCell ref="L31:M31"/>
    <mergeCell ref="N31:S31"/>
    <mergeCell ref="T31:V31"/>
    <mergeCell ref="W37:AA37"/>
    <mergeCell ref="W33:AA33"/>
    <mergeCell ref="B34:C34"/>
    <mergeCell ref="E34:F34"/>
    <mergeCell ref="G34:K34"/>
    <mergeCell ref="L34:M34"/>
    <mergeCell ref="N34:S34"/>
    <mergeCell ref="T34:V34"/>
    <mergeCell ref="W34:AA34"/>
    <mergeCell ref="B33:C33"/>
    <mergeCell ref="E33:F33"/>
    <mergeCell ref="G33:K33"/>
    <mergeCell ref="L33:M33"/>
    <mergeCell ref="N33:S33"/>
    <mergeCell ref="T33:V33"/>
    <mergeCell ref="W35:AA35"/>
    <mergeCell ref="B36:C36"/>
    <mergeCell ref="E36:F36"/>
    <mergeCell ref="G36:K36"/>
    <mergeCell ref="L36:M36"/>
    <mergeCell ref="N36:S36"/>
    <mergeCell ref="T36:V36"/>
    <mergeCell ref="W36:AA36"/>
    <mergeCell ref="B35:C35"/>
    <mergeCell ref="E35:F35"/>
    <mergeCell ref="G35:K35"/>
    <mergeCell ref="L35:M35"/>
    <mergeCell ref="N35:S35"/>
    <mergeCell ref="T35:V35"/>
    <mergeCell ref="G39:K39"/>
    <mergeCell ref="L39:M39"/>
    <mergeCell ref="N39:S39"/>
    <mergeCell ref="T39:V39"/>
    <mergeCell ref="B37:C37"/>
    <mergeCell ref="E37:F37"/>
    <mergeCell ref="G37:K37"/>
    <mergeCell ref="L37:M37"/>
    <mergeCell ref="N37:S37"/>
    <mergeCell ref="T37:V37"/>
    <mergeCell ref="B38:C38"/>
    <mergeCell ref="E38:F38"/>
    <mergeCell ref="G38:K38"/>
    <mergeCell ref="L38:M38"/>
    <mergeCell ref="N38:S38"/>
    <mergeCell ref="T38:V38"/>
    <mergeCell ref="W38:AA38"/>
    <mergeCell ref="B41:C41"/>
    <mergeCell ref="E41:F41"/>
    <mergeCell ref="G41:K41"/>
    <mergeCell ref="L41:M41"/>
    <mergeCell ref="N41:S41"/>
    <mergeCell ref="T41:V41"/>
    <mergeCell ref="W41:AA41"/>
    <mergeCell ref="B40:C40"/>
    <mergeCell ref="E40:F40"/>
    <mergeCell ref="G40:K40"/>
    <mergeCell ref="L40:M40"/>
    <mergeCell ref="N40:S40"/>
    <mergeCell ref="T40:V40"/>
    <mergeCell ref="W40:AA40"/>
    <mergeCell ref="W39:AA39"/>
    <mergeCell ref="B39:C39"/>
    <mergeCell ref="E39:F39"/>
    <mergeCell ref="B42:C42"/>
    <mergeCell ref="E42:F42"/>
    <mergeCell ref="G42:K42"/>
    <mergeCell ref="L42:M42"/>
    <mergeCell ref="N42:S42"/>
    <mergeCell ref="T42:V42"/>
    <mergeCell ref="W42:AA42"/>
    <mergeCell ref="B43:C43"/>
    <mergeCell ref="E43:F43"/>
    <mergeCell ref="G43:K43"/>
    <mergeCell ref="L43:M43"/>
    <mergeCell ref="N43:S43"/>
    <mergeCell ref="T43:V43"/>
    <mergeCell ref="W43:AA43"/>
    <mergeCell ref="B44:C44"/>
    <mergeCell ref="E44:F44"/>
    <mergeCell ref="G44:K44"/>
    <mergeCell ref="L44:M44"/>
    <mergeCell ref="N44:S44"/>
    <mergeCell ref="T44:V44"/>
    <mergeCell ref="W44:AA44"/>
    <mergeCell ref="B45:C45"/>
    <mergeCell ref="E45:F45"/>
    <mergeCell ref="G45:K45"/>
    <mergeCell ref="L45:M45"/>
    <mergeCell ref="N45:S45"/>
    <mergeCell ref="T45:V45"/>
    <mergeCell ref="W45:AA45"/>
    <mergeCell ref="B46:C46"/>
    <mergeCell ref="E46:F46"/>
    <mergeCell ref="G46:K46"/>
    <mergeCell ref="L46:M46"/>
    <mergeCell ref="N46:S46"/>
    <mergeCell ref="T46:V46"/>
    <mergeCell ref="W46:AA46"/>
    <mergeCell ref="B47:C47"/>
    <mergeCell ref="E47:F47"/>
    <mergeCell ref="G47:K47"/>
    <mergeCell ref="L47:M47"/>
    <mergeCell ref="N47:S47"/>
    <mergeCell ref="T47:V47"/>
    <mergeCell ref="W47:AA47"/>
    <mergeCell ref="B48:C48"/>
    <mergeCell ref="E48:F48"/>
    <mergeCell ref="G48:K48"/>
    <mergeCell ref="L48:M48"/>
    <mergeCell ref="N48:S48"/>
    <mergeCell ref="T48:V48"/>
    <mergeCell ref="W48:AA48"/>
    <mergeCell ref="B49:C49"/>
    <mergeCell ref="E49:F49"/>
    <mergeCell ref="G49:K49"/>
    <mergeCell ref="L49:M49"/>
    <mergeCell ref="N49:S49"/>
    <mergeCell ref="T49:V49"/>
    <mergeCell ref="W49:AA49"/>
    <mergeCell ref="B50:C50"/>
    <mergeCell ref="E50:F50"/>
    <mergeCell ref="G50:K50"/>
    <mergeCell ref="L50:M50"/>
    <mergeCell ref="N50:S50"/>
    <mergeCell ref="T50:V50"/>
    <mergeCell ref="W50:AA50"/>
    <mergeCell ref="B51:C51"/>
    <mergeCell ref="E51:F51"/>
    <mergeCell ref="G51:K51"/>
    <mergeCell ref="L51:M51"/>
    <mergeCell ref="N51:S51"/>
    <mergeCell ref="T51:V51"/>
    <mergeCell ref="W51:AA51"/>
    <mergeCell ref="B52:C52"/>
    <mergeCell ref="E52:F52"/>
    <mergeCell ref="G52:K52"/>
    <mergeCell ref="L52:M52"/>
    <mergeCell ref="N52:S52"/>
    <mergeCell ref="T52:V52"/>
    <mergeCell ref="W52:AA52"/>
    <mergeCell ref="B53:C53"/>
    <mergeCell ref="E53:F53"/>
    <mergeCell ref="G53:K53"/>
    <mergeCell ref="L53:M53"/>
    <mergeCell ref="N53:S53"/>
    <mergeCell ref="T53:V53"/>
    <mergeCell ref="W53:AA53"/>
    <mergeCell ref="B54:C54"/>
    <mergeCell ref="E54:F54"/>
    <mergeCell ref="G54:K54"/>
    <mergeCell ref="L54:M54"/>
    <mergeCell ref="N54:S54"/>
    <mergeCell ref="T54:V54"/>
    <mergeCell ref="W54:AA54"/>
    <mergeCell ref="B55:C55"/>
    <mergeCell ref="E55:F55"/>
    <mergeCell ref="G55:K55"/>
    <mergeCell ref="L55:M55"/>
    <mergeCell ref="N55:S55"/>
    <mergeCell ref="T55:V55"/>
    <mergeCell ref="W55:AA55"/>
    <mergeCell ref="B56:C56"/>
    <mergeCell ref="E56:F56"/>
    <mergeCell ref="G56:K56"/>
    <mergeCell ref="L56:M56"/>
    <mergeCell ref="N56:S56"/>
    <mergeCell ref="T56:V56"/>
    <mergeCell ref="W56:AA56"/>
    <mergeCell ref="B57:C57"/>
    <mergeCell ref="E57:F57"/>
    <mergeCell ref="G57:K57"/>
    <mergeCell ref="L57:M57"/>
    <mergeCell ref="N57:S57"/>
    <mergeCell ref="T57:V57"/>
    <mergeCell ref="W57:AA57"/>
    <mergeCell ref="B58:C58"/>
    <mergeCell ref="E58:F58"/>
    <mergeCell ref="G58:K58"/>
    <mergeCell ref="L58:M58"/>
    <mergeCell ref="N58:S58"/>
    <mergeCell ref="T58:V58"/>
    <mergeCell ref="W58:AA58"/>
    <mergeCell ref="B59:C59"/>
    <mergeCell ref="E59:F59"/>
    <mergeCell ref="G59:K59"/>
    <mergeCell ref="L59:M59"/>
    <mergeCell ref="N59:S59"/>
    <mergeCell ref="T59:V59"/>
    <mergeCell ref="W59:AA59"/>
    <mergeCell ref="B60:C60"/>
    <mergeCell ref="E60:F60"/>
    <mergeCell ref="G60:K60"/>
    <mergeCell ref="L60:M60"/>
    <mergeCell ref="N60:S60"/>
    <mergeCell ref="T60:V60"/>
    <mergeCell ref="W60:AA60"/>
    <mergeCell ref="B61:C61"/>
    <mergeCell ref="E61:F61"/>
    <mergeCell ref="G61:K61"/>
    <mergeCell ref="L61:M61"/>
    <mergeCell ref="N61:S61"/>
    <mergeCell ref="T61:V61"/>
    <mergeCell ref="W61:AA61"/>
    <mergeCell ref="B62:C62"/>
    <mergeCell ref="E62:F62"/>
    <mergeCell ref="G62:K62"/>
    <mergeCell ref="L62:M62"/>
    <mergeCell ref="N62:S62"/>
    <mergeCell ref="T62:V62"/>
    <mergeCell ref="W62:AA62"/>
    <mergeCell ref="B63:C63"/>
    <mergeCell ref="E63:F63"/>
    <mergeCell ref="G63:K63"/>
    <mergeCell ref="L63:M63"/>
    <mergeCell ref="N63:S63"/>
    <mergeCell ref="T63:V63"/>
    <mergeCell ref="W63:AA63"/>
    <mergeCell ref="B64:C64"/>
    <mergeCell ref="E64:F64"/>
    <mergeCell ref="G64:K64"/>
    <mergeCell ref="L64:M64"/>
    <mergeCell ref="N64:S64"/>
    <mergeCell ref="T64:V64"/>
    <mergeCell ref="W64:AA64"/>
    <mergeCell ref="B65:C65"/>
    <mergeCell ref="E65:F65"/>
    <mergeCell ref="G65:K65"/>
    <mergeCell ref="L65:M65"/>
    <mergeCell ref="N65:S65"/>
    <mergeCell ref="T65:V65"/>
    <mergeCell ref="W65:AA65"/>
    <mergeCell ref="B66:C66"/>
    <mergeCell ref="E66:F66"/>
    <mergeCell ref="G66:K66"/>
    <mergeCell ref="L66:M66"/>
    <mergeCell ref="N66:S66"/>
    <mergeCell ref="T66:V66"/>
    <mergeCell ref="W66:AA66"/>
    <mergeCell ref="B67:C67"/>
    <mergeCell ref="E67:F67"/>
    <mergeCell ref="G67:K67"/>
    <mergeCell ref="L67:M67"/>
    <mergeCell ref="N67:S67"/>
    <mergeCell ref="T67:V67"/>
    <mergeCell ref="W67:AA67"/>
    <mergeCell ref="B68:C68"/>
    <mergeCell ref="E68:F68"/>
    <mergeCell ref="G68:K68"/>
    <mergeCell ref="L68:M68"/>
    <mergeCell ref="N68:S68"/>
    <mergeCell ref="T68:V68"/>
    <mergeCell ref="W68:AA68"/>
    <mergeCell ref="B69:C69"/>
    <mergeCell ref="E69:F69"/>
    <mergeCell ref="G69:K69"/>
    <mergeCell ref="L69:M69"/>
    <mergeCell ref="N69:S69"/>
    <mergeCell ref="T69:V69"/>
    <mergeCell ref="W69:AA69"/>
    <mergeCell ref="B70:C70"/>
    <mergeCell ref="E70:F70"/>
    <mergeCell ref="G70:K70"/>
    <mergeCell ref="L70:M70"/>
    <mergeCell ref="N70:S70"/>
    <mergeCell ref="T70:V70"/>
    <mergeCell ref="W70:AA70"/>
    <mergeCell ref="B71:C71"/>
    <mergeCell ref="E71:F71"/>
    <mergeCell ref="G71:K71"/>
    <mergeCell ref="L71:M71"/>
    <mergeCell ref="N71:S71"/>
    <mergeCell ref="T71:V71"/>
    <mergeCell ref="W71:AA71"/>
    <mergeCell ref="B72:C72"/>
    <mergeCell ref="E72:F72"/>
    <mergeCell ref="G72:K72"/>
    <mergeCell ref="L72:M72"/>
    <mergeCell ref="N72:S72"/>
    <mergeCell ref="T72:V72"/>
    <mergeCell ref="W72:AA72"/>
    <mergeCell ref="B73:C73"/>
    <mergeCell ref="E73:F73"/>
    <mergeCell ref="G73:K73"/>
    <mergeCell ref="L73:M73"/>
    <mergeCell ref="N73:S73"/>
    <mergeCell ref="T73:V73"/>
    <mergeCell ref="W73:AA73"/>
    <mergeCell ref="B74:C74"/>
    <mergeCell ref="E74:F74"/>
    <mergeCell ref="G74:K74"/>
    <mergeCell ref="L74:M74"/>
    <mergeCell ref="N74:S74"/>
    <mergeCell ref="T74:V74"/>
    <mergeCell ref="W74:AA74"/>
    <mergeCell ref="B75:C75"/>
    <mergeCell ref="E75:F75"/>
    <mergeCell ref="G75:K75"/>
    <mergeCell ref="L75:M75"/>
    <mergeCell ref="N75:S75"/>
    <mergeCell ref="T75:V75"/>
    <mergeCell ref="W75:AA75"/>
    <mergeCell ref="B76:C76"/>
    <mergeCell ref="E76:F76"/>
    <mergeCell ref="G76:K76"/>
    <mergeCell ref="L76:M76"/>
    <mergeCell ref="N76:S76"/>
    <mergeCell ref="T76:V76"/>
    <mergeCell ref="W76:AA76"/>
    <mergeCell ref="B77:C77"/>
    <mergeCell ref="E77:F77"/>
    <mergeCell ref="G77:K77"/>
    <mergeCell ref="L77:M77"/>
    <mergeCell ref="N77:S77"/>
    <mergeCell ref="T77:V77"/>
    <mergeCell ref="W77:AA77"/>
    <mergeCell ref="B78:C78"/>
    <mergeCell ref="E78:F78"/>
    <mergeCell ref="G78:K78"/>
    <mergeCell ref="L78:M78"/>
    <mergeCell ref="N78:S78"/>
    <mergeCell ref="T78:V78"/>
    <mergeCell ref="W78:AA78"/>
    <mergeCell ref="B79:C79"/>
    <mergeCell ref="E79:F79"/>
    <mergeCell ref="G79:K79"/>
    <mergeCell ref="L79:M79"/>
    <mergeCell ref="N79:S79"/>
    <mergeCell ref="T79:V79"/>
    <mergeCell ref="W79:AA79"/>
    <mergeCell ref="W81:AA81"/>
    <mergeCell ref="T81:V81"/>
    <mergeCell ref="N81:S81"/>
    <mergeCell ref="L81:M81"/>
    <mergeCell ref="G81:K81"/>
    <mergeCell ref="E81:F81"/>
    <mergeCell ref="B81:C81"/>
    <mergeCell ref="B80:C80"/>
    <mergeCell ref="E80:F80"/>
    <mergeCell ref="G80:K80"/>
    <mergeCell ref="L80:M80"/>
    <mergeCell ref="N80:S80"/>
    <mergeCell ref="T80:V80"/>
    <mergeCell ref="W80:AA80"/>
    <mergeCell ref="B83:C83"/>
    <mergeCell ref="E83:F83"/>
    <mergeCell ref="G83:K83"/>
    <mergeCell ref="L83:M83"/>
    <mergeCell ref="N83:S83"/>
    <mergeCell ref="T83:V83"/>
    <mergeCell ref="W83:AA83"/>
    <mergeCell ref="B82:C82"/>
    <mergeCell ref="E82:F82"/>
    <mergeCell ref="G82:K82"/>
    <mergeCell ref="L82:M82"/>
    <mergeCell ref="N82:S82"/>
    <mergeCell ref="T82:V82"/>
    <mergeCell ref="W82:AA82"/>
    <mergeCell ref="B84:C84"/>
    <mergeCell ref="E84:F84"/>
    <mergeCell ref="G84:K84"/>
    <mergeCell ref="L84:M84"/>
    <mergeCell ref="N84:S84"/>
    <mergeCell ref="T84:V84"/>
    <mergeCell ref="W84:AA84"/>
    <mergeCell ref="B85:C85"/>
    <mergeCell ref="E85:F85"/>
    <mergeCell ref="G85:K85"/>
    <mergeCell ref="L85:M85"/>
    <mergeCell ref="N85:S85"/>
    <mergeCell ref="T85:V85"/>
    <mergeCell ref="W85:AA85"/>
    <mergeCell ref="B86:C86"/>
    <mergeCell ref="E86:F86"/>
    <mergeCell ref="G86:K86"/>
    <mergeCell ref="L86:M86"/>
    <mergeCell ref="N86:S86"/>
    <mergeCell ref="T86:V86"/>
    <mergeCell ref="W86:AA86"/>
    <mergeCell ref="B87:C87"/>
    <mergeCell ref="E87:F87"/>
    <mergeCell ref="G87:K87"/>
    <mergeCell ref="L87:M87"/>
    <mergeCell ref="N87:S87"/>
    <mergeCell ref="T87:V87"/>
    <mergeCell ref="W87:AA87"/>
    <mergeCell ref="B88:C88"/>
    <mergeCell ref="E88:F88"/>
    <mergeCell ref="G88:K88"/>
    <mergeCell ref="L88:M88"/>
    <mergeCell ref="N88:S88"/>
    <mergeCell ref="T88:V88"/>
    <mergeCell ref="W88:AA88"/>
    <mergeCell ref="B89:C89"/>
    <mergeCell ref="E89:F89"/>
    <mergeCell ref="G89:K89"/>
    <mergeCell ref="L89:M89"/>
    <mergeCell ref="N89:S89"/>
    <mergeCell ref="T89:V89"/>
    <mergeCell ref="W89:AA89"/>
    <mergeCell ref="B90:C90"/>
    <mergeCell ref="E90:F90"/>
    <mergeCell ref="G90:K90"/>
    <mergeCell ref="L90:M90"/>
    <mergeCell ref="N90:S90"/>
    <mergeCell ref="T90:V90"/>
    <mergeCell ref="W90:AA90"/>
    <mergeCell ref="B91:C91"/>
    <mergeCell ref="E91:F91"/>
    <mergeCell ref="G91:K91"/>
    <mergeCell ref="L91:M91"/>
    <mergeCell ref="N91:S91"/>
    <mergeCell ref="T91:V91"/>
    <mergeCell ref="W91:AA91"/>
    <mergeCell ref="B92:C92"/>
    <mergeCell ref="E92:F92"/>
    <mergeCell ref="G92:K92"/>
    <mergeCell ref="L92:M92"/>
    <mergeCell ref="N92:S92"/>
    <mergeCell ref="T92:V92"/>
    <mergeCell ref="W92:AA92"/>
    <mergeCell ref="B93:C93"/>
    <mergeCell ref="E93:F93"/>
    <mergeCell ref="G93:K93"/>
    <mergeCell ref="L93:M93"/>
    <mergeCell ref="N93:S93"/>
    <mergeCell ref="T93:V93"/>
    <mergeCell ref="W93:AA93"/>
    <mergeCell ref="B94:C94"/>
    <mergeCell ref="E94:F94"/>
    <mergeCell ref="G94:K94"/>
    <mergeCell ref="L94:M94"/>
    <mergeCell ref="N94:S94"/>
    <mergeCell ref="T94:V94"/>
    <mergeCell ref="W94:AA94"/>
    <mergeCell ref="B95:C95"/>
    <mergeCell ref="E95:F95"/>
    <mergeCell ref="G95:K95"/>
    <mergeCell ref="L95:M95"/>
    <mergeCell ref="N95:S95"/>
    <mergeCell ref="T95:V95"/>
    <mergeCell ref="W95:AA95"/>
    <mergeCell ref="B96:C96"/>
    <mergeCell ref="E96:F96"/>
    <mergeCell ref="G96:K96"/>
    <mergeCell ref="L96:M96"/>
    <mergeCell ref="N96:S96"/>
    <mergeCell ref="T96:V96"/>
    <mergeCell ref="W96:AA96"/>
    <mergeCell ref="B97:C97"/>
    <mergeCell ref="E97:F97"/>
    <mergeCell ref="G97:K97"/>
    <mergeCell ref="L97:M97"/>
    <mergeCell ref="N97:S97"/>
    <mergeCell ref="T97:V97"/>
    <mergeCell ref="W97:AA97"/>
    <mergeCell ref="B98:C98"/>
    <mergeCell ref="E98:F98"/>
    <mergeCell ref="G98:K98"/>
    <mergeCell ref="L98:M98"/>
    <mergeCell ref="N98:S98"/>
    <mergeCell ref="T98:V98"/>
    <mergeCell ref="W98:AA98"/>
    <mergeCell ref="B99:C99"/>
    <mergeCell ref="E99:F99"/>
    <mergeCell ref="G99:K99"/>
    <mergeCell ref="L99:M99"/>
    <mergeCell ref="N99:S99"/>
    <mergeCell ref="T99:V99"/>
    <mergeCell ref="W99:AA99"/>
    <mergeCell ref="B100:C100"/>
    <mergeCell ref="E100:F100"/>
    <mergeCell ref="G100:K100"/>
    <mergeCell ref="L100:M100"/>
    <mergeCell ref="N100:S100"/>
    <mergeCell ref="T100:V100"/>
    <mergeCell ref="W100:AA100"/>
    <mergeCell ref="B101:C101"/>
    <mergeCell ref="E101:F101"/>
    <mergeCell ref="G101:K101"/>
    <mergeCell ref="L101:M101"/>
    <mergeCell ref="N101:S101"/>
    <mergeCell ref="T101:V101"/>
    <mergeCell ref="W101:AA101"/>
    <mergeCell ref="B104:C104"/>
    <mergeCell ref="E104:F104"/>
    <mergeCell ref="G104:K104"/>
    <mergeCell ref="L104:M104"/>
    <mergeCell ref="N104:S104"/>
    <mergeCell ref="T104:V104"/>
    <mergeCell ref="W104:AA104"/>
    <mergeCell ref="B102:C102"/>
    <mergeCell ref="E102:F102"/>
    <mergeCell ref="G102:K102"/>
    <mergeCell ref="L102:M102"/>
    <mergeCell ref="N102:S102"/>
    <mergeCell ref="T102:V102"/>
    <mergeCell ref="W102:AA102"/>
    <mergeCell ref="B103:C103"/>
    <mergeCell ref="E103:F103"/>
    <mergeCell ref="G103:K103"/>
    <mergeCell ref="L103:M103"/>
    <mergeCell ref="N103:S103"/>
    <mergeCell ref="T103:V103"/>
    <mergeCell ref="W103:AA103"/>
  </mergeCells>
  <phoneticPr fontId="6" type="noConversion"/>
  <conditionalFormatting sqref="AD25:AE104">
    <cfRule type="cellIs" dxfId="3" priority="1" stopIfTrue="1" operator="equal">
      <formula>0</formula>
    </cfRule>
  </conditionalFormatting>
  <dataValidations count="5">
    <dataValidation type="list" allowBlank="1" showInputMessage="1" showErrorMessage="1" sqref="JV1:JV2 TR1:TR2 ADN1:ADN2 ANJ1:ANJ2 AXF1:AXF2 BHB1:BHB2 BQX1:BQX2 CAT1:CAT2 CKP1:CKP2 CUL1:CUL2 DEH1:DEH2 DOD1:DOD2 DXZ1:DXZ2 EHV1:EHV2 ERR1:ERR2 FBN1:FBN2 FLJ1:FLJ2 FVF1:FVF2 GFB1:GFB2 GOX1:GOX2 GYT1:GYT2 HIP1:HIP2 HSL1:HSL2 ICH1:ICH2 IMD1:IMD2 IVZ1:IVZ2 JFV1:JFV2 JPR1:JPR2 JZN1:JZN2 KJJ1:KJJ2 KTF1:KTF2 LDB1:LDB2 LMX1:LMX2 LWT1:LWT2 MGP1:MGP2 MQL1:MQL2 NAH1:NAH2 NKD1:NKD2 NTZ1:NTZ2 ODV1:ODV2 ONR1:ONR2 OXN1:OXN2 PHJ1:PHJ2 PRF1:PRF2 QBB1:QBB2 QKX1:QKX2 QUT1:QUT2 REP1:REP2 ROL1:ROL2 RYH1:RYH2 SID1:SID2 SRZ1:SRZ2 TBV1:TBV2 TLR1:TLR2 TVN1:TVN2 UFJ1:UFJ2 UPF1:UPF2 UZB1:UZB2 VIX1:VIX2 VST1:VST2 WCP1:WCP2 WML1:WML2 WWH1:WWH2 JV65532:JV65533 TR65532:TR65533 ADN65532:ADN65533 ANJ65532:ANJ65533 AXF65532:AXF65533 BHB65532:BHB65533 BQX65532:BQX65533 CAT65532:CAT65533 CKP65532:CKP65533 CUL65532:CUL65533 DEH65532:DEH65533 DOD65532:DOD65533 DXZ65532:DXZ65533 EHV65532:EHV65533 ERR65532:ERR65533 FBN65532:FBN65533 FLJ65532:FLJ65533 FVF65532:FVF65533 GFB65532:GFB65533 GOX65532:GOX65533 GYT65532:GYT65533 HIP65532:HIP65533 HSL65532:HSL65533 ICH65532:ICH65533 IMD65532:IMD65533 IVZ65532:IVZ65533 JFV65532:JFV65533 JPR65532:JPR65533 JZN65532:JZN65533 KJJ65532:KJJ65533 KTF65532:KTF65533 LDB65532:LDB65533 LMX65532:LMX65533 LWT65532:LWT65533 MGP65532:MGP65533 MQL65532:MQL65533 NAH65532:NAH65533 NKD65532:NKD65533 NTZ65532:NTZ65533 ODV65532:ODV65533 ONR65532:ONR65533 OXN65532:OXN65533 PHJ65532:PHJ65533 PRF65532:PRF65533 QBB65532:QBB65533 QKX65532:QKX65533 QUT65532:QUT65533 REP65532:REP65533 ROL65532:ROL65533 RYH65532:RYH65533 SID65532:SID65533 SRZ65532:SRZ65533 TBV65532:TBV65533 TLR65532:TLR65533 TVN65532:TVN65533 UFJ65532:UFJ65533 UPF65532:UPF65533 UZB65532:UZB65533 VIX65532:VIX65533 VST65532:VST65533 WCP65532:WCP65533 WML65532:WML65533 WWH65532:WWH65533 JV131068:JV131069 TR131068:TR131069 ADN131068:ADN131069 ANJ131068:ANJ131069 AXF131068:AXF131069 BHB131068:BHB131069 BQX131068:BQX131069 CAT131068:CAT131069 CKP131068:CKP131069 CUL131068:CUL131069 DEH131068:DEH131069 DOD131068:DOD131069 DXZ131068:DXZ131069 EHV131068:EHV131069 ERR131068:ERR131069 FBN131068:FBN131069 FLJ131068:FLJ131069 FVF131068:FVF131069 GFB131068:GFB131069 GOX131068:GOX131069 GYT131068:GYT131069 HIP131068:HIP131069 HSL131068:HSL131069 ICH131068:ICH131069 IMD131068:IMD131069 IVZ131068:IVZ131069 JFV131068:JFV131069 JPR131068:JPR131069 JZN131068:JZN131069 KJJ131068:KJJ131069 KTF131068:KTF131069 LDB131068:LDB131069 LMX131068:LMX131069 LWT131068:LWT131069 MGP131068:MGP131069 MQL131068:MQL131069 NAH131068:NAH131069 NKD131068:NKD131069 NTZ131068:NTZ131069 ODV131068:ODV131069 ONR131068:ONR131069 OXN131068:OXN131069 PHJ131068:PHJ131069 PRF131068:PRF131069 QBB131068:QBB131069 QKX131068:QKX131069 QUT131068:QUT131069 REP131068:REP131069 ROL131068:ROL131069 RYH131068:RYH131069 SID131068:SID131069 SRZ131068:SRZ131069 TBV131068:TBV131069 TLR131068:TLR131069 TVN131068:TVN131069 UFJ131068:UFJ131069 UPF131068:UPF131069 UZB131068:UZB131069 VIX131068:VIX131069 VST131068:VST131069 WCP131068:WCP131069 WML131068:WML131069 WWH131068:WWH131069 JV196604:JV196605 TR196604:TR196605 ADN196604:ADN196605 ANJ196604:ANJ196605 AXF196604:AXF196605 BHB196604:BHB196605 BQX196604:BQX196605 CAT196604:CAT196605 CKP196604:CKP196605 CUL196604:CUL196605 DEH196604:DEH196605 DOD196604:DOD196605 DXZ196604:DXZ196605 EHV196604:EHV196605 ERR196604:ERR196605 FBN196604:FBN196605 FLJ196604:FLJ196605 FVF196604:FVF196605 GFB196604:GFB196605 GOX196604:GOX196605 GYT196604:GYT196605 HIP196604:HIP196605 HSL196604:HSL196605 ICH196604:ICH196605 IMD196604:IMD196605 IVZ196604:IVZ196605 JFV196604:JFV196605 JPR196604:JPR196605 JZN196604:JZN196605 KJJ196604:KJJ196605 KTF196604:KTF196605 LDB196604:LDB196605 LMX196604:LMX196605 LWT196604:LWT196605 MGP196604:MGP196605 MQL196604:MQL196605 NAH196604:NAH196605 NKD196604:NKD196605 NTZ196604:NTZ196605 ODV196604:ODV196605 ONR196604:ONR196605 OXN196604:OXN196605 PHJ196604:PHJ196605 PRF196604:PRF196605 QBB196604:QBB196605 QKX196604:QKX196605 QUT196604:QUT196605 REP196604:REP196605 ROL196604:ROL196605 RYH196604:RYH196605 SID196604:SID196605 SRZ196604:SRZ196605 TBV196604:TBV196605 TLR196604:TLR196605 TVN196604:TVN196605 UFJ196604:UFJ196605 UPF196604:UPF196605 UZB196604:UZB196605 VIX196604:VIX196605 VST196604:VST196605 WCP196604:WCP196605 WML196604:WML196605 WWH196604:WWH196605 JV262140:JV262141 TR262140:TR262141 ADN262140:ADN262141 ANJ262140:ANJ262141 AXF262140:AXF262141 BHB262140:BHB262141 BQX262140:BQX262141 CAT262140:CAT262141 CKP262140:CKP262141 CUL262140:CUL262141 DEH262140:DEH262141 DOD262140:DOD262141 DXZ262140:DXZ262141 EHV262140:EHV262141 ERR262140:ERR262141 FBN262140:FBN262141 FLJ262140:FLJ262141 FVF262140:FVF262141 GFB262140:GFB262141 GOX262140:GOX262141 GYT262140:GYT262141 HIP262140:HIP262141 HSL262140:HSL262141 ICH262140:ICH262141 IMD262140:IMD262141 IVZ262140:IVZ262141 JFV262140:JFV262141 JPR262140:JPR262141 JZN262140:JZN262141 KJJ262140:KJJ262141 KTF262140:KTF262141 LDB262140:LDB262141 LMX262140:LMX262141 LWT262140:LWT262141 MGP262140:MGP262141 MQL262140:MQL262141 NAH262140:NAH262141 NKD262140:NKD262141 NTZ262140:NTZ262141 ODV262140:ODV262141 ONR262140:ONR262141 OXN262140:OXN262141 PHJ262140:PHJ262141 PRF262140:PRF262141 QBB262140:QBB262141 QKX262140:QKX262141 QUT262140:QUT262141 REP262140:REP262141 ROL262140:ROL262141 RYH262140:RYH262141 SID262140:SID262141 SRZ262140:SRZ262141 TBV262140:TBV262141 TLR262140:TLR262141 TVN262140:TVN262141 UFJ262140:UFJ262141 UPF262140:UPF262141 UZB262140:UZB262141 VIX262140:VIX262141 VST262140:VST262141 WCP262140:WCP262141 WML262140:WML262141 WWH262140:WWH262141 JV327676:JV327677 TR327676:TR327677 ADN327676:ADN327677 ANJ327676:ANJ327677 AXF327676:AXF327677 BHB327676:BHB327677 BQX327676:BQX327677 CAT327676:CAT327677 CKP327676:CKP327677 CUL327676:CUL327677 DEH327676:DEH327677 DOD327676:DOD327677 DXZ327676:DXZ327677 EHV327676:EHV327677 ERR327676:ERR327677 FBN327676:FBN327677 FLJ327676:FLJ327677 FVF327676:FVF327677 GFB327676:GFB327677 GOX327676:GOX327677 GYT327676:GYT327677 HIP327676:HIP327677 HSL327676:HSL327677 ICH327676:ICH327677 IMD327676:IMD327677 IVZ327676:IVZ327677 JFV327676:JFV327677 JPR327676:JPR327677 JZN327676:JZN327677 KJJ327676:KJJ327677 KTF327676:KTF327677 LDB327676:LDB327677 LMX327676:LMX327677 LWT327676:LWT327677 MGP327676:MGP327677 MQL327676:MQL327677 NAH327676:NAH327677 NKD327676:NKD327677 NTZ327676:NTZ327677 ODV327676:ODV327677 ONR327676:ONR327677 OXN327676:OXN327677 PHJ327676:PHJ327677 PRF327676:PRF327677 QBB327676:QBB327677 QKX327676:QKX327677 QUT327676:QUT327677 REP327676:REP327677 ROL327676:ROL327677 RYH327676:RYH327677 SID327676:SID327677 SRZ327676:SRZ327677 TBV327676:TBV327677 TLR327676:TLR327677 TVN327676:TVN327677 UFJ327676:UFJ327677 UPF327676:UPF327677 UZB327676:UZB327677 VIX327676:VIX327677 VST327676:VST327677 WCP327676:WCP327677 WML327676:WML327677 WWH327676:WWH327677 JV393212:JV393213 TR393212:TR393213 ADN393212:ADN393213 ANJ393212:ANJ393213 AXF393212:AXF393213 BHB393212:BHB393213 BQX393212:BQX393213 CAT393212:CAT393213 CKP393212:CKP393213 CUL393212:CUL393213 DEH393212:DEH393213 DOD393212:DOD393213 DXZ393212:DXZ393213 EHV393212:EHV393213 ERR393212:ERR393213 FBN393212:FBN393213 FLJ393212:FLJ393213 FVF393212:FVF393213 GFB393212:GFB393213 GOX393212:GOX393213 GYT393212:GYT393213 HIP393212:HIP393213 HSL393212:HSL393213 ICH393212:ICH393213 IMD393212:IMD393213 IVZ393212:IVZ393213 JFV393212:JFV393213 JPR393212:JPR393213 JZN393212:JZN393213 KJJ393212:KJJ393213 KTF393212:KTF393213 LDB393212:LDB393213 LMX393212:LMX393213 LWT393212:LWT393213 MGP393212:MGP393213 MQL393212:MQL393213 NAH393212:NAH393213 NKD393212:NKD393213 NTZ393212:NTZ393213 ODV393212:ODV393213 ONR393212:ONR393213 OXN393212:OXN393213 PHJ393212:PHJ393213 PRF393212:PRF393213 QBB393212:QBB393213 QKX393212:QKX393213 QUT393212:QUT393213 REP393212:REP393213 ROL393212:ROL393213 RYH393212:RYH393213 SID393212:SID393213 SRZ393212:SRZ393213 TBV393212:TBV393213 TLR393212:TLR393213 TVN393212:TVN393213 UFJ393212:UFJ393213 UPF393212:UPF393213 UZB393212:UZB393213 VIX393212:VIX393213 VST393212:VST393213 WCP393212:WCP393213 WML393212:WML393213 WWH393212:WWH393213 JV458748:JV458749 TR458748:TR458749 ADN458748:ADN458749 ANJ458748:ANJ458749 AXF458748:AXF458749 BHB458748:BHB458749 BQX458748:BQX458749 CAT458748:CAT458749 CKP458748:CKP458749 CUL458748:CUL458749 DEH458748:DEH458749 DOD458748:DOD458749 DXZ458748:DXZ458749 EHV458748:EHV458749 ERR458748:ERR458749 FBN458748:FBN458749 FLJ458748:FLJ458749 FVF458748:FVF458749 GFB458748:GFB458749 GOX458748:GOX458749 GYT458748:GYT458749 HIP458748:HIP458749 HSL458748:HSL458749 ICH458748:ICH458749 IMD458748:IMD458749 IVZ458748:IVZ458749 JFV458748:JFV458749 JPR458748:JPR458749 JZN458748:JZN458749 KJJ458748:KJJ458749 KTF458748:KTF458749 LDB458748:LDB458749 LMX458748:LMX458749 LWT458748:LWT458749 MGP458748:MGP458749 MQL458748:MQL458749 NAH458748:NAH458749 NKD458748:NKD458749 NTZ458748:NTZ458749 ODV458748:ODV458749 ONR458748:ONR458749 OXN458748:OXN458749 PHJ458748:PHJ458749 PRF458748:PRF458749 QBB458748:QBB458749 QKX458748:QKX458749 QUT458748:QUT458749 REP458748:REP458749 ROL458748:ROL458749 RYH458748:RYH458749 SID458748:SID458749 SRZ458748:SRZ458749 TBV458748:TBV458749 TLR458748:TLR458749 TVN458748:TVN458749 UFJ458748:UFJ458749 UPF458748:UPF458749 UZB458748:UZB458749 VIX458748:VIX458749 VST458748:VST458749 WCP458748:WCP458749 WML458748:WML458749 WWH458748:WWH458749 JV524284:JV524285 TR524284:TR524285 ADN524284:ADN524285 ANJ524284:ANJ524285 AXF524284:AXF524285 BHB524284:BHB524285 BQX524284:BQX524285 CAT524284:CAT524285 CKP524284:CKP524285 CUL524284:CUL524285 DEH524284:DEH524285 DOD524284:DOD524285 DXZ524284:DXZ524285 EHV524284:EHV524285 ERR524284:ERR524285 FBN524284:FBN524285 FLJ524284:FLJ524285 FVF524284:FVF524285 GFB524284:GFB524285 GOX524284:GOX524285 GYT524284:GYT524285 HIP524284:HIP524285 HSL524284:HSL524285 ICH524284:ICH524285 IMD524284:IMD524285 IVZ524284:IVZ524285 JFV524284:JFV524285 JPR524284:JPR524285 JZN524284:JZN524285 KJJ524284:KJJ524285 KTF524284:KTF524285 LDB524284:LDB524285 LMX524284:LMX524285 LWT524284:LWT524285 MGP524284:MGP524285 MQL524284:MQL524285 NAH524284:NAH524285 NKD524284:NKD524285 NTZ524284:NTZ524285 ODV524284:ODV524285 ONR524284:ONR524285 OXN524284:OXN524285 PHJ524284:PHJ524285 PRF524284:PRF524285 QBB524284:QBB524285 QKX524284:QKX524285 QUT524284:QUT524285 REP524284:REP524285 ROL524284:ROL524285 RYH524284:RYH524285 SID524284:SID524285 SRZ524284:SRZ524285 TBV524284:TBV524285 TLR524284:TLR524285 TVN524284:TVN524285 UFJ524284:UFJ524285 UPF524284:UPF524285 UZB524284:UZB524285 VIX524284:VIX524285 VST524284:VST524285 WCP524284:WCP524285 WML524284:WML524285 WWH524284:WWH524285 JV589820:JV589821 TR589820:TR589821 ADN589820:ADN589821 ANJ589820:ANJ589821 AXF589820:AXF589821 BHB589820:BHB589821 BQX589820:BQX589821 CAT589820:CAT589821 CKP589820:CKP589821 CUL589820:CUL589821 DEH589820:DEH589821 DOD589820:DOD589821 DXZ589820:DXZ589821 EHV589820:EHV589821 ERR589820:ERR589821 FBN589820:FBN589821 FLJ589820:FLJ589821 FVF589820:FVF589821 GFB589820:GFB589821 GOX589820:GOX589821 GYT589820:GYT589821 HIP589820:HIP589821 HSL589820:HSL589821 ICH589820:ICH589821 IMD589820:IMD589821 IVZ589820:IVZ589821 JFV589820:JFV589821 JPR589820:JPR589821 JZN589820:JZN589821 KJJ589820:KJJ589821 KTF589820:KTF589821 LDB589820:LDB589821 LMX589820:LMX589821 LWT589820:LWT589821 MGP589820:MGP589821 MQL589820:MQL589821 NAH589820:NAH589821 NKD589820:NKD589821 NTZ589820:NTZ589821 ODV589820:ODV589821 ONR589820:ONR589821 OXN589820:OXN589821 PHJ589820:PHJ589821 PRF589820:PRF589821 QBB589820:QBB589821 QKX589820:QKX589821 QUT589820:QUT589821 REP589820:REP589821 ROL589820:ROL589821 RYH589820:RYH589821 SID589820:SID589821 SRZ589820:SRZ589821 TBV589820:TBV589821 TLR589820:TLR589821 TVN589820:TVN589821 UFJ589820:UFJ589821 UPF589820:UPF589821 UZB589820:UZB589821 VIX589820:VIX589821 VST589820:VST589821 WCP589820:WCP589821 WML589820:WML589821 WWH589820:WWH589821 JV655356:JV655357 TR655356:TR655357 ADN655356:ADN655357 ANJ655356:ANJ655357 AXF655356:AXF655357 BHB655356:BHB655357 BQX655356:BQX655357 CAT655356:CAT655357 CKP655356:CKP655357 CUL655356:CUL655357 DEH655356:DEH655357 DOD655356:DOD655357 DXZ655356:DXZ655357 EHV655356:EHV655357 ERR655356:ERR655357 FBN655356:FBN655357 FLJ655356:FLJ655357 FVF655356:FVF655357 GFB655356:GFB655357 GOX655356:GOX655357 GYT655356:GYT655357 HIP655356:HIP655357 HSL655356:HSL655357 ICH655356:ICH655357 IMD655356:IMD655357 IVZ655356:IVZ655357 JFV655356:JFV655357 JPR655356:JPR655357 JZN655356:JZN655357 KJJ655356:KJJ655357 KTF655356:KTF655357 LDB655356:LDB655357 LMX655356:LMX655357 LWT655356:LWT655357 MGP655356:MGP655357 MQL655356:MQL655357 NAH655356:NAH655357 NKD655356:NKD655357 NTZ655356:NTZ655357 ODV655356:ODV655357 ONR655356:ONR655357 OXN655356:OXN655357 PHJ655356:PHJ655357 PRF655356:PRF655357 QBB655356:QBB655357 QKX655356:QKX655357 QUT655356:QUT655357 REP655356:REP655357 ROL655356:ROL655357 RYH655356:RYH655357 SID655356:SID655357 SRZ655356:SRZ655357 TBV655356:TBV655357 TLR655356:TLR655357 TVN655356:TVN655357 UFJ655356:UFJ655357 UPF655356:UPF655357 UZB655356:UZB655357 VIX655356:VIX655357 VST655356:VST655357 WCP655356:WCP655357 WML655356:WML655357 WWH655356:WWH655357 JV720892:JV720893 TR720892:TR720893 ADN720892:ADN720893 ANJ720892:ANJ720893 AXF720892:AXF720893 BHB720892:BHB720893 BQX720892:BQX720893 CAT720892:CAT720893 CKP720892:CKP720893 CUL720892:CUL720893 DEH720892:DEH720893 DOD720892:DOD720893 DXZ720892:DXZ720893 EHV720892:EHV720893 ERR720892:ERR720893 FBN720892:FBN720893 FLJ720892:FLJ720893 FVF720892:FVF720893 GFB720892:GFB720893 GOX720892:GOX720893 GYT720892:GYT720893 HIP720892:HIP720893 HSL720892:HSL720893 ICH720892:ICH720893 IMD720892:IMD720893 IVZ720892:IVZ720893 JFV720892:JFV720893 JPR720892:JPR720893 JZN720892:JZN720893 KJJ720892:KJJ720893 KTF720892:KTF720893 LDB720892:LDB720893 LMX720892:LMX720893 LWT720892:LWT720893 MGP720892:MGP720893 MQL720892:MQL720893 NAH720892:NAH720893 NKD720892:NKD720893 NTZ720892:NTZ720893 ODV720892:ODV720893 ONR720892:ONR720893 OXN720892:OXN720893 PHJ720892:PHJ720893 PRF720892:PRF720893 QBB720892:QBB720893 QKX720892:QKX720893 QUT720892:QUT720893 REP720892:REP720893 ROL720892:ROL720893 RYH720892:RYH720893 SID720892:SID720893 SRZ720892:SRZ720893 TBV720892:TBV720893 TLR720892:TLR720893 TVN720892:TVN720893 UFJ720892:UFJ720893 UPF720892:UPF720893 UZB720892:UZB720893 VIX720892:VIX720893 VST720892:VST720893 WCP720892:WCP720893 WML720892:WML720893 WWH720892:WWH720893 JV786428:JV786429 TR786428:TR786429 ADN786428:ADN786429 ANJ786428:ANJ786429 AXF786428:AXF786429 BHB786428:BHB786429 BQX786428:BQX786429 CAT786428:CAT786429 CKP786428:CKP786429 CUL786428:CUL786429 DEH786428:DEH786429 DOD786428:DOD786429 DXZ786428:DXZ786429 EHV786428:EHV786429 ERR786428:ERR786429 FBN786428:FBN786429 FLJ786428:FLJ786429 FVF786428:FVF786429 GFB786428:GFB786429 GOX786428:GOX786429 GYT786428:GYT786429 HIP786428:HIP786429 HSL786428:HSL786429 ICH786428:ICH786429 IMD786428:IMD786429 IVZ786428:IVZ786429 JFV786428:JFV786429 JPR786428:JPR786429 JZN786428:JZN786429 KJJ786428:KJJ786429 KTF786428:KTF786429 LDB786428:LDB786429 LMX786428:LMX786429 LWT786428:LWT786429 MGP786428:MGP786429 MQL786428:MQL786429 NAH786428:NAH786429 NKD786428:NKD786429 NTZ786428:NTZ786429 ODV786428:ODV786429 ONR786428:ONR786429 OXN786428:OXN786429 PHJ786428:PHJ786429 PRF786428:PRF786429 QBB786428:QBB786429 QKX786428:QKX786429 QUT786428:QUT786429 REP786428:REP786429 ROL786428:ROL786429 RYH786428:RYH786429 SID786428:SID786429 SRZ786428:SRZ786429 TBV786428:TBV786429 TLR786428:TLR786429 TVN786428:TVN786429 UFJ786428:UFJ786429 UPF786428:UPF786429 UZB786428:UZB786429 VIX786428:VIX786429 VST786428:VST786429 WCP786428:WCP786429 WML786428:WML786429 WWH786428:WWH786429 JV851964:JV851965 TR851964:TR851965 ADN851964:ADN851965 ANJ851964:ANJ851965 AXF851964:AXF851965 BHB851964:BHB851965 BQX851964:BQX851965 CAT851964:CAT851965 CKP851964:CKP851965 CUL851964:CUL851965 DEH851964:DEH851965 DOD851964:DOD851965 DXZ851964:DXZ851965 EHV851964:EHV851965 ERR851964:ERR851965 FBN851964:FBN851965 FLJ851964:FLJ851965 FVF851964:FVF851965 GFB851964:GFB851965 GOX851964:GOX851965 GYT851964:GYT851965 HIP851964:HIP851965 HSL851964:HSL851965 ICH851964:ICH851965 IMD851964:IMD851965 IVZ851964:IVZ851965 JFV851964:JFV851965 JPR851964:JPR851965 JZN851964:JZN851965 KJJ851964:KJJ851965 KTF851964:KTF851965 LDB851964:LDB851965 LMX851964:LMX851965 LWT851964:LWT851965 MGP851964:MGP851965 MQL851964:MQL851965 NAH851964:NAH851965 NKD851964:NKD851965 NTZ851964:NTZ851965 ODV851964:ODV851965 ONR851964:ONR851965 OXN851964:OXN851965 PHJ851964:PHJ851965 PRF851964:PRF851965 QBB851964:QBB851965 QKX851964:QKX851965 QUT851964:QUT851965 REP851964:REP851965 ROL851964:ROL851965 RYH851964:RYH851965 SID851964:SID851965 SRZ851964:SRZ851965 TBV851964:TBV851965 TLR851964:TLR851965 TVN851964:TVN851965 UFJ851964:UFJ851965 UPF851964:UPF851965 UZB851964:UZB851965 VIX851964:VIX851965 VST851964:VST851965 WCP851964:WCP851965 WML851964:WML851965 WWH851964:WWH851965 JV917500:JV917501 TR917500:TR917501 ADN917500:ADN917501 ANJ917500:ANJ917501 AXF917500:AXF917501 BHB917500:BHB917501 BQX917500:BQX917501 CAT917500:CAT917501 CKP917500:CKP917501 CUL917500:CUL917501 DEH917500:DEH917501 DOD917500:DOD917501 DXZ917500:DXZ917501 EHV917500:EHV917501 ERR917500:ERR917501 FBN917500:FBN917501 FLJ917500:FLJ917501 FVF917500:FVF917501 GFB917500:GFB917501 GOX917500:GOX917501 GYT917500:GYT917501 HIP917500:HIP917501 HSL917500:HSL917501 ICH917500:ICH917501 IMD917500:IMD917501 IVZ917500:IVZ917501 JFV917500:JFV917501 JPR917500:JPR917501 JZN917500:JZN917501 KJJ917500:KJJ917501 KTF917500:KTF917501 LDB917500:LDB917501 LMX917500:LMX917501 LWT917500:LWT917501 MGP917500:MGP917501 MQL917500:MQL917501 NAH917500:NAH917501 NKD917500:NKD917501 NTZ917500:NTZ917501 ODV917500:ODV917501 ONR917500:ONR917501 OXN917500:OXN917501 PHJ917500:PHJ917501 PRF917500:PRF917501 QBB917500:QBB917501 QKX917500:QKX917501 QUT917500:QUT917501 REP917500:REP917501 ROL917500:ROL917501 RYH917500:RYH917501 SID917500:SID917501 SRZ917500:SRZ917501 TBV917500:TBV917501 TLR917500:TLR917501 TVN917500:TVN917501 UFJ917500:UFJ917501 UPF917500:UPF917501 UZB917500:UZB917501 VIX917500:VIX917501 VST917500:VST917501 WCP917500:WCP917501 WML917500:WML917501 WWH917500:WWH917501 JV983036:JV983037 TR983036:TR983037 ADN983036:ADN983037 ANJ983036:ANJ983037 AXF983036:AXF983037 BHB983036:BHB983037 BQX983036:BQX983037 CAT983036:CAT983037 CKP983036:CKP983037 CUL983036:CUL983037 DEH983036:DEH983037 DOD983036:DOD983037 DXZ983036:DXZ983037 EHV983036:EHV983037 ERR983036:ERR983037 FBN983036:FBN983037 FLJ983036:FLJ983037 FVF983036:FVF983037 GFB983036:GFB983037 GOX983036:GOX983037 GYT983036:GYT983037 HIP983036:HIP983037 HSL983036:HSL983037 ICH983036:ICH983037 IMD983036:IMD983037 IVZ983036:IVZ983037 JFV983036:JFV983037 JPR983036:JPR983037 JZN983036:JZN983037 KJJ983036:KJJ983037 KTF983036:KTF983037 LDB983036:LDB983037 LMX983036:LMX983037 LWT983036:LWT983037 MGP983036:MGP983037 MQL983036:MQL983037 NAH983036:NAH983037 NKD983036:NKD983037 NTZ983036:NTZ983037 ODV983036:ODV983037 ONR983036:ONR983037 OXN983036:OXN983037 PHJ983036:PHJ983037 PRF983036:PRF983037 QBB983036:QBB983037 QKX983036:QKX983037 QUT983036:QUT983037 REP983036:REP983037 ROL983036:ROL983037 RYH983036:RYH983037 SID983036:SID983037 SRZ983036:SRZ983037 TBV983036:TBV983037 TLR983036:TLR983037 TVN983036:TVN983037 UFJ983036:UFJ983037 UPF983036:UPF983037 UZB983036:UZB983037 VIX983036:VIX983037 VST983036:VST983037 WCP983036:WCP983037 WML983036:WML983037 WWH983036:WWH983037" xr:uid="{00000000-0002-0000-0400-000000000000}">
      <formula1>指標適用性</formula1>
    </dataValidation>
    <dataValidation type="list" allowBlank="1" showInputMessage="1" showErrorMessage="1" sqref="WBR983064:WBR983079 IW25:IW39 SS25:SS39 ACO25:ACO39 AMK25:AMK39 AWG25:AWG39 BGC25:BGC39 BPY25:BPY39 BZU25:BZU39 CJQ25:CJQ39 CTM25:CTM39 DDI25:DDI39 DNE25:DNE39 DXA25:DXA39 EGW25:EGW39 EQS25:EQS39 FAO25:FAO39 FKK25:FKK39 FUG25:FUG39 GEC25:GEC39 GNY25:GNY39 GXU25:GXU39 HHQ25:HHQ39 HRM25:HRM39 IBI25:IBI39 ILE25:ILE39 IVA25:IVA39 JEW25:JEW39 JOS25:JOS39 JYO25:JYO39 KIK25:KIK39 KSG25:KSG39 LCC25:LCC39 LLY25:LLY39 LVU25:LVU39 MFQ25:MFQ39 MPM25:MPM39 MZI25:MZI39 NJE25:NJE39 NTA25:NTA39 OCW25:OCW39 OMS25:OMS39 OWO25:OWO39 PGK25:PGK39 PQG25:PQG39 QAC25:QAC39 QJY25:QJY39 QTU25:QTU39 RDQ25:RDQ39 RNM25:RNM39 RXI25:RXI39 SHE25:SHE39 SRA25:SRA39 TAW25:TAW39 TKS25:TKS39 TUO25:TUO39 UEK25:UEK39 UOG25:UOG39 UYC25:UYC39 VHY25:VHY39 VRU25:VRU39 WBQ25:WBQ39 WLM25:WLM39 WVI25:WVI39 E65556:E65575 IW65556:IW65575 SS65556:SS65575 ACO65556:ACO65575 AMK65556:AMK65575 AWG65556:AWG65575 BGC65556:BGC65575 BPY65556:BPY65575 BZU65556:BZU65575 CJQ65556:CJQ65575 CTM65556:CTM65575 DDI65556:DDI65575 DNE65556:DNE65575 DXA65556:DXA65575 EGW65556:EGW65575 EQS65556:EQS65575 FAO65556:FAO65575 FKK65556:FKK65575 FUG65556:FUG65575 GEC65556:GEC65575 GNY65556:GNY65575 GXU65556:GXU65575 HHQ65556:HHQ65575 HRM65556:HRM65575 IBI65556:IBI65575 ILE65556:ILE65575 IVA65556:IVA65575 JEW65556:JEW65575 JOS65556:JOS65575 JYO65556:JYO65575 KIK65556:KIK65575 KSG65556:KSG65575 LCC65556:LCC65575 LLY65556:LLY65575 LVU65556:LVU65575 MFQ65556:MFQ65575 MPM65556:MPM65575 MZI65556:MZI65575 NJE65556:NJE65575 NTA65556:NTA65575 OCW65556:OCW65575 OMS65556:OMS65575 OWO65556:OWO65575 PGK65556:PGK65575 PQG65556:PQG65575 QAC65556:QAC65575 QJY65556:QJY65575 QTU65556:QTU65575 RDQ65556:RDQ65575 RNM65556:RNM65575 RXI65556:RXI65575 SHE65556:SHE65575 SRA65556:SRA65575 TAW65556:TAW65575 TKS65556:TKS65575 TUO65556:TUO65575 UEK65556:UEK65575 UOG65556:UOG65575 UYC65556:UYC65575 VHY65556:VHY65575 VRU65556:VRU65575 WBQ65556:WBQ65575 WLM65556:WLM65575 WVI65556:WVI65575 E131092:E131111 IW131092:IW131111 SS131092:SS131111 ACO131092:ACO131111 AMK131092:AMK131111 AWG131092:AWG131111 BGC131092:BGC131111 BPY131092:BPY131111 BZU131092:BZU131111 CJQ131092:CJQ131111 CTM131092:CTM131111 DDI131092:DDI131111 DNE131092:DNE131111 DXA131092:DXA131111 EGW131092:EGW131111 EQS131092:EQS131111 FAO131092:FAO131111 FKK131092:FKK131111 FUG131092:FUG131111 GEC131092:GEC131111 GNY131092:GNY131111 GXU131092:GXU131111 HHQ131092:HHQ131111 HRM131092:HRM131111 IBI131092:IBI131111 ILE131092:ILE131111 IVA131092:IVA131111 JEW131092:JEW131111 JOS131092:JOS131111 JYO131092:JYO131111 KIK131092:KIK131111 KSG131092:KSG131111 LCC131092:LCC131111 LLY131092:LLY131111 LVU131092:LVU131111 MFQ131092:MFQ131111 MPM131092:MPM131111 MZI131092:MZI131111 NJE131092:NJE131111 NTA131092:NTA131111 OCW131092:OCW131111 OMS131092:OMS131111 OWO131092:OWO131111 PGK131092:PGK131111 PQG131092:PQG131111 QAC131092:QAC131111 QJY131092:QJY131111 QTU131092:QTU131111 RDQ131092:RDQ131111 RNM131092:RNM131111 RXI131092:RXI131111 SHE131092:SHE131111 SRA131092:SRA131111 TAW131092:TAW131111 TKS131092:TKS131111 TUO131092:TUO131111 UEK131092:UEK131111 UOG131092:UOG131111 UYC131092:UYC131111 VHY131092:VHY131111 VRU131092:VRU131111 WBQ131092:WBQ131111 WLM131092:WLM131111 WVI131092:WVI131111 E196628:E196647 IW196628:IW196647 SS196628:SS196647 ACO196628:ACO196647 AMK196628:AMK196647 AWG196628:AWG196647 BGC196628:BGC196647 BPY196628:BPY196647 BZU196628:BZU196647 CJQ196628:CJQ196647 CTM196628:CTM196647 DDI196628:DDI196647 DNE196628:DNE196647 DXA196628:DXA196647 EGW196628:EGW196647 EQS196628:EQS196647 FAO196628:FAO196647 FKK196628:FKK196647 FUG196628:FUG196647 GEC196628:GEC196647 GNY196628:GNY196647 GXU196628:GXU196647 HHQ196628:HHQ196647 HRM196628:HRM196647 IBI196628:IBI196647 ILE196628:ILE196647 IVA196628:IVA196647 JEW196628:JEW196647 JOS196628:JOS196647 JYO196628:JYO196647 KIK196628:KIK196647 KSG196628:KSG196647 LCC196628:LCC196647 LLY196628:LLY196647 LVU196628:LVU196647 MFQ196628:MFQ196647 MPM196628:MPM196647 MZI196628:MZI196647 NJE196628:NJE196647 NTA196628:NTA196647 OCW196628:OCW196647 OMS196628:OMS196647 OWO196628:OWO196647 PGK196628:PGK196647 PQG196628:PQG196647 QAC196628:QAC196647 QJY196628:QJY196647 QTU196628:QTU196647 RDQ196628:RDQ196647 RNM196628:RNM196647 RXI196628:RXI196647 SHE196628:SHE196647 SRA196628:SRA196647 TAW196628:TAW196647 TKS196628:TKS196647 TUO196628:TUO196647 UEK196628:UEK196647 UOG196628:UOG196647 UYC196628:UYC196647 VHY196628:VHY196647 VRU196628:VRU196647 WBQ196628:WBQ196647 WLM196628:WLM196647 WVI196628:WVI196647 E262164:E262183 IW262164:IW262183 SS262164:SS262183 ACO262164:ACO262183 AMK262164:AMK262183 AWG262164:AWG262183 BGC262164:BGC262183 BPY262164:BPY262183 BZU262164:BZU262183 CJQ262164:CJQ262183 CTM262164:CTM262183 DDI262164:DDI262183 DNE262164:DNE262183 DXA262164:DXA262183 EGW262164:EGW262183 EQS262164:EQS262183 FAO262164:FAO262183 FKK262164:FKK262183 FUG262164:FUG262183 GEC262164:GEC262183 GNY262164:GNY262183 GXU262164:GXU262183 HHQ262164:HHQ262183 HRM262164:HRM262183 IBI262164:IBI262183 ILE262164:ILE262183 IVA262164:IVA262183 JEW262164:JEW262183 JOS262164:JOS262183 JYO262164:JYO262183 KIK262164:KIK262183 KSG262164:KSG262183 LCC262164:LCC262183 LLY262164:LLY262183 LVU262164:LVU262183 MFQ262164:MFQ262183 MPM262164:MPM262183 MZI262164:MZI262183 NJE262164:NJE262183 NTA262164:NTA262183 OCW262164:OCW262183 OMS262164:OMS262183 OWO262164:OWO262183 PGK262164:PGK262183 PQG262164:PQG262183 QAC262164:QAC262183 QJY262164:QJY262183 QTU262164:QTU262183 RDQ262164:RDQ262183 RNM262164:RNM262183 RXI262164:RXI262183 SHE262164:SHE262183 SRA262164:SRA262183 TAW262164:TAW262183 TKS262164:TKS262183 TUO262164:TUO262183 UEK262164:UEK262183 UOG262164:UOG262183 UYC262164:UYC262183 VHY262164:VHY262183 VRU262164:VRU262183 WBQ262164:WBQ262183 WLM262164:WLM262183 WVI262164:WVI262183 E327700:E327719 IW327700:IW327719 SS327700:SS327719 ACO327700:ACO327719 AMK327700:AMK327719 AWG327700:AWG327719 BGC327700:BGC327719 BPY327700:BPY327719 BZU327700:BZU327719 CJQ327700:CJQ327719 CTM327700:CTM327719 DDI327700:DDI327719 DNE327700:DNE327719 DXA327700:DXA327719 EGW327700:EGW327719 EQS327700:EQS327719 FAO327700:FAO327719 FKK327700:FKK327719 FUG327700:FUG327719 GEC327700:GEC327719 GNY327700:GNY327719 GXU327700:GXU327719 HHQ327700:HHQ327719 HRM327700:HRM327719 IBI327700:IBI327719 ILE327700:ILE327719 IVA327700:IVA327719 JEW327700:JEW327719 JOS327700:JOS327719 JYO327700:JYO327719 KIK327700:KIK327719 KSG327700:KSG327719 LCC327700:LCC327719 LLY327700:LLY327719 LVU327700:LVU327719 MFQ327700:MFQ327719 MPM327700:MPM327719 MZI327700:MZI327719 NJE327700:NJE327719 NTA327700:NTA327719 OCW327700:OCW327719 OMS327700:OMS327719 OWO327700:OWO327719 PGK327700:PGK327719 PQG327700:PQG327719 QAC327700:QAC327719 QJY327700:QJY327719 QTU327700:QTU327719 RDQ327700:RDQ327719 RNM327700:RNM327719 RXI327700:RXI327719 SHE327700:SHE327719 SRA327700:SRA327719 TAW327700:TAW327719 TKS327700:TKS327719 TUO327700:TUO327719 UEK327700:UEK327719 UOG327700:UOG327719 UYC327700:UYC327719 VHY327700:VHY327719 VRU327700:VRU327719 WBQ327700:WBQ327719 WLM327700:WLM327719 WVI327700:WVI327719 E393236:E393255 IW393236:IW393255 SS393236:SS393255 ACO393236:ACO393255 AMK393236:AMK393255 AWG393236:AWG393255 BGC393236:BGC393255 BPY393236:BPY393255 BZU393236:BZU393255 CJQ393236:CJQ393255 CTM393236:CTM393255 DDI393236:DDI393255 DNE393236:DNE393255 DXA393236:DXA393255 EGW393236:EGW393255 EQS393236:EQS393255 FAO393236:FAO393255 FKK393236:FKK393255 FUG393236:FUG393255 GEC393236:GEC393255 GNY393236:GNY393255 GXU393236:GXU393255 HHQ393236:HHQ393255 HRM393236:HRM393255 IBI393236:IBI393255 ILE393236:ILE393255 IVA393236:IVA393255 JEW393236:JEW393255 JOS393236:JOS393255 JYO393236:JYO393255 KIK393236:KIK393255 KSG393236:KSG393255 LCC393236:LCC393255 LLY393236:LLY393255 LVU393236:LVU393255 MFQ393236:MFQ393255 MPM393236:MPM393255 MZI393236:MZI393255 NJE393236:NJE393255 NTA393236:NTA393255 OCW393236:OCW393255 OMS393236:OMS393255 OWO393236:OWO393255 PGK393236:PGK393255 PQG393236:PQG393255 QAC393236:QAC393255 QJY393236:QJY393255 QTU393236:QTU393255 RDQ393236:RDQ393255 RNM393236:RNM393255 RXI393236:RXI393255 SHE393236:SHE393255 SRA393236:SRA393255 TAW393236:TAW393255 TKS393236:TKS393255 TUO393236:TUO393255 UEK393236:UEK393255 UOG393236:UOG393255 UYC393236:UYC393255 VHY393236:VHY393255 VRU393236:VRU393255 WBQ393236:WBQ393255 WLM393236:WLM393255 WVI393236:WVI393255 E458772:E458791 IW458772:IW458791 SS458772:SS458791 ACO458772:ACO458791 AMK458772:AMK458791 AWG458772:AWG458791 BGC458772:BGC458791 BPY458772:BPY458791 BZU458772:BZU458791 CJQ458772:CJQ458791 CTM458772:CTM458791 DDI458772:DDI458791 DNE458772:DNE458791 DXA458772:DXA458791 EGW458772:EGW458791 EQS458772:EQS458791 FAO458772:FAO458791 FKK458772:FKK458791 FUG458772:FUG458791 GEC458772:GEC458791 GNY458772:GNY458791 GXU458772:GXU458791 HHQ458772:HHQ458791 HRM458772:HRM458791 IBI458772:IBI458791 ILE458772:ILE458791 IVA458772:IVA458791 JEW458772:JEW458791 JOS458772:JOS458791 JYO458772:JYO458791 KIK458772:KIK458791 KSG458772:KSG458791 LCC458772:LCC458791 LLY458772:LLY458791 LVU458772:LVU458791 MFQ458772:MFQ458791 MPM458772:MPM458791 MZI458772:MZI458791 NJE458772:NJE458791 NTA458772:NTA458791 OCW458772:OCW458791 OMS458772:OMS458791 OWO458772:OWO458791 PGK458772:PGK458791 PQG458772:PQG458791 QAC458772:QAC458791 QJY458772:QJY458791 QTU458772:QTU458791 RDQ458772:RDQ458791 RNM458772:RNM458791 RXI458772:RXI458791 SHE458772:SHE458791 SRA458772:SRA458791 TAW458772:TAW458791 TKS458772:TKS458791 TUO458772:TUO458791 UEK458772:UEK458791 UOG458772:UOG458791 UYC458772:UYC458791 VHY458772:VHY458791 VRU458772:VRU458791 WBQ458772:WBQ458791 WLM458772:WLM458791 WVI458772:WVI458791 E524308:E524327 IW524308:IW524327 SS524308:SS524327 ACO524308:ACO524327 AMK524308:AMK524327 AWG524308:AWG524327 BGC524308:BGC524327 BPY524308:BPY524327 BZU524308:BZU524327 CJQ524308:CJQ524327 CTM524308:CTM524327 DDI524308:DDI524327 DNE524308:DNE524327 DXA524308:DXA524327 EGW524308:EGW524327 EQS524308:EQS524327 FAO524308:FAO524327 FKK524308:FKK524327 FUG524308:FUG524327 GEC524308:GEC524327 GNY524308:GNY524327 GXU524308:GXU524327 HHQ524308:HHQ524327 HRM524308:HRM524327 IBI524308:IBI524327 ILE524308:ILE524327 IVA524308:IVA524327 JEW524308:JEW524327 JOS524308:JOS524327 JYO524308:JYO524327 KIK524308:KIK524327 KSG524308:KSG524327 LCC524308:LCC524327 LLY524308:LLY524327 LVU524308:LVU524327 MFQ524308:MFQ524327 MPM524308:MPM524327 MZI524308:MZI524327 NJE524308:NJE524327 NTA524308:NTA524327 OCW524308:OCW524327 OMS524308:OMS524327 OWO524308:OWO524327 PGK524308:PGK524327 PQG524308:PQG524327 QAC524308:QAC524327 QJY524308:QJY524327 QTU524308:QTU524327 RDQ524308:RDQ524327 RNM524308:RNM524327 RXI524308:RXI524327 SHE524308:SHE524327 SRA524308:SRA524327 TAW524308:TAW524327 TKS524308:TKS524327 TUO524308:TUO524327 UEK524308:UEK524327 UOG524308:UOG524327 UYC524308:UYC524327 VHY524308:VHY524327 VRU524308:VRU524327 WBQ524308:WBQ524327 WLM524308:WLM524327 WVI524308:WVI524327 E589844:E589863 IW589844:IW589863 SS589844:SS589863 ACO589844:ACO589863 AMK589844:AMK589863 AWG589844:AWG589863 BGC589844:BGC589863 BPY589844:BPY589863 BZU589844:BZU589863 CJQ589844:CJQ589863 CTM589844:CTM589863 DDI589844:DDI589863 DNE589844:DNE589863 DXA589844:DXA589863 EGW589844:EGW589863 EQS589844:EQS589863 FAO589844:FAO589863 FKK589844:FKK589863 FUG589844:FUG589863 GEC589844:GEC589863 GNY589844:GNY589863 GXU589844:GXU589863 HHQ589844:HHQ589863 HRM589844:HRM589863 IBI589844:IBI589863 ILE589844:ILE589863 IVA589844:IVA589863 JEW589844:JEW589863 JOS589844:JOS589863 JYO589844:JYO589863 KIK589844:KIK589863 KSG589844:KSG589863 LCC589844:LCC589863 LLY589844:LLY589863 LVU589844:LVU589863 MFQ589844:MFQ589863 MPM589844:MPM589863 MZI589844:MZI589863 NJE589844:NJE589863 NTA589844:NTA589863 OCW589844:OCW589863 OMS589844:OMS589863 OWO589844:OWO589863 PGK589844:PGK589863 PQG589844:PQG589863 QAC589844:QAC589863 QJY589844:QJY589863 QTU589844:QTU589863 RDQ589844:RDQ589863 RNM589844:RNM589863 RXI589844:RXI589863 SHE589844:SHE589863 SRA589844:SRA589863 TAW589844:TAW589863 TKS589844:TKS589863 TUO589844:TUO589863 UEK589844:UEK589863 UOG589844:UOG589863 UYC589844:UYC589863 VHY589844:VHY589863 VRU589844:VRU589863 WBQ589844:WBQ589863 WLM589844:WLM589863 WVI589844:WVI589863 E655380:E655399 IW655380:IW655399 SS655380:SS655399 ACO655380:ACO655399 AMK655380:AMK655399 AWG655380:AWG655399 BGC655380:BGC655399 BPY655380:BPY655399 BZU655380:BZU655399 CJQ655380:CJQ655399 CTM655380:CTM655399 DDI655380:DDI655399 DNE655380:DNE655399 DXA655380:DXA655399 EGW655380:EGW655399 EQS655380:EQS655399 FAO655380:FAO655399 FKK655380:FKK655399 FUG655380:FUG655399 GEC655380:GEC655399 GNY655380:GNY655399 GXU655380:GXU655399 HHQ655380:HHQ655399 HRM655380:HRM655399 IBI655380:IBI655399 ILE655380:ILE655399 IVA655380:IVA655399 JEW655380:JEW655399 JOS655380:JOS655399 JYO655380:JYO655399 KIK655380:KIK655399 KSG655380:KSG655399 LCC655380:LCC655399 LLY655380:LLY655399 LVU655380:LVU655399 MFQ655380:MFQ655399 MPM655380:MPM655399 MZI655380:MZI655399 NJE655380:NJE655399 NTA655380:NTA655399 OCW655380:OCW655399 OMS655380:OMS655399 OWO655380:OWO655399 PGK655380:PGK655399 PQG655380:PQG655399 QAC655380:QAC655399 QJY655380:QJY655399 QTU655380:QTU655399 RDQ655380:RDQ655399 RNM655380:RNM655399 RXI655380:RXI655399 SHE655380:SHE655399 SRA655380:SRA655399 TAW655380:TAW655399 TKS655380:TKS655399 TUO655380:TUO655399 UEK655380:UEK655399 UOG655380:UOG655399 UYC655380:UYC655399 VHY655380:VHY655399 VRU655380:VRU655399 WBQ655380:WBQ655399 WLM655380:WLM655399 WVI655380:WVI655399 E720916:E720935 IW720916:IW720935 SS720916:SS720935 ACO720916:ACO720935 AMK720916:AMK720935 AWG720916:AWG720935 BGC720916:BGC720935 BPY720916:BPY720935 BZU720916:BZU720935 CJQ720916:CJQ720935 CTM720916:CTM720935 DDI720916:DDI720935 DNE720916:DNE720935 DXA720916:DXA720935 EGW720916:EGW720935 EQS720916:EQS720935 FAO720916:FAO720935 FKK720916:FKK720935 FUG720916:FUG720935 GEC720916:GEC720935 GNY720916:GNY720935 GXU720916:GXU720935 HHQ720916:HHQ720935 HRM720916:HRM720935 IBI720916:IBI720935 ILE720916:ILE720935 IVA720916:IVA720935 JEW720916:JEW720935 JOS720916:JOS720935 JYO720916:JYO720935 KIK720916:KIK720935 KSG720916:KSG720935 LCC720916:LCC720935 LLY720916:LLY720935 LVU720916:LVU720935 MFQ720916:MFQ720935 MPM720916:MPM720935 MZI720916:MZI720935 NJE720916:NJE720935 NTA720916:NTA720935 OCW720916:OCW720935 OMS720916:OMS720935 OWO720916:OWO720935 PGK720916:PGK720935 PQG720916:PQG720935 QAC720916:QAC720935 QJY720916:QJY720935 QTU720916:QTU720935 RDQ720916:RDQ720935 RNM720916:RNM720935 RXI720916:RXI720935 SHE720916:SHE720935 SRA720916:SRA720935 TAW720916:TAW720935 TKS720916:TKS720935 TUO720916:TUO720935 UEK720916:UEK720935 UOG720916:UOG720935 UYC720916:UYC720935 VHY720916:VHY720935 VRU720916:VRU720935 WBQ720916:WBQ720935 WLM720916:WLM720935 WVI720916:WVI720935 E786452:E786471 IW786452:IW786471 SS786452:SS786471 ACO786452:ACO786471 AMK786452:AMK786471 AWG786452:AWG786471 BGC786452:BGC786471 BPY786452:BPY786471 BZU786452:BZU786471 CJQ786452:CJQ786471 CTM786452:CTM786471 DDI786452:DDI786471 DNE786452:DNE786471 DXA786452:DXA786471 EGW786452:EGW786471 EQS786452:EQS786471 FAO786452:FAO786471 FKK786452:FKK786471 FUG786452:FUG786471 GEC786452:GEC786471 GNY786452:GNY786471 GXU786452:GXU786471 HHQ786452:HHQ786471 HRM786452:HRM786471 IBI786452:IBI786471 ILE786452:ILE786471 IVA786452:IVA786471 JEW786452:JEW786471 JOS786452:JOS786471 JYO786452:JYO786471 KIK786452:KIK786471 KSG786452:KSG786471 LCC786452:LCC786471 LLY786452:LLY786471 LVU786452:LVU786471 MFQ786452:MFQ786471 MPM786452:MPM786471 MZI786452:MZI786471 NJE786452:NJE786471 NTA786452:NTA786471 OCW786452:OCW786471 OMS786452:OMS786471 OWO786452:OWO786471 PGK786452:PGK786471 PQG786452:PQG786471 QAC786452:QAC786471 QJY786452:QJY786471 QTU786452:QTU786471 RDQ786452:RDQ786471 RNM786452:RNM786471 RXI786452:RXI786471 SHE786452:SHE786471 SRA786452:SRA786471 TAW786452:TAW786471 TKS786452:TKS786471 TUO786452:TUO786471 UEK786452:UEK786471 UOG786452:UOG786471 UYC786452:UYC786471 VHY786452:VHY786471 VRU786452:VRU786471 WBQ786452:WBQ786471 WLM786452:WLM786471 WVI786452:WVI786471 E851988:E852007 IW851988:IW852007 SS851988:SS852007 ACO851988:ACO852007 AMK851988:AMK852007 AWG851988:AWG852007 BGC851988:BGC852007 BPY851988:BPY852007 BZU851988:BZU852007 CJQ851988:CJQ852007 CTM851988:CTM852007 DDI851988:DDI852007 DNE851988:DNE852007 DXA851988:DXA852007 EGW851988:EGW852007 EQS851988:EQS852007 FAO851988:FAO852007 FKK851988:FKK852007 FUG851988:FUG852007 GEC851988:GEC852007 GNY851988:GNY852007 GXU851988:GXU852007 HHQ851988:HHQ852007 HRM851988:HRM852007 IBI851988:IBI852007 ILE851988:ILE852007 IVA851988:IVA852007 JEW851988:JEW852007 JOS851988:JOS852007 JYO851988:JYO852007 KIK851988:KIK852007 KSG851988:KSG852007 LCC851988:LCC852007 LLY851988:LLY852007 LVU851988:LVU852007 MFQ851988:MFQ852007 MPM851988:MPM852007 MZI851988:MZI852007 NJE851988:NJE852007 NTA851988:NTA852007 OCW851988:OCW852007 OMS851988:OMS852007 OWO851988:OWO852007 PGK851988:PGK852007 PQG851988:PQG852007 QAC851988:QAC852007 QJY851988:QJY852007 QTU851988:QTU852007 RDQ851988:RDQ852007 RNM851988:RNM852007 RXI851988:RXI852007 SHE851988:SHE852007 SRA851988:SRA852007 TAW851988:TAW852007 TKS851988:TKS852007 TUO851988:TUO852007 UEK851988:UEK852007 UOG851988:UOG852007 UYC851988:UYC852007 VHY851988:VHY852007 VRU851988:VRU852007 WBQ851988:WBQ852007 WLM851988:WLM852007 WVI851988:WVI852007 E917524:E917543 IW917524:IW917543 SS917524:SS917543 ACO917524:ACO917543 AMK917524:AMK917543 AWG917524:AWG917543 BGC917524:BGC917543 BPY917524:BPY917543 BZU917524:BZU917543 CJQ917524:CJQ917543 CTM917524:CTM917543 DDI917524:DDI917543 DNE917524:DNE917543 DXA917524:DXA917543 EGW917524:EGW917543 EQS917524:EQS917543 FAO917524:FAO917543 FKK917524:FKK917543 FUG917524:FUG917543 GEC917524:GEC917543 GNY917524:GNY917543 GXU917524:GXU917543 HHQ917524:HHQ917543 HRM917524:HRM917543 IBI917524:IBI917543 ILE917524:ILE917543 IVA917524:IVA917543 JEW917524:JEW917543 JOS917524:JOS917543 JYO917524:JYO917543 KIK917524:KIK917543 KSG917524:KSG917543 LCC917524:LCC917543 LLY917524:LLY917543 LVU917524:LVU917543 MFQ917524:MFQ917543 MPM917524:MPM917543 MZI917524:MZI917543 NJE917524:NJE917543 NTA917524:NTA917543 OCW917524:OCW917543 OMS917524:OMS917543 OWO917524:OWO917543 PGK917524:PGK917543 PQG917524:PQG917543 QAC917524:QAC917543 QJY917524:QJY917543 QTU917524:QTU917543 RDQ917524:RDQ917543 RNM917524:RNM917543 RXI917524:RXI917543 SHE917524:SHE917543 SRA917524:SRA917543 TAW917524:TAW917543 TKS917524:TKS917543 TUO917524:TUO917543 UEK917524:UEK917543 UOG917524:UOG917543 UYC917524:UYC917543 VHY917524:VHY917543 VRU917524:VRU917543 WBQ917524:WBQ917543 WLM917524:WLM917543 WVI917524:WVI917543 E983060:E983079 IW983060:IW983079 SS983060:SS983079 ACO983060:ACO983079 AMK983060:AMK983079 AWG983060:AWG983079 BGC983060:BGC983079 BPY983060:BPY983079 BZU983060:BZU983079 CJQ983060:CJQ983079 CTM983060:CTM983079 DDI983060:DDI983079 DNE983060:DNE983079 DXA983060:DXA983079 EGW983060:EGW983079 EQS983060:EQS983079 FAO983060:FAO983079 FKK983060:FKK983079 FUG983060:FUG983079 GEC983060:GEC983079 GNY983060:GNY983079 GXU983060:GXU983079 HHQ983060:HHQ983079 HRM983060:HRM983079 IBI983060:IBI983079 ILE983060:ILE983079 IVA983060:IVA983079 JEW983060:JEW983079 JOS983060:JOS983079 JYO983060:JYO983079 KIK983060:KIK983079 KSG983060:KSG983079 LCC983060:LCC983079 LLY983060:LLY983079 LVU983060:LVU983079 MFQ983060:MFQ983079 MPM983060:MPM983079 MZI983060:MZI983079 NJE983060:NJE983079 NTA983060:NTA983079 OCW983060:OCW983079 OMS983060:OMS983079 OWO983060:OWO983079 PGK983060:PGK983079 PQG983060:PQG983079 QAC983060:QAC983079 QJY983060:QJY983079 QTU983060:QTU983079 RDQ983060:RDQ983079 RNM983060:RNM983079 RXI983060:RXI983079 SHE983060:SHE983079 SRA983060:SRA983079 TAW983060:TAW983079 TKS983060:TKS983079 TUO983060:TUO983079 UEK983060:UEK983079 UOG983060:UOG983079 UYC983060:UYC983079 VHY983060:VHY983079 VRU983060:VRU983079 WBQ983060:WBQ983079 WLM983060:WLM983079 WVI983060:WVI983079 WLN983064:WLN983079 IX25:IX27 ST25:ST27 ACP25:ACP27 AML25:AML27 AWH25:AWH27 BGD25:BGD27 BPZ25:BPZ27 BZV25:BZV27 CJR25:CJR27 CTN25:CTN27 DDJ25:DDJ27 DNF25:DNF27 DXB25:DXB27 EGX25:EGX27 EQT25:EQT27 FAP25:FAP27 FKL25:FKL27 FUH25:FUH27 GED25:GED27 GNZ25:GNZ27 GXV25:GXV27 HHR25:HHR27 HRN25:HRN27 IBJ25:IBJ27 ILF25:ILF27 IVB25:IVB27 JEX25:JEX27 JOT25:JOT27 JYP25:JYP27 KIL25:KIL27 KSH25:KSH27 LCD25:LCD27 LLZ25:LLZ27 LVV25:LVV27 MFR25:MFR27 MPN25:MPN27 MZJ25:MZJ27 NJF25:NJF27 NTB25:NTB27 OCX25:OCX27 OMT25:OMT27 OWP25:OWP27 PGL25:PGL27 PQH25:PQH27 QAD25:QAD27 QJZ25:QJZ27 QTV25:QTV27 RDR25:RDR27 RNN25:RNN27 RXJ25:RXJ27 SHF25:SHF27 SRB25:SRB27 TAX25:TAX27 TKT25:TKT27 TUP25:TUP27 UEL25:UEL27 UOH25:UOH27 UYD25:UYD27 VHZ25:VHZ27 VRV25:VRV27 WBR25:WBR27 WLN25:WLN27 WVJ25:WVJ27 F65556:F65558 IX65556:IX65558 ST65556:ST65558 ACP65556:ACP65558 AML65556:AML65558 AWH65556:AWH65558 BGD65556:BGD65558 BPZ65556:BPZ65558 BZV65556:BZV65558 CJR65556:CJR65558 CTN65556:CTN65558 DDJ65556:DDJ65558 DNF65556:DNF65558 DXB65556:DXB65558 EGX65556:EGX65558 EQT65556:EQT65558 FAP65556:FAP65558 FKL65556:FKL65558 FUH65556:FUH65558 GED65556:GED65558 GNZ65556:GNZ65558 GXV65556:GXV65558 HHR65556:HHR65558 HRN65556:HRN65558 IBJ65556:IBJ65558 ILF65556:ILF65558 IVB65556:IVB65558 JEX65556:JEX65558 JOT65556:JOT65558 JYP65556:JYP65558 KIL65556:KIL65558 KSH65556:KSH65558 LCD65556:LCD65558 LLZ65556:LLZ65558 LVV65556:LVV65558 MFR65556:MFR65558 MPN65556:MPN65558 MZJ65556:MZJ65558 NJF65556:NJF65558 NTB65556:NTB65558 OCX65556:OCX65558 OMT65556:OMT65558 OWP65556:OWP65558 PGL65556:PGL65558 PQH65556:PQH65558 QAD65556:QAD65558 QJZ65556:QJZ65558 QTV65556:QTV65558 RDR65556:RDR65558 RNN65556:RNN65558 RXJ65556:RXJ65558 SHF65556:SHF65558 SRB65556:SRB65558 TAX65556:TAX65558 TKT65556:TKT65558 TUP65556:TUP65558 UEL65556:UEL65558 UOH65556:UOH65558 UYD65556:UYD65558 VHZ65556:VHZ65558 VRV65556:VRV65558 WBR65556:WBR65558 WLN65556:WLN65558 WVJ65556:WVJ65558 F131092:F131094 IX131092:IX131094 ST131092:ST131094 ACP131092:ACP131094 AML131092:AML131094 AWH131092:AWH131094 BGD131092:BGD131094 BPZ131092:BPZ131094 BZV131092:BZV131094 CJR131092:CJR131094 CTN131092:CTN131094 DDJ131092:DDJ131094 DNF131092:DNF131094 DXB131092:DXB131094 EGX131092:EGX131094 EQT131092:EQT131094 FAP131092:FAP131094 FKL131092:FKL131094 FUH131092:FUH131094 GED131092:GED131094 GNZ131092:GNZ131094 GXV131092:GXV131094 HHR131092:HHR131094 HRN131092:HRN131094 IBJ131092:IBJ131094 ILF131092:ILF131094 IVB131092:IVB131094 JEX131092:JEX131094 JOT131092:JOT131094 JYP131092:JYP131094 KIL131092:KIL131094 KSH131092:KSH131094 LCD131092:LCD131094 LLZ131092:LLZ131094 LVV131092:LVV131094 MFR131092:MFR131094 MPN131092:MPN131094 MZJ131092:MZJ131094 NJF131092:NJF131094 NTB131092:NTB131094 OCX131092:OCX131094 OMT131092:OMT131094 OWP131092:OWP131094 PGL131092:PGL131094 PQH131092:PQH131094 QAD131092:QAD131094 QJZ131092:QJZ131094 QTV131092:QTV131094 RDR131092:RDR131094 RNN131092:RNN131094 RXJ131092:RXJ131094 SHF131092:SHF131094 SRB131092:SRB131094 TAX131092:TAX131094 TKT131092:TKT131094 TUP131092:TUP131094 UEL131092:UEL131094 UOH131092:UOH131094 UYD131092:UYD131094 VHZ131092:VHZ131094 VRV131092:VRV131094 WBR131092:WBR131094 WLN131092:WLN131094 WVJ131092:WVJ131094 F196628:F196630 IX196628:IX196630 ST196628:ST196630 ACP196628:ACP196630 AML196628:AML196630 AWH196628:AWH196630 BGD196628:BGD196630 BPZ196628:BPZ196630 BZV196628:BZV196630 CJR196628:CJR196630 CTN196628:CTN196630 DDJ196628:DDJ196630 DNF196628:DNF196630 DXB196628:DXB196630 EGX196628:EGX196630 EQT196628:EQT196630 FAP196628:FAP196630 FKL196628:FKL196630 FUH196628:FUH196630 GED196628:GED196630 GNZ196628:GNZ196630 GXV196628:GXV196630 HHR196628:HHR196630 HRN196628:HRN196630 IBJ196628:IBJ196630 ILF196628:ILF196630 IVB196628:IVB196630 JEX196628:JEX196630 JOT196628:JOT196630 JYP196628:JYP196630 KIL196628:KIL196630 KSH196628:KSH196630 LCD196628:LCD196630 LLZ196628:LLZ196630 LVV196628:LVV196630 MFR196628:MFR196630 MPN196628:MPN196630 MZJ196628:MZJ196630 NJF196628:NJF196630 NTB196628:NTB196630 OCX196628:OCX196630 OMT196628:OMT196630 OWP196628:OWP196630 PGL196628:PGL196630 PQH196628:PQH196630 QAD196628:QAD196630 QJZ196628:QJZ196630 QTV196628:QTV196630 RDR196628:RDR196630 RNN196628:RNN196630 RXJ196628:RXJ196630 SHF196628:SHF196630 SRB196628:SRB196630 TAX196628:TAX196630 TKT196628:TKT196630 TUP196628:TUP196630 UEL196628:UEL196630 UOH196628:UOH196630 UYD196628:UYD196630 VHZ196628:VHZ196630 VRV196628:VRV196630 WBR196628:WBR196630 WLN196628:WLN196630 WVJ196628:WVJ196630 F262164:F262166 IX262164:IX262166 ST262164:ST262166 ACP262164:ACP262166 AML262164:AML262166 AWH262164:AWH262166 BGD262164:BGD262166 BPZ262164:BPZ262166 BZV262164:BZV262166 CJR262164:CJR262166 CTN262164:CTN262166 DDJ262164:DDJ262166 DNF262164:DNF262166 DXB262164:DXB262166 EGX262164:EGX262166 EQT262164:EQT262166 FAP262164:FAP262166 FKL262164:FKL262166 FUH262164:FUH262166 GED262164:GED262166 GNZ262164:GNZ262166 GXV262164:GXV262166 HHR262164:HHR262166 HRN262164:HRN262166 IBJ262164:IBJ262166 ILF262164:ILF262166 IVB262164:IVB262166 JEX262164:JEX262166 JOT262164:JOT262166 JYP262164:JYP262166 KIL262164:KIL262166 KSH262164:KSH262166 LCD262164:LCD262166 LLZ262164:LLZ262166 LVV262164:LVV262166 MFR262164:MFR262166 MPN262164:MPN262166 MZJ262164:MZJ262166 NJF262164:NJF262166 NTB262164:NTB262166 OCX262164:OCX262166 OMT262164:OMT262166 OWP262164:OWP262166 PGL262164:PGL262166 PQH262164:PQH262166 QAD262164:QAD262166 QJZ262164:QJZ262166 QTV262164:QTV262166 RDR262164:RDR262166 RNN262164:RNN262166 RXJ262164:RXJ262166 SHF262164:SHF262166 SRB262164:SRB262166 TAX262164:TAX262166 TKT262164:TKT262166 TUP262164:TUP262166 UEL262164:UEL262166 UOH262164:UOH262166 UYD262164:UYD262166 VHZ262164:VHZ262166 VRV262164:VRV262166 WBR262164:WBR262166 WLN262164:WLN262166 WVJ262164:WVJ262166 F327700:F327702 IX327700:IX327702 ST327700:ST327702 ACP327700:ACP327702 AML327700:AML327702 AWH327700:AWH327702 BGD327700:BGD327702 BPZ327700:BPZ327702 BZV327700:BZV327702 CJR327700:CJR327702 CTN327700:CTN327702 DDJ327700:DDJ327702 DNF327700:DNF327702 DXB327700:DXB327702 EGX327700:EGX327702 EQT327700:EQT327702 FAP327700:FAP327702 FKL327700:FKL327702 FUH327700:FUH327702 GED327700:GED327702 GNZ327700:GNZ327702 GXV327700:GXV327702 HHR327700:HHR327702 HRN327700:HRN327702 IBJ327700:IBJ327702 ILF327700:ILF327702 IVB327700:IVB327702 JEX327700:JEX327702 JOT327700:JOT327702 JYP327700:JYP327702 KIL327700:KIL327702 KSH327700:KSH327702 LCD327700:LCD327702 LLZ327700:LLZ327702 LVV327700:LVV327702 MFR327700:MFR327702 MPN327700:MPN327702 MZJ327700:MZJ327702 NJF327700:NJF327702 NTB327700:NTB327702 OCX327700:OCX327702 OMT327700:OMT327702 OWP327700:OWP327702 PGL327700:PGL327702 PQH327700:PQH327702 QAD327700:QAD327702 QJZ327700:QJZ327702 QTV327700:QTV327702 RDR327700:RDR327702 RNN327700:RNN327702 RXJ327700:RXJ327702 SHF327700:SHF327702 SRB327700:SRB327702 TAX327700:TAX327702 TKT327700:TKT327702 TUP327700:TUP327702 UEL327700:UEL327702 UOH327700:UOH327702 UYD327700:UYD327702 VHZ327700:VHZ327702 VRV327700:VRV327702 WBR327700:WBR327702 WLN327700:WLN327702 WVJ327700:WVJ327702 F393236:F393238 IX393236:IX393238 ST393236:ST393238 ACP393236:ACP393238 AML393236:AML393238 AWH393236:AWH393238 BGD393236:BGD393238 BPZ393236:BPZ393238 BZV393236:BZV393238 CJR393236:CJR393238 CTN393236:CTN393238 DDJ393236:DDJ393238 DNF393236:DNF393238 DXB393236:DXB393238 EGX393236:EGX393238 EQT393236:EQT393238 FAP393236:FAP393238 FKL393236:FKL393238 FUH393236:FUH393238 GED393236:GED393238 GNZ393236:GNZ393238 GXV393236:GXV393238 HHR393236:HHR393238 HRN393236:HRN393238 IBJ393236:IBJ393238 ILF393236:ILF393238 IVB393236:IVB393238 JEX393236:JEX393238 JOT393236:JOT393238 JYP393236:JYP393238 KIL393236:KIL393238 KSH393236:KSH393238 LCD393236:LCD393238 LLZ393236:LLZ393238 LVV393236:LVV393238 MFR393236:MFR393238 MPN393236:MPN393238 MZJ393236:MZJ393238 NJF393236:NJF393238 NTB393236:NTB393238 OCX393236:OCX393238 OMT393236:OMT393238 OWP393236:OWP393238 PGL393236:PGL393238 PQH393236:PQH393238 QAD393236:QAD393238 QJZ393236:QJZ393238 QTV393236:QTV393238 RDR393236:RDR393238 RNN393236:RNN393238 RXJ393236:RXJ393238 SHF393236:SHF393238 SRB393236:SRB393238 TAX393236:TAX393238 TKT393236:TKT393238 TUP393236:TUP393238 UEL393236:UEL393238 UOH393236:UOH393238 UYD393236:UYD393238 VHZ393236:VHZ393238 VRV393236:VRV393238 WBR393236:WBR393238 WLN393236:WLN393238 WVJ393236:WVJ393238 F458772:F458774 IX458772:IX458774 ST458772:ST458774 ACP458772:ACP458774 AML458772:AML458774 AWH458772:AWH458774 BGD458772:BGD458774 BPZ458772:BPZ458774 BZV458772:BZV458774 CJR458772:CJR458774 CTN458772:CTN458774 DDJ458772:DDJ458774 DNF458772:DNF458774 DXB458772:DXB458774 EGX458772:EGX458774 EQT458772:EQT458774 FAP458772:FAP458774 FKL458772:FKL458774 FUH458772:FUH458774 GED458772:GED458774 GNZ458772:GNZ458774 GXV458772:GXV458774 HHR458772:HHR458774 HRN458772:HRN458774 IBJ458772:IBJ458774 ILF458772:ILF458774 IVB458772:IVB458774 JEX458772:JEX458774 JOT458772:JOT458774 JYP458772:JYP458774 KIL458772:KIL458774 KSH458772:KSH458774 LCD458772:LCD458774 LLZ458772:LLZ458774 LVV458772:LVV458774 MFR458772:MFR458774 MPN458772:MPN458774 MZJ458772:MZJ458774 NJF458772:NJF458774 NTB458772:NTB458774 OCX458772:OCX458774 OMT458772:OMT458774 OWP458772:OWP458774 PGL458772:PGL458774 PQH458772:PQH458774 QAD458772:QAD458774 QJZ458772:QJZ458774 QTV458772:QTV458774 RDR458772:RDR458774 RNN458772:RNN458774 RXJ458772:RXJ458774 SHF458772:SHF458774 SRB458772:SRB458774 TAX458772:TAX458774 TKT458772:TKT458774 TUP458772:TUP458774 UEL458772:UEL458774 UOH458772:UOH458774 UYD458772:UYD458774 VHZ458772:VHZ458774 VRV458772:VRV458774 WBR458772:WBR458774 WLN458772:WLN458774 WVJ458772:WVJ458774 F524308:F524310 IX524308:IX524310 ST524308:ST524310 ACP524308:ACP524310 AML524308:AML524310 AWH524308:AWH524310 BGD524308:BGD524310 BPZ524308:BPZ524310 BZV524308:BZV524310 CJR524308:CJR524310 CTN524308:CTN524310 DDJ524308:DDJ524310 DNF524308:DNF524310 DXB524308:DXB524310 EGX524308:EGX524310 EQT524308:EQT524310 FAP524308:FAP524310 FKL524308:FKL524310 FUH524308:FUH524310 GED524308:GED524310 GNZ524308:GNZ524310 GXV524308:GXV524310 HHR524308:HHR524310 HRN524308:HRN524310 IBJ524308:IBJ524310 ILF524308:ILF524310 IVB524308:IVB524310 JEX524308:JEX524310 JOT524308:JOT524310 JYP524308:JYP524310 KIL524308:KIL524310 KSH524308:KSH524310 LCD524308:LCD524310 LLZ524308:LLZ524310 LVV524308:LVV524310 MFR524308:MFR524310 MPN524308:MPN524310 MZJ524308:MZJ524310 NJF524308:NJF524310 NTB524308:NTB524310 OCX524308:OCX524310 OMT524308:OMT524310 OWP524308:OWP524310 PGL524308:PGL524310 PQH524308:PQH524310 QAD524308:QAD524310 QJZ524308:QJZ524310 QTV524308:QTV524310 RDR524308:RDR524310 RNN524308:RNN524310 RXJ524308:RXJ524310 SHF524308:SHF524310 SRB524308:SRB524310 TAX524308:TAX524310 TKT524308:TKT524310 TUP524308:TUP524310 UEL524308:UEL524310 UOH524308:UOH524310 UYD524308:UYD524310 VHZ524308:VHZ524310 VRV524308:VRV524310 WBR524308:WBR524310 WLN524308:WLN524310 WVJ524308:WVJ524310 F589844:F589846 IX589844:IX589846 ST589844:ST589846 ACP589844:ACP589846 AML589844:AML589846 AWH589844:AWH589846 BGD589844:BGD589846 BPZ589844:BPZ589846 BZV589844:BZV589846 CJR589844:CJR589846 CTN589844:CTN589846 DDJ589844:DDJ589846 DNF589844:DNF589846 DXB589844:DXB589846 EGX589844:EGX589846 EQT589844:EQT589846 FAP589844:FAP589846 FKL589844:FKL589846 FUH589844:FUH589846 GED589844:GED589846 GNZ589844:GNZ589846 GXV589844:GXV589846 HHR589844:HHR589846 HRN589844:HRN589846 IBJ589844:IBJ589846 ILF589844:ILF589846 IVB589844:IVB589846 JEX589844:JEX589846 JOT589844:JOT589846 JYP589844:JYP589846 KIL589844:KIL589846 KSH589844:KSH589846 LCD589844:LCD589846 LLZ589844:LLZ589846 LVV589844:LVV589846 MFR589844:MFR589846 MPN589844:MPN589846 MZJ589844:MZJ589846 NJF589844:NJF589846 NTB589844:NTB589846 OCX589844:OCX589846 OMT589844:OMT589846 OWP589844:OWP589846 PGL589844:PGL589846 PQH589844:PQH589846 QAD589844:QAD589846 QJZ589844:QJZ589846 QTV589844:QTV589846 RDR589844:RDR589846 RNN589844:RNN589846 RXJ589844:RXJ589846 SHF589844:SHF589846 SRB589844:SRB589846 TAX589844:TAX589846 TKT589844:TKT589846 TUP589844:TUP589846 UEL589844:UEL589846 UOH589844:UOH589846 UYD589844:UYD589846 VHZ589844:VHZ589846 VRV589844:VRV589846 WBR589844:WBR589846 WLN589844:WLN589846 WVJ589844:WVJ589846 F655380:F655382 IX655380:IX655382 ST655380:ST655382 ACP655380:ACP655382 AML655380:AML655382 AWH655380:AWH655382 BGD655380:BGD655382 BPZ655380:BPZ655382 BZV655380:BZV655382 CJR655380:CJR655382 CTN655380:CTN655382 DDJ655380:DDJ655382 DNF655380:DNF655382 DXB655380:DXB655382 EGX655380:EGX655382 EQT655380:EQT655382 FAP655380:FAP655382 FKL655380:FKL655382 FUH655380:FUH655382 GED655380:GED655382 GNZ655380:GNZ655382 GXV655380:GXV655382 HHR655380:HHR655382 HRN655380:HRN655382 IBJ655380:IBJ655382 ILF655380:ILF655382 IVB655380:IVB655382 JEX655380:JEX655382 JOT655380:JOT655382 JYP655380:JYP655382 KIL655380:KIL655382 KSH655380:KSH655382 LCD655380:LCD655382 LLZ655380:LLZ655382 LVV655380:LVV655382 MFR655380:MFR655382 MPN655380:MPN655382 MZJ655380:MZJ655382 NJF655380:NJF655382 NTB655380:NTB655382 OCX655380:OCX655382 OMT655380:OMT655382 OWP655380:OWP655382 PGL655380:PGL655382 PQH655380:PQH655382 QAD655380:QAD655382 QJZ655380:QJZ655382 QTV655380:QTV655382 RDR655380:RDR655382 RNN655380:RNN655382 RXJ655380:RXJ655382 SHF655380:SHF655382 SRB655380:SRB655382 TAX655380:TAX655382 TKT655380:TKT655382 TUP655380:TUP655382 UEL655380:UEL655382 UOH655380:UOH655382 UYD655380:UYD655382 VHZ655380:VHZ655382 VRV655380:VRV655382 WBR655380:WBR655382 WLN655380:WLN655382 WVJ655380:WVJ655382 F720916:F720918 IX720916:IX720918 ST720916:ST720918 ACP720916:ACP720918 AML720916:AML720918 AWH720916:AWH720918 BGD720916:BGD720918 BPZ720916:BPZ720918 BZV720916:BZV720918 CJR720916:CJR720918 CTN720916:CTN720918 DDJ720916:DDJ720918 DNF720916:DNF720918 DXB720916:DXB720918 EGX720916:EGX720918 EQT720916:EQT720918 FAP720916:FAP720918 FKL720916:FKL720918 FUH720916:FUH720918 GED720916:GED720918 GNZ720916:GNZ720918 GXV720916:GXV720918 HHR720916:HHR720918 HRN720916:HRN720918 IBJ720916:IBJ720918 ILF720916:ILF720918 IVB720916:IVB720918 JEX720916:JEX720918 JOT720916:JOT720918 JYP720916:JYP720918 KIL720916:KIL720918 KSH720916:KSH720918 LCD720916:LCD720918 LLZ720916:LLZ720918 LVV720916:LVV720918 MFR720916:MFR720918 MPN720916:MPN720918 MZJ720916:MZJ720918 NJF720916:NJF720918 NTB720916:NTB720918 OCX720916:OCX720918 OMT720916:OMT720918 OWP720916:OWP720918 PGL720916:PGL720918 PQH720916:PQH720918 QAD720916:QAD720918 QJZ720916:QJZ720918 QTV720916:QTV720918 RDR720916:RDR720918 RNN720916:RNN720918 RXJ720916:RXJ720918 SHF720916:SHF720918 SRB720916:SRB720918 TAX720916:TAX720918 TKT720916:TKT720918 TUP720916:TUP720918 UEL720916:UEL720918 UOH720916:UOH720918 UYD720916:UYD720918 VHZ720916:VHZ720918 VRV720916:VRV720918 WBR720916:WBR720918 WLN720916:WLN720918 WVJ720916:WVJ720918 F786452:F786454 IX786452:IX786454 ST786452:ST786454 ACP786452:ACP786454 AML786452:AML786454 AWH786452:AWH786454 BGD786452:BGD786454 BPZ786452:BPZ786454 BZV786452:BZV786454 CJR786452:CJR786454 CTN786452:CTN786454 DDJ786452:DDJ786454 DNF786452:DNF786454 DXB786452:DXB786454 EGX786452:EGX786454 EQT786452:EQT786454 FAP786452:FAP786454 FKL786452:FKL786454 FUH786452:FUH786454 GED786452:GED786454 GNZ786452:GNZ786454 GXV786452:GXV786454 HHR786452:HHR786454 HRN786452:HRN786454 IBJ786452:IBJ786454 ILF786452:ILF786454 IVB786452:IVB786454 JEX786452:JEX786454 JOT786452:JOT786454 JYP786452:JYP786454 KIL786452:KIL786454 KSH786452:KSH786454 LCD786452:LCD786454 LLZ786452:LLZ786454 LVV786452:LVV786454 MFR786452:MFR786454 MPN786452:MPN786454 MZJ786452:MZJ786454 NJF786452:NJF786454 NTB786452:NTB786454 OCX786452:OCX786454 OMT786452:OMT786454 OWP786452:OWP786454 PGL786452:PGL786454 PQH786452:PQH786454 QAD786452:QAD786454 QJZ786452:QJZ786454 QTV786452:QTV786454 RDR786452:RDR786454 RNN786452:RNN786454 RXJ786452:RXJ786454 SHF786452:SHF786454 SRB786452:SRB786454 TAX786452:TAX786454 TKT786452:TKT786454 TUP786452:TUP786454 UEL786452:UEL786454 UOH786452:UOH786454 UYD786452:UYD786454 VHZ786452:VHZ786454 VRV786452:VRV786454 WBR786452:WBR786454 WLN786452:WLN786454 WVJ786452:WVJ786454 F851988:F851990 IX851988:IX851990 ST851988:ST851990 ACP851988:ACP851990 AML851988:AML851990 AWH851988:AWH851990 BGD851988:BGD851990 BPZ851988:BPZ851990 BZV851988:BZV851990 CJR851988:CJR851990 CTN851988:CTN851990 DDJ851988:DDJ851990 DNF851988:DNF851990 DXB851988:DXB851990 EGX851988:EGX851990 EQT851988:EQT851990 FAP851988:FAP851990 FKL851988:FKL851990 FUH851988:FUH851990 GED851988:GED851990 GNZ851988:GNZ851990 GXV851988:GXV851990 HHR851988:HHR851990 HRN851988:HRN851990 IBJ851988:IBJ851990 ILF851988:ILF851990 IVB851988:IVB851990 JEX851988:JEX851990 JOT851988:JOT851990 JYP851988:JYP851990 KIL851988:KIL851990 KSH851988:KSH851990 LCD851988:LCD851990 LLZ851988:LLZ851990 LVV851988:LVV851990 MFR851988:MFR851990 MPN851988:MPN851990 MZJ851988:MZJ851990 NJF851988:NJF851990 NTB851988:NTB851990 OCX851988:OCX851990 OMT851988:OMT851990 OWP851988:OWP851990 PGL851988:PGL851990 PQH851988:PQH851990 QAD851988:QAD851990 QJZ851988:QJZ851990 QTV851988:QTV851990 RDR851988:RDR851990 RNN851988:RNN851990 RXJ851988:RXJ851990 SHF851988:SHF851990 SRB851988:SRB851990 TAX851988:TAX851990 TKT851988:TKT851990 TUP851988:TUP851990 UEL851988:UEL851990 UOH851988:UOH851990 UYD851988:UYD851990 VHZ851988:VHZ851990 VRV851988:VRV851990 WBR851988:WBR851990 WLN851988:WLN851990 WVJ851988:WVJ851990 F917524:F917526 IX917524:IX917526 ST917524:ST917526 ACP917524:ACP917526 AML917524:AML917526 AWH917524:AWH917526 BGD917524:BGD917526 BPZ917524:BPZ917526 BZV917524:BZV917526 CJR917524:CJR917526 CTN917524:CTN917526 DDJ917524:DDJ917526 DNF917524:DNF917526 DXB917524:DXB917526 EGX917524:EGX917526 EQT917524:EQT917526 FAP917524:FAP917526 FKL917524:FKL917526 FUH917524:FUH917526 GED917524:GED917526 GNZ917524:GNZ917526 GXV917524:GXV917526 HHR917524:HHR917526 HRN917524:HRN917526 IBJ917524:IBJ917526 ILF917524:ILF917526 IVB917524:IVB917526 JEX917524:JEX917526 JOT917524:JOT917526 JYP917524:JYP917526 KIL917524:KIL917526 KSH917524:KSH917526 LCD917524:LCD917526 LLZ917524:LLZ917526 LVV917524:LVV917526 MFR917524:MFR917526 MPN917524:MPN917526 MZJ917524:MZJ917526 NJF917524:NJF917526 NTB917524:NTB917526 OCX917524:OCX917526 OMT917524:OMT917526 OWP917524:OWP917526 PGL917524:PGL917526 PQH917524:PQH917526 QAD917524:QAD917526 QJZ917524:QJZ917526 QTV917524:QTV917526 RDR917524:RDR917526 RNN917524:RNN917526 RXJ917524:RXJ917526 SHF917524:SHF917526 SRB917524:SRB917526 TAX917524:TAX917526 TKT917524:TKT917526 TUP917524:TUP917526 UEL917524:UEL917526 UOH917524:UOH917526 UYD917524:UYD917526 VHZ917524:VHZ917526 VRV917524:VRV917526 WBR917524:WBR917526 WLN917524:WLN917526 WVJ917524:WVJ917526 F983060:F983062 IX983060:IX983062 ST983060:ST983062 ACP983060:ACP983062 AML983060:AML983062 AWH983060:AWH983062 BGD983060:BGD983062 BPZ983060:BPZ983062 BZV983060:BZV983062 CJR983060:CJR983062 CTN983060:CTN983062 DDJ983060:DDJ983062 DNF983060:DNF983062 DXB983060:DXB983062 EGX983060:EGX983062 EQT983060:EQT983062 FAP983060:FAP983062 FKL983060:FKL983062 FUH983060:FUH983062 GED983060:GED983062 GNZ983060:GNZ983062 GXV983060:GXV983062 HHR983060:HHR983062 HRN983060:HRN983062 IBJ983060:IBJ983062 ILF983060:ILF983062 IVB983060:IVB983062 JEX983060:JEX983062 JOT983060:JOT983062 JYP983060:JYP983062 KIL983060:KIL983062 KSH983060:KSH983062 LCD983060:LCD983062 LLZ983060:LLZ983062 LVV983060:LVV983062 MFR983060:MFR983062 MPN983060:MPN983062 MZJ983060:MZJ983062 NJF983060:NJF983062 NTB983060:NTB983062 OCX983060:OCX983062 OMT983060:OMT983062 OWP983060:OWP983062 PGL983060:PGL983062 PQH983060:PQH983062 QAD983060:QAD983062 QJZ983060:QJZ983062 QTV983060:QTV983062 RDR983060:RDR983062 RNN983060:RNN983062 RXJ983060:RXJ983062 SHF983060:SHF983062 SRB983060:SRB983062 TAX983060:TAX983062 TKT983060:TKT983062 TUP983060:TUP983062 UEL983060:UEL983062 UOH983060:UOH983062 UYD983060:UYD983062 VHZ983060:VHZ983062 VRV983060:VRV983062 WBR983060:WBR983062 WLN983060:WLN983062 WVJ983060:WVJ983062 WVJ983064:WVJ983079 IX29:IX39 ST29:ST39 ACP29:ACP39 AML29:AML39 AWH29:AWH39 BGD29:BGD39 BPZ29:BPZ39 BZV29:BZV39 CJR29:CJR39 CTN29:CTN39 DDJ29:DDJ39 DNF29:DNF39 DXB29:DXB39 EGX29:EGX39 EQT29:EQT39 FAP29:FAP39 FKL29:FKL39 FUH29:FUH39 GED29:GED39 GNZ29:GNZ39 GXV29:GXV39 HHR29:HHR39 HRN29:HRN39 IBJ29:IBJ39 ILF29:ILF39 IVB29:IVB39 JEX29:JEX39 JOT29:JOT39 JYP29:JYP39 KIL29:KIL39 KSH29:KSH39 LCD29:LCD39 LLZ29:LLZ39 LVV29:LVV39 MFR29:MFR39 MPN29:MPN39 MZJ29:MZJ39 NJF29:NJF39 NTB29:NTB39 OCX29:OCX39 OMT29:OMT39 OWP29:OWP39 PGL29:PGL39 PQH29:PQH39 QAD29:QAD39 QJZ29:QJZ39 QTV29:QTV39 RDR29:RDR39 RNN29:RNN39 RXJ29:RXJ39 SHF29:SHF39 SRB29:SRB39 TAX29:TAX39 TKT29:TKT39 TUP29:TUP39 UEL29:UEL39 UOH29:UOH39 UYD29:UYD39 VHZ29:VHZ39 VRV29:VRV39 WBR29:WBR39 WLN29:WLN39 WVJ29:WVJ39 F65560:F65575 IX65560:IX65575 ST65560:ST65575 ACP65560:ACP65575 AML65560:AML65575 AWH65560:AWH65575 BGD65560:BGD65575 BPZ65560:BPZ65575 BZV65560:BZV65575 CJR65560:CJR65575 CTN65560:CTN65575 DDJ65560:DDJ65575 DNF65560:DNF65575 DXB65560:DXB65575 EGX65560:EGX65575 EQT65560:EQT65575 FAP65560:FAP65575 FKL65560:FKL65575 FUH65560:FUH65575 GED65560:GED65575 GNZ65560:GNZ65575 GXV65560:GXV65575 HHR65560:HHR65575 HRN65560:HRN65575 IBJ65560:IBJ65575 ILF65560:ILF65575 IVB65560:IVB65575 JEX65560:JEX65575 JOT65560:JOT65575 JYP65560:JYP65575 KIL65560:KIL65575 KSH65560:KSH65575 LCD65560:LCD65575 LLZ65560:LLZ65575 LVV65560:LVV65575 MFR65560:MFR65575 MPN65560:MPN65575 MZJ65560:MZJ65575 NJF65560:NJF65575 NTB65560:NTB65575 OCX65560:OCX65575 OMT65560:OMT65575 OWP65560:OWP65575 PGL65560:PGL65575 PQH65560:PQH65575 QAD65560:QAD65575 QJZ65560:QJZ65575 QTV65560:QTV65575 RDR65560:RDR65575 RNN65560:RNN65575 RXJ65560:RXJ65575 SHF65560:SHF65575 SRB65560:SRB65575 TAX65560:TAX65575 TKT65560:TKT65575 TUP65560:TUP65575 UEL65560:UEL65575 UOH65560:UOH65575 UYD65560:UYD65575 VHZ65560:VHZ65575 VRV65560:VRV65575 WBR65560:WBR65575 WLN65560:WLN65575 WVJ65560:WVJ65575 F131096:F131111 IX131096:IX131111 ST131096:ST131111 ACP131096:ACP131111 AML131096:AML131111 AWH131096:AWH131111 BGD131096:BGD131111 BPZ131096:BPZ131111 BZV131096:BZV131111 CJR131096:CJR131111 CTN131096:CTN131111 DDJ131096:DDJ131111 DNF131096:DNF131111 DXB131096:DXB131111 EGX131096:EGX131111 EQT131096:EQT131111 FAP131096:FAP131111 FKL131096:FKL131111 FUH131096:FUH131111 GED131096:GED131111 GNZ131096:GNZ131111 GXV131096:GXV131111 HHR131096:HHR131111 HRN131096:HRN131111 IBJ131096:IBJ131111 ILF131096:ILF131111 IVB131096:IVB131111 JEX131096:JEX131111 JOT131096:JOT131111 JYP131096:JYP131111 KIL131096:KIL131111 KSH131096:KSH131111 LCD131096:LCD131111 LLZ131096:LLZ131111 LVV131096:LVV131111 MFR131096:MFR131111 MPN131096:MPN131111 MZJ131096:MZJ131111 NJF131096:NJF131111 NTB131096:NTB131111 OCX131096:OCX131111 OMT131096:OMT131111 OWP131096:OWP131111 PGL131096:PGL131111 PQH131096:PQH131111 QAD131096:QAD131111 QJZ131096:QJZ131111 QTV131096:QTV131111 RDR131096:RDR131111 RNN131096:RNN131111 RXJ131096:RXJ131111 SHF131096:SHF131111 SRB131096:SRB131111 TAX131096:TAX131111 TKT131096:TKT131111 TUP131096:TUP131111 UEL131096:UEL131111 UOH131096:UOH131111 UYD131096:UYD131111 VHZ131096:VHZ131111 VRV131096:VRV131111 WBR131096:WBR131111 WLN131096:WLN131111 WVJ131096:WVJ131111 F196632:F196647 IX196632:IX196647 ST196632:ST196647 ACP196632:ACP196647 AML196632:AML196647 AWH196632:AWH196647 BGD196632:BGD196647 BPZ196632:BPZ196647 BZV196632:BZV196647 CJR196632:CJR196647 CTN196632:CTN196647 DDJ196632:DDJ196647 DNF196632:DNF196647 DXB196632:DXB196647 EGX196632:EGX196647 EQT196632:EQT196647 FAP196632:FAP196647 FKL196632:FKL196647 FUH196632:FUH196647 GED196632:GED196647 GNZ196632:GNZ196647 GXV196632:GXV196647 HHR196632:HHR196647 HRN196632:HRN196647 IBJ196632:IBJ196647 ILF196632:ILF196647 IVB196632:IVB196647 JEX196632:JEX196647 JOT196632:JOT196647 JYP196632:JYP196647 KIL196632:KIL196647 KSH196632:KSH196647 LCD196632:LCD196647 LLZ196632:LLZ196647 LVV196632:LVV196647 MFR196632:MFR196647 MPN196632:MPN196647 MZJ196632:MZJ196647 NJF196632:NJF196647 NTB196632:NTB196647 OCX196632:OCX196647 OMT196632:OMT196647 OWP196632:OWP196647 PGL196632:PGL196647 PQH196632:PQH196647 QAD196632:QAD196647 QJZ196632:QJZ196647 QTV196632:QTV196647 RDR196632:RDR196647 RNN196632:RNN196647 RXJ196632:RXJ196647 SHF196632:SHF196647 SRB196632:SRB196647 TAX196632:TAX196647 TKT196632:TKT196647 TUP196632:TUP196647 UEL196632:UEL196647 UOH196632:UOH196647 UYD196632:UYD196647 VHZ196632:VHZ196647 VRV196632:VRV196647 WBR196632:WBR196647 WLN196632:WLN196647 WVJ196632:WVJ196647 F262168:F262183 IX262168:IX262183 ST262168:ST262183 ACP262168:ACP262183 AML262168:AML262183 AWH262168:AWH262183 BGD262168:BGD262183 BPZ262168:BPZ262183 BZV262168:BZV262183 CJR262168:CJR262183 CTN262168:CTN262183 DDJ262168:DDJ262183 DNF262168:DNF262183 DXB262168:DXB262183 EGX262168:EGX262183 EQT262168:EQT262183 FAP262168:FAP262183 FKL262168:FKL262183 FUH262168:FUH262183 GED262168:GED262183 GNZ262168:GNZ262183 GXV262168:GXV262183 HHR262168:HHR262183 HRN262168:HRN262183 IBJ262168:IBJ262183 ILF262168:ILF262183 IVB262168:IVB262183 JEX262168:JEX262183 JOT262168:JOT262183 JYP262168:JYP262183 KIL262168:KIL262183 KSH262168:KSH262183 LCD262168:LCD262183 LLZ262168:LLZ262183 LVV262168:LVV262183 MFR262168:MFR262183 MPN262168:MPN262183 MZJ262168:MZJ262183 NJF262168:NJF262183 NTB262168:NTB262183 OCX262168:OCX262183 OMT262168:OMT262183 OWP262168:OWP262183 PGL262168:PGL262183 PQH262168:PQH262183 QAD262168:QAD262183 QJZ262168:QJZ262183 QTV262168:QTV262183 RDR262168:RDR262183 RNN262168:RNN262183 RXJ262168:RXJ262183 SHF262168:SHF262183 SRB262168:SRB262183 TAX262168:TAX262183 TKT262168:TKT262183 TUP262168:TUP262183 UEL262168:UEL262183 UOH262168:UOH262183 UYD262168:UYD262183 VHZ262168:VHZ262183 VRV262168:VRV262183 WBR262168:WBR262183 WLN262168:WLN262183 WVJ262168:WVJ262183 F327704:F327719 IX327704:IX327719 ST327704:ST327719 ACP327704:ACP327719 AML327704:AML327719 AWH327704:AWH327719 BGD327704:BGD327719 BPZ327704:BPZ327719 BZV327704:BZV327719 CJR327704:CJR327719 CTN327704:CTN327719 DDJ327704:DDJ327719 DNF327704:DNF327719 DXB327704:DXB327719 EGX327704:EGX327719 EQT327704:EQT327719 FAP327704:FAP327719 FKL327704:FKL327719 FUH327704:FUH327719 GED327704:GED327719 GNZ327704:GNZ327719 GXV327704:GXV327719 HHR327704:HHR327719 HRN327704:HRN327719 IBJ327704:IBJ327719 ILF327704:ILF327719 IVB327704:IVB327719 JEX327704:JEX327719 JOT327704:JOT327719 JYP327704:JYP327719 KIL327704:KIL327719 KSH327704:KSH327719 LCD327704:LCD327719 LLZ327704:LLZ327719 LVV327704:LVV327719 MFR327704:MFR327719 MPN327704:MPN327719 MZJ327704:MZJ327719 NJF327704:NJF327719 NTB327704:NTB327719 OCX327704:OCX327719 OMT327704:OMT327719 OWP327704:OWP327719 PGL327704:PGL327719 PQH327704:PQH327719 QAD327704:QAD327719 QJZ327704:QJZ327719 QTV327704:QTV327719 RDR327704:RDR327719 RNN327704:RNN327719 RXJ327704:RXJ327719 SHF327704:SHF327719 SRB327704:SRB327719 TAX327704:TAX327719 TKT327704:TKT327719 TUP327704:TUP327719 UEL327704:UEL327719 UOH327704:UOH327719 UYD327704:UYD327719 VHZ327704:VHZ327719 VRV327704:VRV327719 WBR327704:WBR327719 WLN327704:WLN327719 WVJ327704:WVJ327719 F393240:F393255 IX393240:IX393255 ST393240:ST393255 ACP393240:ACP393255 AML393240:AML393255 AWH393240:AWH393255 BGD393240:BGD393255 BPZ393240:BPZ393255 BZV393240:BZV393255 CJR393240:CJR393255 CTN393240:CTN393255 DDJ393240:DDJ393255 DNF393240:DNF393255 DXB393240:DXB393255 EGX393240:EGX393255 EQT393240:EQT393255 FAP393240:FAP393255 FKL393240:FKL393255 FUH393240:FUH393255 GED393240:GED393255 GNZ393240:GNZ393255 GXV393240:GXV393255 HHR393240:HHR393255 HRN393240:HRN393255 IBJ393240:IBJ393255 ILF393240:ILF393255 IVB393240:IVB393255 JEX393240:JEX393255 JOT393240:JOT393255 JYP393240:JYP393255 KIL393240:KIL393255 KSH393240:KSH393255 LCD393240:LCD393255 LLZ393240:LLZ393255 LVV393240:LVV393255 MFR393240:MFR393255 MPN393240:MPN393255 MZJ393240:MZJ393255 NJF393240:NJF393255 NTB393240:NTB393255 OCX393240:OCX393255 OMT393240:OMT393255 OWP393240:OWP393255 PGL393240:PGL393255 PQH393240:PQH393255 QAD393240:QAD393255 QJZ393240:QJZ393255 QTV393240:QTV393255 RDR393240:RDR393255 RNN393240:RNN393255 RXJ393240:RXJ393255 SHF393240:SHF393255 SRB393240:SRB393255 TAX393240:TAX393255 TKT393240:TKT393255 TUP393240:TUP393255 UEL393240:UEL393255 UOH393240:UOH393255 UYD393240:UYD393255 VHZ393240:VHZ393255 VRV393240:VRV393255 WBR393240:WBR393255 WLN393240:WLN393255 WVJ393240:WVJ393255 F458776:F458791 IX458776:IX458791 ST458776:ST458791 ACP458776:ACP458791 AML458776:AML458791 AWH458776:AWH458791 BGD458776:BGD458791 BPZ458776:BPZ458791 BZV458776:BZV458791 CJR458776:CJR458791 CTN458776:CTN458791 DDJ458776:DDJ458791 DNF458776:DNF458791 DXB458776:DXB458791 EGX458776:EGX458791 EQT458776:EQT458791 FAP458776:FAP458791 FKL458776:FKL458791 FUH458776:FUH458791 GED458776:GED458791 GNZ458776:GNZ458791 GXV458776:GXV458791 HHR458776:HHR458791 HRN458776:HRN458791 IBJ458776:IBJ458791 ILF458776:ILF458791 IVB458776:IVB458791 JEX458776:JEX458791 JOT458776:JOT458791 JYP458776:JYP458791 KIL458776:KIL458791 KSH458776:KSH458791 LCD458776:LCD458791 LLZ458776:LLZ458791 LVV458776:LVV458791 MFR458776:MFR458791 MPN458776:MPN458791 MZJ458776:MZJ458791 NJF458776:NJF458791 NTB458776:NTB458791 OCX458776:OCX458791 OMT458776:OMT458791 OWP458776:OWP458791 PGL458776:PGL458791 PQH458776:PQH458791 QAD458776:QAD458791 QJZ458776:QJZ458791 QTV458776:QTV458791 RDR458776:RDR458791 RNN458776:RNN458791 RXJ458776:RXJ458791 SHF458776:SHF458791 SRB458776:SRB458791 TAX458776:TAX458791 TKT458776:TKT458791 TUP458776:TUP458791 UEL458776:UEL458791 UOH458776:UOH458791 UYD458776:UYD458791 VHZ458776:VHZ458791 VRV458776:VRV458791 WBR458776:WBR458791 WLN458776:WLN458791 WVJ458776:WVJ458791 F524312:F524327 IX524312:IX524327 ST524312:ST524327 ACP524312:ACP524327 AML524312:AML524327 AWH524312:AWH524327 BGD524312:BGD524327 BPZ524312:BPZ524327 BZV524312:BZV524327 CJR524312:CJR524327 CTN524312:CTN524327 DDJ524312:DDJ524327 DNF524312:DNF524327 DXB524312:DXB524327 EGX524312:EGX524327 EQT524312:EQT524327 FAP524312:FAP524327 FKL524312:FKL524327 FUH524312:FUH524327 GED524312:GED524327 GNZ524312:GNZ524327 GXV524312:GXV524327 HHR524312:HHR524327 HRN524312:HRN524327 IBJ524312:IBJ524327 ILF524312:ILF524327 IVB524312:IVB524327 JEX524312:JEX524327 JOT524312:JOT524327 JYP524312:JYP524327 KIL524312:KIL524327 KSH524312:KSH524327 LCD524312:LCD524327 LLZ524312:LLZ524327 LVV524312:LVV524327 MFR524312:MFR524327 MPN524312:MPN524327 MZJ524312:MZJ524327 NJF524312:NJF524327 NTB524312:NTB524327 OCX524312:OCX524327 OMT524312:OMT524327 OWP524312:OWP524327 PGL524312:PGL524327 PQH524312:PQH524327 QAD524312:QAD524327 QJZ524312:QJZ524327 QTV524312:QTV524327 RDR524312:RDR524327 RNN524312:RNN524327 RXJ524312:RXJ524327 SHF524312:SHF524327 SRB524312:SRB524327 TAX524312:TAX524327 TKT524312:TKT524327 TUP524312:TUP524327 UEL524312:UEL524327 UOH524312:UOH524327 UYD524312:UYD524327 VHZ524312:VHZ524327 VRV524312:VRV524327 WBR524312:WBR524327 WLN524312:WLN524327 WVJ524312:WVJ524327 F589848:F589863 IX589848:IX589863 ST589848:ST589863 ACP589848:ACP589863 AML589848:AML589863 AWH589848:AWH589863 BGD589848:BGD589863 BPZ589848:BPZ589863 BZV589848:BZV589863 CJR589848:CJR589863 CTN589848:CTN589863 DDJ589848:DDJ589863 DNF589848:DNF589863 DXB589848:DXB589863 EGX589848:EGX589863 EQT589848:EQT589863 FAP589848:FAP589863 FKL589848:FKL589863 FUH589848:FUH589863 GED589848:GED589863 GNZ589848:GNZ589863 GXV589848:GXV589863 HHR589848:HHR589863 HRN589848:HRN589863 IBJ589848:IBJ589863 ILF589848:ILF589863 IVB589848:IVB589863 JEX589848:JEX589863 JOT589848:JOT589863 JYP589848:JYP589863 KIL589848:KIL589863 KSH589848:KSH589863 LCD589848:LCD589863 LLZ589848:LLZ589863 LVV589848:LVV589863 MFR589848:MFR589863 MPN589848:MPN589863 MZJ589848:MZJ589863 NJF589848:NJF589863 NTB589848:NTB589863 OCX589848:OCX589863 OMT589848:OMT589863 OWP589848:OWP589863 PGL589848:PGL589863 PQH589848:PQH589863 QAD589848:QAD589863 QJZ589848:QJZ589863 QTV589848:QTV589863 RDR589848:RDR589863 RNN589848:RNN589863 RXJ589848:RXJ589863 SHF589848:SHF589863 SRB589848:SRB589863 TAX589848:TAX589863 TKT589848:TKT589863 TUP589848:TUP589863 UEL589848:UEL589863 UOH589848:UOH589863 UYD589848:UYD589863 VHZ589848:VHZ589863 VRV589848:VRV589863 WBR589848:WBR589863 WLN589848:WLN589863 WVJ589848:WVJ589863 F655384:F655399 IX655384:IX655399 ST655384:ST655399 ACP655384:ACP655399 AML655384:AML655399 AWH655384:AWH655399 BGD655384:BGD655399 BPZ655384:BPZ655399 BZV655384:BZV655399 CJR655384:CJR655399 CTN655384:CTN655399 DDJ655384:DDJ655399 DNF655384:DNF655399 DXB655384:DXB655399 EGX655384:EGX655399 EQT655384:EQT655399 FAP655384:FAP655399 FKL655384:FKL655399 FUH655384:FUH655399 GED655384:GED655399 GNZ655384:GNZ655399 GXV655384:GXV655399 HHR655384:HHR655399 HRN655384:HRN655399 IBJ655384:IBJ655399 ILF655384:ILF655399 IVB655384:IVB655399 JEX655384:JEX655399 JOT655384:JOT655399 JYP655384:JYP655399 KIL655384:KIL655399 KSH655384:KSH655399 LCD655384:LCD655399 LLZ655384:LLZ655399 LVV655384:LVV655399 MFR655384:MFR655399 MPN655384:MPN655399 MZJ655384:MZJ655399 NJF655384:NJF655399 NTB655384:NTB655399 OCX655384:OCX655399 OMT655384:OMT655399 OWP655384:OWP655399 PGL655384:PGL655399 PQH655384:PQH655399 QAD655384:QAD655399 QJZ655384:QJZ655399 QTV655384:QTV655399 RDR655384:RDR655399 RNN655384:RNN655399 RXJ655384:RXJ655399 SHF655384:SHF655399 SRB655384:SRB655399 TAX655384:TAX655399 TKT655384:TKT655399 TUP655384:TUP655399 UEL655384:UEL655399 UOH655384:UOH655399 UYD655384:UYD655399 VHZ655384:VHZ655399 VRV655384:VRV655399 WBR655384:WBR655399 WLN655384:WLN655399 WVJ655384:WVJ655399 F720920:F720935 IX720920:IX720935 ST720920:ST720935 ACP720920:ACP720935 AML720920:AML720935 AWH720920:AWH720935 BGD720920:BGD720935 BPZ720920:BPZ720935 BZV720920:BZV720935 CJR720920:CJR720935 CTN720920:CTN720935 DDJ720920:DDJ720935 DNF720920:DNF720935 DXB720920:DXB720935 EGX720920:EGX720935 EQT720920:EQT720935 FAP720920:FAP720935 FKL720920:FKL720935 FUH720920:FUH720935 GED720920:GED720935 GNZ720920:GNZ720935 GXV720920:GXV720935 HHR720920:HHR720935 HRN720920:HRN720935 IBJ720920:IBJ720935 ILF720920:ILF720935 IVB720920:IVB720935 JEX720920:JEX720935 JOT720920:JOT720935 JYP720920:JYP720935 KIL720920:KIL720935 KSH720920:KSH720935 LCD720920:LCD720935 LLZ720920:LLZ720935 LVV720920:LVV720935 MFR720920:MFR720935 MPN720920:MPN720935 MZJ720920:MZJ720935 NJF720920:NJF720935 NTB720920:NTB720935 OCX720920:OCX720935 OMT720920:OMT720935 OWP720920:OWP720935 PGL720920:PGL720935 PQH720920:PQH720935 QAD720920:QAD720935 QJZ720920:QJZ720935 QTV720920:QTV720935 RDR720920:RDR720935 RNN720920:RNN720935 RXJ720920:RXJ720935 SHF720920:SHF720935 SRB720920:SRB720935 TAX720920:TAX720935 TKT720920:TKT720935 TUP720920:TUP720935 UEL720920:UEL720935 UOH720920:UOH720935 UYD720920:UYD720935 VHZ720920:VHZ720935 VRV720920:VRV720935 WBR720920:WBR720935 WLN720920:WLN720935 WVJ720920:WVJ720935 F786456:F786471 IX786456:IX786471 ST786456:ST786471 ACP786456:ACP786471 AML786456:AML786471 AWH786456:AWH786471 BGD786456:BGD786471 BPZ786456:BPZ786471 BZV786456:BZV786471 CJR786456:CJR786471 CTN786456:CTN786471 DDJ786456:DDJ786471 DNF786456:DNF786471 DXB786456:DXB786471 EGX786456:EGX786471 EQT786456:EQT786471 FAP786456:FAP786471 FKL786456:FKL786471 FUH786456:FUH786471 GED786456:GED786471 GNZ786456:GNZ786471 GXV786456:GXV786471 HHR786456:HHR786471 HRN786456:HRN786471 IBJ786456:IBJ786471 ILF786456:ILF786471 IVB786456:IVB786471 JEX786456:JEX786471 JOT786456:JOT786471 JYP786456:JYP786471 KIL786456:KIL786471 KSH786456:KSH786471 LCD786456:LCD786471 LLZ786456:LLZ786471 LVV786456:LVV786471 MFR786456:MFR786471 MPN786456:MPN786471 MZJ786456:MZJ786471 NJF786456:NJF786471 NTB786456:NTB786471 OCX786456:OCX786471 OMT786456:OMT786471 OWP786456:OWP786471 PGL786456:PGL786471 PQH786456:PQH786471 QAD786456:QAD786471 QJZ786456:QJZ786471 QTV786456:QTV786471 RDR786456:RDR786471 RNN786456:RNN786471 RXJ786456:RXJ786471 SHF786456:SHF786471 SRB786456:SRB786471 TAX786456:TAX786471 TKT786456:TKT786471 TUP786456:TUP786471 UEL786456:UEL786471 UOH786456:UOH786471 UYD786456:UYD786471 VHZ786456:VHZ786471 VRV786456:VRV786471 WBR786456:WBR786471 WLN786456:WLN786471 WVJ786456:WVJ786471 F851992:F852007 IX851992:IX852007 ST851992:ST852007 ACP851992:ACP852007 AML851992:AML852007 AWH851992:AWH852007 BGD851992:BGD852007 BPZ851992:BPZ852007 BZV851992:BZV852007 CJR851992:CJR852007 CTN851992:CTN852007 DDJ851992:DDJ852007 DNF851992:DNF852007 DXB851992:DXB852007 EGX851992:EGX852007 EQT851992:EQT852007 FAP851992:FAP852007 FKL851992:FKL852007 FUH851992:FUH852007 GED851992:GED852007 GNZ851992:GNZ852007 GXV851992:GXV852007 HHR851992:HHR852007 HRN851992:HRN852007 IBJ851992:IBJ852007 ILF851992:ILF852007 IVB851992:IVB852007 JEX851992:JEX852007 JOT851992:JOT852007 JYP851992:JYP852007 KIL851992:KIL852007 KSH851992:KSH852007 LCD851992:LCD852007 LLZ851992:LLZ852007 LVV851992:LVV852007 MFR851992:MFR852007 MPN851992:MPN852007 MZJ851992:MZJ852007 NJF851992:NJF852007 NTB851992:NTB852007 OCX851992:OCX852007 OMT851992:OMT852007 OWP851992:OWP852007 PGL851992:PGL852007 PQH851992:PQH852007 QAD851992:QAD852007 QJZ851992:QJZ852007 QTV851992:QTV852007 RDR851992:RDR852007 RNN851992:RNN852007 RXJ851992:RXJ852007 SHF851992:SHF852007 SRB851992:SRB852007 TAX851992:TAX852007 TKT851992:TKT852007 TUP851992:TUP852007 UEL851992:UEL852007 UOH851992:UOH852007 UYD851992:UYD852007 VHZ851992:VHZ852007 VRV851992:VRV852007 WBR851992:WBR852007 WLN851992:WLN852007 WVJ851992:WVJ852007 F917528:F917543 IX917528:IX917543 ST917528:ST917543 ACP917528:ACP917543 AML917528:AML917543 AWH917528:AWH917543 BGD917528:BGD917543 BPZ917528:BPZ917543 BZV917528:BZV917543 CJR917528:CJR917543 CTN917528:CTN917543 DDJ917528:DDJ917543 DNF917528:DNF917543 DXB917528:DXB917543 EGX917528:EGX917543 EQT917528:EQT917543 FAP917528:FAP917543 FKL917528:FKL917543 FUH917528:FUH917543 GED917528:GED917543 GNZ917528:GNZ917543 GXV917528:GXV917543 HHR917528:HHR917543 HRN917528:HRN917543 IBJ917528:IBJ917543 ILF917528:ILF917543 IVB917528:IVB917543 JEX917528:JEX917543 JOT917528:JOT917543 JYP917528:JYP917543 KIL917528:KIL917543 KSH917528:KSH917543 LCD917528:LCD917543 LLZ917528:LLZ917543 LVV917528:LVV917543 MFR917528:MFR917543 MPN917528:MPN917543 MZJ917528:MZJ917543 NJF917528:NJF917543 NTB917528:NTB917543 OCX917528:OCX917543 OMT917528:OMT917543 OWP917528:OWP917543 PGL917528:PGL917543 PQH917528:PQH917543 QAD917528:QAD917543 QJZ917528:QJZ917543 QTV917528:QTV917543 RDR917528:RDR917543 RNN917528:RNN917543 RXJ917528:RXJ917543 SHF917528:SHF917543 SRB917528:SRB917543 TAX917528:TAX917543 TKT917528:TKT917543 TUP917528:TUP917543 UEL917528:UEL917543 UOH917528:UOH917543 UYD917528:UYD917543 VHZ917528:VHZ917543 VRV917528:VRV917543 WBR917528:WBR917543 WLN917528:WLN917543 WVJ917528:WVJ917543 F983064:F983079 IX983064:IX983079 ST983064:ST983079 ACP983064:ACP983079 AML983064:AML983079 AWH983064:AWH983079 BGD983064:BGD983079 BPZ983064:BPZ983079 BZV983064:BZV983079 CJR983064:CJR983079 CTN983064:CTN983079 DDJ983064:DDJ983079 DNF983064:DNF983079 DXB983064:DXB983079 EGX983064:EGX983079 EQT983064:EQT983079 FAP983064:FAP983079 FKL983064:FKL983079 FUH983064:FUH983079 GED983064:GED983079 GNZ983064:GNZ983079 GXV983064:GXV983079 HHR983064:HHR983079 HRN983064:HRN983079 IBJ983064:IBJ983079 ILF983064:ILF983079 IVB983064:IVB983079 JEX983064:JEX983079 JOT983064:JOT983079 JYP983064:JYP983079 KIL983064:KIL983079 KSH983064:KSH983079 LCD983064:LCD983079 LLZ983064:LLZ983079 LVV983064:LVV983079 MFR983064:MFR983079 MPN983064:MPN983079 MZJ983064:MZJ983079 NJF983064:NJF983079 NTB983064:NTB983079 OCX983064:OCX983079 OMT983064:OMT983079 OWP983064:OWP983079 PGL983064:PGL983079 PQH983064:PQH983079 QAD983064:QAD983079 QJZ983064:QJZ983079 QTV983064:QTV983079 RDR983064:RDR983079 RNN983064:RNN983079 RXJ983064:RXJ983079 SHF983064:SHF983079 SRB983064:SRB983079 TAX983064:TAX983079 TKT983064:TKT983079 TUP983064:TUP983079 UEL983064:UEL983079 UOH983064:UOH983079 UYD983064:UYD983079 VHZ983064:VHZ983079 VRV983064:VRV983079" xr:uid="{00000000-0002-0000-0400-000001000000}">
      <formula1>原物料屬性</formula1>
    </dataValidation>
    <dataValidation type="list" allowBlank="1" showInputMessage="1" showErrorMessage="1" sqref="UYR983064:UYT983079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T65559 JL65559 TH65559 ADD65559 AMZ65559 AWV65559 BGR65559 BQN65559 CAJ65559 CKF65559 CUB65559 DDX65559 DNT65559 DXP65559 EHL65559 ERH65559 FBD65559 FKZ65559 FUV65559 GER65559 GON65559 GYJ65559 HIF65559 HSB65559 IBX65559 ILT65559 IVP65559 JFL65559 JPH65559 JZD65559 KIZ65559 KSV65559 LCR65559 LMN65559 LWJ65559 MGF65559 MQB65559 MZX65559 NJT65559 NTP65559 ODL65559 ONH65559 OXD65559 PGZ65559 PQV65559 QAR65559 QKN65559 QUJ65559 REF65559 ROB65559 RXX65559 SHT65559 SRP65559 TBL65559 TLH65559 TVD65559 UEZ65559 UOV65559 UYR65559 VIN65559 VSJ65559 WCF65559 WMB65559 WVX65559 T131095 JL131095 TH131095 ADD131095 AMZ131095 AWV131095 BGR131095 BQN131095 CAJ131095 CKF131095 CUB131095 DDX131095 DNT131095 DXP131095 EHL131095 ERH131095 FBD131095 FKZ131095 FUV131095 GER131095 GON131095 GYJ131095 HIF131095 HSB131095 IBX131095 ILT131095 IVP131095 JFL131095 JPH131095 JZD131095 KIZ131095 KSV131095 LCR131095 LMN131095 LWJ131095 MGF131095 MQB131095 MZX131095 NJT131095 NTP131095 ODL131095 ONH131095 OXD131095 PGZ131095 PQV131095 QAR131095 QKN131095 QUJ131095 REF131095 ROB131095 RXX131095 SHT131095 SRP131095 TBL131095 TLH131095 TVD131095 UEZ131095 UOV131095 UYR131095 VIN131095 VSJ131095 WCF131095 WMB131095 WVX131095 T196631 JL196631 TH196631 ADD196631 AMZ196631 AWV196631 BGR196631 BQN196631 CAJ196631 CKF196631 CUB196631 DDX196631 DNT196631 DXP196631 EHL196631 ERH196631 FBD196631 FKZ196631 FUV196631 GER196631 GON196631 GYJ196631 HIF196631 HSB196631 IBX196631 ILT196631 IVP196631 JFL196631 JPH196631 JZD196631 KIZ196631 KSV196631 LCR196631 LMN196631 LWJ196631 MGF196631 MQB196631 MZX196631 NJT196631 NTP196631 ODL196631 ONH196631 OXD196631 PGZ196631 PQV196631 QAR196631 QKN196631 QUJ196631 REF196631 ROB196631 RXX196631 SHT196631 SRP196631 TBL196631 TLH196631 TVD196631 UEZ196631 UOV196631 UYR196631 VIN196631 VSJ196631 WCF196631 WMB196631 WVX196631 T262167 JL262167 TH262167 ADD262167 AMZ262167 AWV262167 BGR262167 BQN262167 CAJ262167 CKF262167 CUB262167 DDX262167 DNT262167 DXP262167 EHL262167 ERH262167 FBD262167 FKZ262167 FUV262167 GER262167 GON262167 GYJ262167 HIF262167 HSB262167 IBX262167 ILT262167 IVP262167 JFL262167 JPH262167 JZD262167 KIZ262167 KSV262167 LCR262167 LMN262167 LWJ262167 MGF262167 MQB262167 MZX262167 NJT262167 NTP262167 ODL262167 ONH262167 OXD262167 PGZ262167 PQV262167 QAR262167 QKN262167 QUJ262167 REF262167 ROB262167 RXX262167 SHT262167 SRP262167 TBL262167 TLH262167 TVD262167 UEZ262167 UOV262167 UYR262167 VIN262167 VSJ262167 WCF262167 WMB262167 WVX262167 T327703 JL327703 TH327703 ADD327703 AMZ327703 AWV327703 BGR327703 BQN327703 CAJ327703 CKF327703 CUB327703 DDX327703 DNT327703 DXP327703 EHL327703 ERH327703 FBD327703 FKZ327703 FUV327703 GER327703 GON327703 GYJ327703 HIF327703 HSB327703 IBX327703 ILT327703 IVP327703 JFL327703 JPH327703 JZD327703 KIZ327703 KSV327703 LCR327703 LMN327703 LWJ327703 MGF327703 MQB327703 MZX327703 NJT327703 NTP327703 ODL327703 ONH327703 OXD327703 PGZ327703 PQV327703 QAR327703 QKN327703 QUJ327703 REF327703 ROB327703 RXX327703 SHT327703 SRP327703 TBL327703 TLH327703 TVD327703 UEZ327703 UOV327703 UYR327703 VIN327703 VSJ327703 WCF327703 WMB327703 WVX327703 T393239 JL393239 TH393239 ADD393239 AMZ393239 AWV393239 BGR393239 BQN393239 CAJ393239 CKF393239 CUB393239 DDX393239 DNT393239 DXP393239 EHL393239 ERH393239 FBD393239 FKZ393239 FUV393239 GER393239 GON393239 GYJ393239 HIF393239 HSB393239 IBX393239 ILT393239 IVP393239 JFL393239 JPH393239 JZD393239 KIZ393239 KSV393239 LCR393239 LMN393239 LWJ393239 MGF393239 MQB393239 MZX393239 NJT393239 NTP393239 ODL393239 ONH393239 OXD393239 PGZ393239 PQV393239 QAR393239 QKN393239 QUJ393239 REF393239 ROB393239 RXX393239 SHT393239 SRP393239 TBL393239 TLH393239 TVD393239 UEZ393239 UOV393239 UYR393239 VIN393239 VSJ393239 WCF393239 WMB393239 WVX393239 T458775 JL458775 TH458775 ADD458775 AMZ458775 AWV458775 BGR458775 BQN458775 CAJ458775 CKF458775 CUB458775 DDX458775 DNT458775 DXP458775 EHL458775 ERH458775 FBD458775 FKZ458775 FUV458775 GER458775 GON458775 GYJ458775 HIF458775 HSB458775 IBX458775 ILT458775 IVP458775 JFL458775 JPH458775 JZD458775 KIZ458775 KSV458775 LCR458775 LMN458775 LWJ458775 MGF458775 MQB458775 MZX458775 NJT458775 NTP458775 ODL458775 ONH458775 OXD458775 PGZ458775 PQV458775 QAR458775 QKN458775 QUJ458775 REF458775 ROB458775 RXX458775 SHT458775 SRP458775 TBL458775 TLH458775 TVD458775 UEZ458775 UOV458775 UYR458775 VIN458775 VSJ458775 WCF458775 WMB458775 WVX458775 T524311 JL524311 TH524311 ADD524311 AMZ524311 AWV524311 BGR524311 BQN524311 CAJ524311 CKF524311 CUB524311 DDX524311 DNT524311 DXP524311 EHL524311 ERH524311 FBD524311 FKZ524311 FUV524311 GER524311 GON524311 GYJ524311 HIF524311 HSB524311 IBX524311 ILT524311 IVP524311 JFL524311 JPH524311 JZD524311 KIZ524311 KSV524311 LCR524311 LMN524311 LWJ524311 MGF524311 MQB524311 MZX524311 NJT524311 NTP524311 ODL524311 ONH524311 OXD524311 PGZ524311 PQV524311 QAR524311 QKN524311 QUJ524311 REF524311 ROB524311 RXX524311 SHT524311 SRP524311 TBL524311 TLH524311 TVD524311 UEZ524311 UOV524311 UYR524311 VIN524311 VSJ524311 WCF524311 WMB524311 WVX524311 T589847 JL589847 TH589847 ADD589847 AMZ589847 AWV589847 BGR589847 BQN589847 CAJ589847 CKF589847 CUB589847 DDX589847 DNT589847 DXP589847 EHL589847 ERH589847 FBD589847 FKZ589847 FUV589847 GER589847 GON589847 GYJ589847 HIF589847 HSB589847 IBX589847 ILT589847 IVP589847 JFL589847 JPH589847 JZD589847 KIZ589847 KSV589847 LCR589847 LMN589847 LWJ589847 MGF589847 MQB589847 MZX589847 NJT589847 NTP589847 ODL589847 ONH589847 OXD589847 PGZ589847 PQV589847 QAR589847 QKN589847 QUJ589847 REF589847 ROB589847 RXX589847 SHT589847 SRP589847 TBL589847 TLH589847 TVD589847 UEZ589847 UOV589847 UYR589847 VIN589847 VSJ589847 WCF589847 WMB589847 WVX589847 T655383 JL655383 TH655383 ADD655383 AMZ655383 AWV655383 BGR655383 BQN655383 CAJ655383 CKF655383 CUB655383 DDX655383 DNT655383 DXP655383 EHL655383 ERH655383 FBD655383 FKZ655383 FUV655383 GER655383 GON655383 GYJ655383 HIF655383 HSB655383 IBX655383 ILT655383 IVP655383 JFL655383 JPH655383 JZD655383 KIZ655383 KSV655383 LCR655383 LMN655383 LWJ655383 MGF655383 MQB655383 MZX655383 NJT655383 NTP655383 ODL655383 ONH655383 OXD655383 PGZ655383 PQV655383 QAR655383 QKN655383 QUJ655383 REF655383 ROB655383 RXX655383 SHT655383 SRP655383 TBL655383 TLH655383 TVD655383 UEZ655383 UOV655383 UYR655383 VIN655383 VSJ655383 WCF655383 WMB655383 WVX655383 T720919 JL720919 TH720919 ADD720919 AMZ720919 AWV720919 BGR720919 BQN720919 CAJ720919 CKF720919 CUB720919 DDX720919 DNT720919 DXP720919 EHL720919 ERH720919 FBD720919 FKZ720919 FUV720919 GER720919 GON720919 GYJ720919 HIF720919 HSB720919 IBX720919 ILT720919 IVP720919 JFL720919 JPH720919 JZD720919 KIZ720919 KSV720919 LCR720919 LMN720919 LWJ720919 MGF720919 MQB720919 MZX720919 NJT720919 NTP720919 ODL720919 ONH720919 OXD720919 PGZ720919 PQV720919 QAR720919 QKN720919 QUJ720919 REF720919 ROB720919 RXX720919 SHT720919 SRP720919 TBL720919 TLH720919 TVD720919 UEZ720919 UOV720919 UYR720919 VIN720919 VSJ720919 WCF720919 WMB720919 WVX720919 T786455 JL786455 TH786455 ADD786455 AMZ786455 AWV786455 BGR786455 BQN786455 CAJ786455 CKF786455 CUB786455 DDX786455 DNT786455 DXP786455 EHL786455 ERH786455 FBD786455 FKZ786455 FUV786455 GER786455 GON786455 GYJ786455 HIF786455 HSB786455 IBX786455 ILT786455 IVP786455 JFL786455 JPH786455 JZD786455 KIZ786455 KSV786455 LCR786455 LMN786455 LWJ786455 MGF786455 MQB786455 MZX786455 NJT786455 NTP786455 ODL786455 ONH786455 OXD786455 PGZ786455 PQV786455 QAR786455 QKN786455 QUJ786455 REF786455 ROB786455 RXX786455 SHT786455 SRP786455 TBL786455 TLH786455 TVD786455 UEZ786455 UOV786455 UYR786455 VIN786455 VSJ786455 WCF786455 WMB786455 WVX786455 T851991 JL851991 TH851991 ADD851991 AMZ851991 AWV851991 BGR851991 BQN851991 CAJ851991 CKF851991 CUB851991 DDX851991 DNT851991 DXP851991 EHL851991 ERH851991 FBD851991 FKZ851991 FUV851991 GER851991 GON851991 GYJ851991 HIF851991 HSB851991 IBX851991 ILT851991 IVP851991 JFL851991 JPH851991 JZD851991 KIZ851991 KSV851991 LCR851991 LMN851991 LWJ851991 MGF851991 MQB851991 MZX851991 NJT851991 NTP851991 ODL851991 ONH851991 OXD851991 PGZ851991 PQV851991 QAR851991 QKN851991 QUJ851991 REF851991 ROB851991 RXX851991 SHT851991 SRP851991 TBL851991 TLH851991 TVD851991 UEZ851991 UOV851991 UYR851991 VIN851991 VSJ851991 WCF851991 WMB851991 WVX851991 T917527 JL917527 TH917527 ADD917527 AMZ917527 AWV917527 BGR917527 BQN917527 CAJ917527 CKF917527 CUB917527 DDX917527 DNT917527 DXP917527 EHL917527 ERH917527 FBD917527 FKZ917527 FUV917527 GER917527 GON917527 GYJ917527 HIF917527 HSB917527 IBX917527 ILT917527 IVP917527 JFL917527 JPH917527 JZD917527 KIZ917527 KSV917527 LCR917527 LMN917527 LWJ917527 MGF917527 MQB917527 MZX917527 NJT917527 NTP917527 ODL917527 ONH917527 OXD917527 PGZ917527 PQV917527 QAR917527 QKN917527 QUJ917527 REF917527 ROB917527 RXX917527 SHT917527 SRP917527 TBL917527 TLH917527 TVD917527 UEZ917527 UOV917527 UYR917527 VIN917527 VSJ917527 WCF917527 WMB917527 WVX917527 T983063 JL983063 TH983063 ADD983063 AMZ983063 AWV983063 BGR983063 BQN983063 CAJ983063 CKF983063 CUB983063 DDX983063 DNT983063 DXP983063 EHL983063 ERH983063 FBD983063 FKZ983063 FUV983063 GER983063 GON983063 GYJ983063 HIF983063 HSB983063 IBX983063 ILT983063 IVP983063 JFL983063 JPH983063 JZD983063 KIZ983063 KSV983063 LCR983063 LMN983063 LWJ983063 MGF983063 MQB983063 MZX983063 NJT983063 NTP983063 ODL983063 ONH983063 OXD983063 PGZ983063 PQV983063 QAR983063 QKN983063 QUJ983063 REF983063 ROB983063 RXX983063 SHT983063 SRP983063 TBL983063 TLH983063 TVD983063 UEZ983063 UOV983063 UYR983063 VIN983063 VSJ983063 WCF983063 WMB983063 WVX983063 WCF983064:WCH983079 JD25:JD39 SZ25:SZ39 ACV25:ACV39 AMR25:AMR39 AWN25:AWN39 BGJ25:BGJ39 BQF25:BQF39 CAB25:CAB39 CJX25:CJX39 CTT25:CTT39 DDP25:DDP39 DNL25:DNL39 DXH25:DXH39 EHD25:EHD39 EQZ25:EQZ39 FAV25:FAV39 FKR25:FKR39 FUN25:FUN39 GEJ25:GEJ39 GOF25:GOF39 GYB25:GYB39 HHX25:HHX39 HRT25:HRT39 IBP25:IBP39 ILL25:ILL39 IVH25:IVH39 JFD25:JFD39 JOZ25:JOZ39 JYV25:JYV39 KIR25:KIR39 KSN25:KSN39 LCJ25:LCJ39 LMF25:LMF39 LWB25:LWB39 MFX25:MFX39 MPT25:MPT39 MZP25:MZP39 NJL25:NJL39 NTH25:NTH39 ODD25:ODD39 OMZ25:OMZ39 OWV25:OWV39 PGR25:PGR39 PQN25:PQN39 QAJ25:QAJ39 QKF25:QKF39 QUB25:QUB39 RDX25:RDX39 RNT25:RNT39 RXP25:RXP39 SHL25:SHL39 SRH25:SRH39 TBD25:TBD39 TKZ25:TKZ39 TUV25:TUV39 UER25:UER39 UON25:UON39 UYJ25:UYJ39 VIF25:VIF39 VSB25:VSB39 WBX25:WBX39 WLT25:WLT39 WVP25:WVP39 L65556:L65575 JD65556:JD65575 SZ65556:SZ65575 ACV65556:ACV65575 AMR65556:AMR65575 AWN65556:AWN65575 BGJ65556:BGJ65575 BQF65556:BQF65575 CAB65556:CAB65575 CJX65556:CJX65575 CTT65556:CTT65575 DDP65556:DDP65575 DNL65556:DNL65575 DXH65556:DXH65575 EHD65556:EHD65575 EQZ65556:EQZ65575 FAV65556:FAV65575 FKR65556:FKR65575 FUN65556:FUN65575 GEJ65556:GEJ65575 GOF65556:GOF65575 GYB65556:GYB65575 HHX65556:HHX65575 HRT65556:HRT65575 IBP65556:IBP65575 ILL65556:ILL65575 IVH65556:IVH65575 JFD65556:JFD65575 JOZ65556:JOZ65575 JYV65556:JYV65575 KIR65556:KIR65575 KSN65556:KSN65575 LCJ65556:LCJ65575 LMF65556:LMF65575 LWB65556:LWB65575 MFX65556:MFX65575 MPT65556:MPT65575 MZP65556:MZP65575 NJL65556:NJL65575 NTH65556:NTH65575 ODD65556:ODD65575 OMZ65556:OMZ65575 OWV65556:OWV65575 PGR65556:PGR65575 PQN65556:PQN65575 QAJ65556:QAJ65575 QKF65556:QKF65575 QUB65556:QUB65575 RDX65556:RDX65575 RNT65556:RNT65575 RXP65556:RXP65575 SHL65556:SHL65575 SRH65556:SRH65575 TBD65556:TBD65575 TKZ65556:TKZ65575 TUV65556:TUV65575 UER65556:UER65575 UON65556:UON65575 UYJ65556:UYJ65575 VIF65556:VIF65575 VSB65556:VSB65575 WBX65556:WBX65575 WLT65556:WLT65575 WVP65556:WVP65575 L131092:L131111 JD131092:JD131111 SZ131092:SZ131111 ACV131092:ACV131111 AMR131092:AMR131111 AWN131092:AWN131111 BGJ131092:BGJ131111 BQF131092:BQF131111 CAB131092:CAB131111 CJX131092:CJX131111 CTT131092:CTT131111 DDP131092:DDP131111 DNL131092:DNL131111 DXH131092:DXH131111 EHD131092:EHD131111 EQZ131092:EQZ131111 FAV131092:FAV131111 FKR131092:FKR131111 FUN131092:FUN131111 GEJ131092:GEJ131111 GOF131092:GOF131111 GYB131092:GYB131111 HHX131092:HHX131111 HRT131092:HRT131111 IBP131092:IBP131111 ILL131092:ILL131111 IVH131092:IVH131111 JFD131092:JFD131111 JOZ131092:JOZ131111 JYV131092:JYV131111 KIR131092:KIR131111 KSN131092:KSN131111 LCJ131092:LCJ131111 LMF131092:LMF131111 LWB131092:LWB131111 MFX131092:MFX131111 MPT131092:MPT131111 MZP131092:MZP131111 NJL131092:NJL131111 NTH131092:NTH131111 ODD131092:ODD131111 OMZ131092:OMZ131111 OWV131092:OWV131111 PGR131092:PGR131111 PQN131092:PQN131111 QAJ131092:QAJ131111 QKF131092:QKF131111 QUB131092:QUB131111 RDX131092:RDX131111 RNT131092:RNT131111 RXP131092:RXP131111 SHL131092:SHL131111 SRH131092:SRH131111 TBD131092:TBD131111 TKZ131092:TKZ131111 TUV131092:TUV131111 UER131092:UER131111 UON131092:UON131111 UYJ131092:UYJ131111 VIF131092:VIF131111 VSB131092:VSB131111 WBX131092:WBX131111 WLT131092:WLT131111 WVP131092:WVP131111 L196628:L196647 JD196628:JD196647 SZ196628:SZ196647 ACV196628:ACV196647 AMR196628:AMR196647 AWN196628:AWN196647 BGJ196628:BGJ196647 BQF196628:BQF196647 CAB196628:CAB196647 CJX196628:CJX196647 CTT196628:CTT196647 DDP196628:DDP196647 DNL196628:DNL196647 DXH196628:DXH196647 EHD196628:EHD196647 EQZ196628:EQZ196647 FAV196628:FAV196647 FKR196628:FKR196647 FUN196628:FUN196647 GEJ196628:GEJ196647 GOF196628:GOF196647 GYB196628:GYB196647 HHX196628:HHX196647 HRT196628:HRT196647 IBP196628:IBP196647 ILL196628:ILL196647 IVH196628:IVH196647 JFD196628:JFD196647 JOZ196628:JOZ196647 JYV196628:JYV196647 KIR196628:KIR196647 KSN196628:KSN196647 LCJ196628:LCJ196647 LMF196628:LMF196647 LWB196628:LWB196647 MFX196628:MFX196647 MPT196628:MPT196647 MZP196628:MZP196647 NJL196628:NJL196647 NTH196628:NTH196647 ODD196628:ODD196647 OMZ196628:OMZ196647 OWV196628:OWV196647 PGR196628:PGR196647 PQN196628:PQN196647 QAJ196628:QAJ196647 QKF196628:QKF196647 QUB196628:QUB196647 RDX196628:RDX196647 RNT196628:RNT196647 RXP196628:RXP196647 SHL196628:SHL196647 SRH196628:SRH196647 TBD196628:TBD196647 TKZ196628:TKZ196647 TUV196628:TUV196647 UER196628:UER196647 UON196628:UON196647 UYJ196628:UYJ196647 VIF196628:VIF196647 VSB196628:VSB196647 WBX196628:WBX196647 WLT196628:WLT196647 WVP196628:WVP196647 L262164:L262183 JD262164:JD262183 SZ262164:SZ262183 ACV262164:ACV262183 AMR262164:AMR262183 AWN262164:AWN262183 BGJ262164:BGJ262183 BQF262164:BQF262183 CAB262164:CAB262183 CJX262164:CJX262183 CTT262164:CTT262183 DDP262164:DDP262183 DNL262164:DNL262183 DXH262164:DXH262183 EHD262164:EHD262183 EQZ262164:EQZ262183 FAV262164:FAV262183 FKR262164:FKR262183 FUN262164:FUN262183 GEJ262164:GEJ262183 GOF262164:GOF262183 GYB262164:GYB262183 HHX262164:HHX262183 HRT262164:HRT262183 IBP262164:IBP262183 ILL262164:ILL262183 IVH262164:IVH262183 JFD262164:JFD262183 JOZ262164:JOZ262183 JYV262164:JYV262183 KIR262164:KIR262183 KSN262164:KSN262183 LCJ262164:LCJ262183 LMF262164:LMF262183 LWB262164:LWB262183 MFX262164:MFX262183 MPT262164:MPT262183 MZP262164:MZP262183 NJL262164:NJL262183 NTH262164:NTH262183 ODD262164:ODD262183 OMZ262164:OMZ262183 OWV262164:OWV262183 PGR262164:PGR262183 PQN262164:PQN262183 QAJ262164:QAJ262183 QKF262164:QKF262183 QUB262164:QUB262183 RDX262164:RDX262183 RNT262164:RNT262183 RXP262164:RXP262183 SHL262164:SHL262183 SRH262164:SRH262183 TBD262164:TBD262183 TKZ262164:TKZ262183 TUV262164:TUV262183 UER262164:UER262183 UON262164:UON262183 UYJ262164:UYJ262183 VIF262164:VIF262183 VSB262164:VSB262183 WBX262164:WBX262183 WLT262164:WLT262183 WVP262164:WVP262183 L327700:L327719 JD327700:JD327719 SZ327700:SZ327719 ACV327700:ACV327719 AMR327700:AMR327719 AWN327700:AWN327719 BGJ327700:BGJ327719 BQF327700:BQF327719 CAB327700:CAB327719 CJX327700:CJX327719 CTT327700:CTT327719 DDP327700:DDP327719 DNL327700:DNL327719 DXH327700:DXH327719 EHD327700:EHD327719 EQZ327700:EQZ327719 FAV327700:FAV327719 FKR327700:FKR327719 FUN327700:FUN327719 GEJ327700:GEJ327719 GOF327700:GOF327719 GYB327700:GYB327719 HHX327700:HHX327719 HRT327700:HRT327719 IBP327700:IBP327719 ILL327700:ILL327719 IVH327700:IVH327719 JFD327700:JFD327719 JOZ327700:JOZ327719 JYV327700:JYV327719 KIR327700:KIR327719 KSN327700:KSN327719 LCJ327700:LCJ327719 LMF327700:LMF327719 LWB327700:LWB327719 MFX327700:MFX327719 MPT327700:MPT327719 MZP327700:MZP327719 NJL327700:NJL327719 NTH327700:NTH327719 ODD327700:ODD327719 OMZ327700:OMZ327719 OWV327700:OWV327719 PGR327700:PGR327719 PQN327700:PQN327719 QAJ327700:QAJ327719 QKF327700:QKF327719 QUB327700:QUB327719 RDX327700:RDX327719 RNT327700:RNT327719 RXP327700:RXP327719 SHL327700:SHL327719 SRH327700:SRH327719 TBD327700:TBD327719 TKZ327700:TKZ327719 TUV327700:TUV327719 UER327700:UER327719 UON327700:UON327719 UYJ327700:UYJ327719 VIF327700:VIF327719 VSB327700:VSB327719 WBX327700:WBX327719 WLT327700:WLT327719 WVP327700:WVP327719 L393236:L393255 JD393236:JD393255 SZ393236:SZ393255 ACV393236:ACV393255 AMR393236:AMR393255 AWN393236:AWN393255 BGJ393236:BGJ393255 BQF393236:BQF393255 CAB393236:CAB393255 CJX393236:CJX393255 CTT393236:CTT393255 DDP393236:DDP393255 DNL393236:DNL393255 DXH393236:DXH393255 EHD393236:EHD393255 EQZ393236:EQZ393255 FAV393236:FAV393255 FKR393236:FKR393255 FUN393236:FUN393255 GEJ393236:GEJ393255 GOF393236:GOF393255 GYB393236:GYB393255 HHX393236:HHX393255 HRT393236:HRT393255 IBP393236:IBP393255 ILL393236:ILL393255 IVH393236:IVH393255 JFD393236:JFD393255 JOZ393236:JOZ393255 JYV393236:JYV393255 KIR393236:KIR393255 KSN393236:KSN393255 LCJ393236:LCJ393255 LMF393236:LMF393255 LWB393236:LWB393255 MFX393236:MFX393255 MPT393236:MPT393255 MZP393236:MZP393255 NJL393236:NJL393255 NTH393236:NTH393255 ODD393236:ODD393255 OMZ393236:OMZ393255 OWV393236:OWV393255 PGR393236:PGR393255 PQN393236:PQN393255 QAJ393236:QAJ393255 QKF393236:QKF393255 QUB393236:QUB393255 RDX393236:RDX393255 RNT393236:RNT393255 RXP393236:RXP393255 SHL393236:SHL393255 SRH393236:SRH393255 TBD393236:TBD393255 TKZ393236:TKZ393255 TUV393236:TUV393255 UER393236:UER393255 UON393236:UON393255 UYJ393236:UYJ393255 VIF393236:VIF393255 VSB393236:VSB393255 WBX393236:WBX393255 WLT393236:WLT393255 WVP393236:WVP393255 L458772:L458791 JD458772:JD458791 SZ458772:SZ458791 ACV458772:ACV458791 AMR458772:AMR458791 AWN458772:AWN458791 BGJ458772:BGJ458791 BQF458772:BQF458791 CAB458772:CAB458791 CJX458772:CJX458791 CTT458772:CTT458791 DDP458772:DDP458791 DNL458772:DNL458791 DXH458772:DXH458791 EHD458772:EHD458791 EQZ458772:EQZ458791 FAV458772:FAV458791 FKR458772:FKR458791 FUN458772:FUN458791 GEJ458772:GEJ458791 GOF458772:GOF458791 GYB458772:GYB458791 HHX458772:HHX458791 HRT458772:HRT458791 IBP458772:IBP458791 ILL458772:ILL458791 IVH458772:IVH458791 JFD458772:JFD458791 JOZ458772:JOZ458791 JYV458772:JYV458791 KIR458772:KIR458791 KSN458772:KSN458791 LCJ458772:LCJ458791 LMF458772:LMF458791 LWB458772:LWB458791 MFX458772:MFX458791 MPT458772:MPT458791 MZP458772:MZP458791 NJL458772:NJL458791 NTH458772:NTH458791 ODD458772:ODD458791 OMZ458772:OMZ458791 OWV458772:OWV458791 PGR458772:PGR458791 PQN458772:PQN458791 QAJ458772:QAJ458791 QKF458772:QKF458791 QUB458772:QUB458791 RDX458772:RDX458791 RNT458772:RNT458791 RXP458772:RXP458791 SHL458772:SHL458791 SRH458772:SRH458791 TBD458772:TBD458791 TKZ458772:TKZ458791 TUV458772:TUV458791 UER458772:UER458791 UON458772:UON458791 UYJ458772:UYJ458791 VIF458772:VIF458791 VSB458772:VSB458791 WBX458772:WBX458791 WLT458772:WLT458791 WVP458772:WVP458791 L524308:L524327 JD524308:JD524327 SZ524308:SZ524327 ACV524308:ACV524327 AMR524308:AMR524327 AWN524308:AWN524327 BGJ524308:BGJ524327 BQF524308:BQF524327 CAB524308:CAB524327 CJX524308:CJX524327 CTT524308:CTT524327 DDP524308:DDP524327 DNL524308:DNL524327 DXH524308:DXH524327 EHD524308:EHD524327 EQZ524308:EQZ524327 FAV524308:FAV524327 FKR524308:FKR524327 FUN524308:FUN524327 GEJ524308:GEJ524327 GOF524308:GOF524327 GYB524308:GYB524327 HHX524308:HHX524327 HRT524308:HRT524327 IBP524308:IBP524327 ILL524308:ILL524327 IVH524308:IVH524327 JFD524308:JFD524327 JOZ524308:JOZ524327 JYV524308:JYV524327 KIR524308:KIR524327 KSN524308:KSN524327 LCJ524308:LCJ524327 LMF524308:LMF524327 LWB524308:LWB524327 MFX524308:MFX524327 MPT524308:MPT524327 MZP524308:MZP524327 NJL524308:NJL524327 NTH524308:NTH524327 ODD524308:ODD524327 OMZ524308:OMZ524327 OWV524308:OWV524327 PGR524308:PGR524327 PQN524308:PQN524327 QAJ524308:QAJ524327 QKF524308:QKF524327 QUB524308:QUB524327 RDX524308:RDX524327 RNT524308:RNT524327 RXP524308:RXP524327 SHL524308:SHL524327 SRH524308:SRH524327 TBD524308:TBD524327 TKZ524308:TKZ524327 TUV524308:TUV524327 UER524308:UER524327 UON524308:UON524327 UYJ524308:UYJ524327 VIF524308:VIF524327 VSB524308:VSB524327 WBX524308:WBX524327 WLT524308:WLT524327 WVP524308:WVP524327 L589844:L589863 JD589844:JD589863 SZ589844:SZ589863 ACV589844:ACV589863 AMR589844:AMR589863 AWN589844:AWN589863 BGJ589844:BGJ589863 BQF589844:BQF589863 CAB589844:CAB589863 CJX589844:CJX589863 CTT589844:CTT589863 DDP589844:DDP589863 DNL589844:DNL589863 DXH589844:DXH589863 EHD589844:EHD589863 EQZ589844:EQZ589863 FAV589844:FAV589863 FKR589844:FKR589863 FUN589844:FUN589863 GEJ589844:GEJ589863 GOF589844:GOF589863 GYB589844:GYB589863 HHX589844:HHX589863 HRT589844:HRT589863 IBP589844:IBP589863 ILL589844:ILL589863 IVH589844:IVH589863 JFD589844:JFD589863 JOZ589844:JOZ589863 JYV589844:JYV589863 KIR589844:KIR589863 KSN589844:KSN589863 LCJ589844:LCJ589863 LMF589844:LMF589863 LWB589844:LWB589863 MFX589844:MFX589863 MPT589844:MPT589863 MZP589844:MZP589863 NJL589844:NJL589863 NTH589844:NTH589863 ODD589844:ODD589863 OMZ589844:OMZ589863 OWV589844:OWV589863 PGR589844:PGR589863 PQN589844:PQN589863 QAJ589844:QAJ589863 QKF589844:QKF589863 QUB589844:QUB589863 RDX589844:RDX589863 RNT589844:RNT589863 RXP589844:RXP589863 SHL589844:SHL589863 SRH589844:SRH589863 TBD589844:TBD589863 TKZ589844:TKZ589863 TUV589844:TUV589863 UER589844:UER589863 UON589844:UON589863 UYJ589844:UYJ589863 VIF589844:VIF589863 VSB589844:VSB589863 WBX589844:WBX589863 WLT589844:WLT589863 WVP589844:WVP589863 L655380:L655399 JD655380:JD655399 SZ655380:SZ655399 ACV655380:ACV655399 AMR655380:AMR655399 AWN655380:AWN655399 BGJ655380:BGJ655399 BQF655380:BQF655399 CAB655380:CAB655399 CJX655380:CJX655399 CTT655380:CTT655399 DDP655380:DDP655399 DNL655380:DNL655399 DXH655380:DXH655399 EHD655380:EHD655399 EQZ655380:EQZ655399 FAV655380:FAV655399 FKR655380:FKR655399 FUN655380:FUN655399 GEJ655380:GEJ655399 GOF655380:GOF655399 GYB655380:GYB655399 HHX655380:HHX655399 HRT655380:HRT655399 IBP655380:IBP655399 ILL655380:ILL655399 IVH655380:IVH655399 JFD655380:JFD655399 JOZ655380:JOZ655399 JYV655380:JYV655399 KIR655380:KIR655399 KSN655380:KSN655399 LCJ655380:LCJ655399 LMF655380:LMF655399 LWB655380:LWB655399 MFX655380:MFX655399 MPT655380:MPT655399 MZP655380:MZP655399 NJL655380:NJL655399 NTH655380:NTH655399 ODD655380:ODD655399 OMZ655380:OMZ655399 OWV655380:OWV655399 PGR655380:PGR655399 PQN655380:PQN655399 QAJ655380:QAJ655399 QKF655380:QKF655399 QUB655380:QUB655399 RDX655380:RDX655399 RNT655380:RNT655399 RXP655380:RXP655399 SHL655380:SHL655399 SRH655380:SRH655399 TBD655380:TBD655399 TKZ655380:TKZ655399 TUV655380:TUV655399 UER655380:UER655399 UON655380:UON655399 UYJ655380:UYJ655399 VIF655380:VIF655399 VSB655380:VSB655399 WBX655380:WBX655399 WLT655380:WLT655399 WVP655380:WVP655399 L720916:L720935 JD720916:JD720935 SZ720916:SZ720935 ACV720916:ACV720935 AMR720916:AMR720935 AWN720916:AWN720935 BGJ720916:BGJ720935 BQF720916:BQF720935 CAB720916:CAB720935 CJX720916:CJX720935 CTT720916:CTT720935 DDP720916:DDP720935 DNL720916:DNL720935 DXH720916:DXH720935 EHD720916:EHD720935 EQZ720916:EQZ720935 FAV720916:FAV720935 FKR720916:FKR720935 FUN720916:FUN720935 GEJ720916:GEJ720935 GOF720916:GOF720935 GYB720916:GYB720935 HHX720916:HHX720935 HRT720916:HRT720935 IBP720916:IBP720935 ILL720916:ILL720935 IVH720916:IVH720935 JFD720916:JFD720935 JOZ720916:JOZ720935 JYV720916:JYV720935 KIR720916:KIR720935 KSN720916:KSN720935 LCJ720916:LCJ720935 LMF720916:LMF720935 LWB720916:LWB720935 MFX720916:MFX720935 MPT720916:MPT720935 MZP720916:MZP720935 NJL720916:NJL720935 NTH720916:NTH720935 ODD720916:ODD720935 OMZ720916:OMZ720935 OWV720916:OWV720935 PGR720916:PGR720935 PQN720916:PQN720935 QAJ720916:QAJ720935 QKF720916:QKF720935 QUB720916:QUB720935 RDX720916:RDX720935 RNT720916:RNT720935 RXP720916:RXP720935 SHL720916:SHL720935 SRH720916:SRH720935 TBD720916:TBD720935 TKZ720916:TKZ720935 TUV720916:TUV720935 UER720916:UER720935 UON720916:UON720935 UYJ720916:UYJ720935 VIF720916:VIF720935 VSB720916:VSB720935 WBX720916:WBX720935 WLT720916:WLT720935 WVP720916:WVP720935 L786452:L786471 JD786452:JD786471 SZ786452:SZ786471 ACV786452:ACV786471 AMR786452:AMR786471 AWN786452:AWN786471 BGJ786452:BGJ786471 BQF786452:BQF786471 CAB786452:CAB786471 CJX786452:CJX786471 CTT786452:CTT786471 DDP786452:DDP786471 DNL786452:DNL786471 DXH786452:DXH786471 EHD786452:EHD786471 EQZ786452:EQZ786471 FAV786452:FAV786471 FKR786452:FKR786471 FUN786452:FUN786471 GEJ786452:GEJ786471 GOF786452:GOF786471 GYB786452:GYB786471 HHX786452:HHX786471 HRT786452:HRT786471 IBP786452:IBP786471 ILL786452:ILL786471 IVH786452:IVH786471 JFD786452:JFD786471 JOZ786452:JOZ786471 JYV786452:JYV786471 KIR786452:KIR786471 KSN786452:KSN786471 LCJ786452:LCJ786471 LMF786452:LMF786471 LWB786452:LWB786471 MFX786452:MFX786471 MPT786452:MPT786471 MZP786452:MZP786471 NJL786452:NJL786471 NTH786452:NTH786471 ODD786452:ODD786471 OMZ786452:OMZ786471 OWV786452:OWV786471 PGR786452:PGR786471 PQN786452:PQN786471 QAJ786452:QAJ786471 QKF786452:QKF786471 QUB786452:QUB786471 RDX786452:RDX786471 RNT786452:RNT786471 RXP786452:RXP786471 SHL786452:SHL786471 SRH786452:SRH786471 TBD786452:TBD786471 TKZ786452:TKZ786471 TUV786452:TUV786471 UER786452:UER786471 UON786452:UON786471 UYJ786452:UYJ786471 VIF786452:VIF786471 VSB786452:VSB786471 WBX786452:WBX786471 WLT786452:WLT786471 WVP786452:WVP786471 L851988:L852007 JD851988:JD852007 SZ851988:SZ852007 ACV851988:ACV852007 AMR851988:AMR852007 AWN851988:AWN852007 BGJ851988:BGJ852007 BQF851988:BQF852007 CAB851988:CAB852007 CJX851988:CJX852007 CTT851988:CTT852007 DDP851988:DDP852007 DNL851988:DNL852007 DXH851988:DXH852007 EHD851988:EHD852007 EQZ851988:EQZ852007 FAV851988:FAV852007 FKR851988:FKR852007 FUN851988:FUN852007 GEJ851988:GEJ852007 GOF851988:GOF852007 GYB851988:GYB852007 HHX851988:HHX852007 HRT851988:HRT852007 IBP851988:IBP852007 ILL851988:ILL852007 IVH851988:IVH852007 JFD851988:JFD852007 JOZ851988:JOZ852007 JYV851988:JYV852007 KIR851988:KIR852007 KSN851988:KSN852007 LCJ851988:LCJ852007 LMF851988:LMF852007 LWB851988:LWB852007 MFX851988:MFX852007 MPT851988:MPT852007 MZP851988:MZP852007 NJL851988:NJL852007 NTH851988:NTH852007 ODD851988:ODD852007 OMZ851988:OMZ852007 OWV851988:OWV852007 PGR851988:PGR852007 PQN851988:PQN852007 QAJ851988:QAJ852007 QKF851988:QKF852007 QUB851988:QUB852007 RDX851988:RDX852007 RNT851988:RNT852007 RXP851988:RXP852007 SHL851988:SHL852007 SRH851988:SRH852007 TBD851988:TBD852007 TKZ851988:TKZ852007 TUV851988:TUV852007 UER851988:UER852007 UON851988:UON852007 UYJ851988:UYJ852007 VIF851988:VIF852007 VSB851988:VSB852007 WBX851988:WBX852007 WLT851988:WLT852007 WVP851988:WVP852007 L917524:L917543 JD917524:JD917543 SZ917524:SZ917543 ACV917524:ACV917543 AMR917524:AMR917543 AWN917524:AWN917543 BGJ917524:BGJ917543 BQF917524:BQF917543 CAB917524:CAB917543 CJX917524:CJX917543 CTT917524:CTT917543 DDP917524:DDP917543 DNL917524:DNL917543 DXH917524:DXH917543 EHD917524:EHD917543 EQZ917524:EQZ917543 FAV917524:FAV917543 FKR917524:FKR917543 FUN917524:FUN917543 GEJ917524:GEJ917543 GOF917524:GOF917543 GYB917524:GYB917543 HHX917524:HHX917543 HRT917524:HRT917543 IBP917524:IBP917543 ILL917524:ILL917543 IVH917524:IVH917543 JFD917524:JFD917543 JOZ917524:JOZ917543 JYV917524:JYV917543 KIR917524:KIR917543 KSN917524:KSN917543 LCJ917524:LCJ917543 LMF917524:LMF917543 LWB917524:LWB917543 MFX917524:MFX917543 MPT917524:MPT917543 MZP917524:MZP917543 NJL917524:NJL917543 NTH917524:NTH917543 ODD917524:ODD917543 OMZ917524:OMZ917543 OWV917524:OWV917543 PGR917524:PGR917543 PQN917524:PQN917543 QAJ917524:QAJ917543 QKF917524:QKF917543 QUB917524:QUB917543 RDX917524:RDX917543 RNT917524:RNT917543 RXP917524:RXP917543 SHL917524:SHL917543 SRH917524:SRH917543 TBD917524:TBD917543 TKZ917524:TKZ917543 TUV917524:TUV917543 UER917524:UER917543 UON917524:UON917543 UYJ917524:UYJ917543 VIF917524:VIF917543 VSB917524:VSB917543 WBX917524:WBX917543 WLT917524:WLT917543 WVP917524:WVP917543 L983060:L983079 JD983060:JD983079 SZ983060:SZ983079 ACV983060:ACV983079 AMR983060:AMR983079 AWN983060:AWN983079 BGJ983060:BGJ983079 BQF983060:BQF983079 CAB983060:CAB983079 CJX983060:CJX983079 CTT983060:CTT983079 DDP983060:DDP983079 DNL983060:DNL983079 DXH983060:DXH983079 EHD983060:EHD983079 EQZ983060:EQZ983079 FAV983060:FAV983079 FKR983060:FKR983079 FUN983060:FUN983079 GEJ983060:GEJ983079 GOF983060:GOF983079 GYB983060:GYB983079 HHX983060:HHX983079 HRT983060:HRT983079 IBP983060:IBP983079 ILL983060:ILL983079 IVH983060:IVH983079 JFD983060:JFD983079 JOZ983060:JOZ983079 JYV983060:JYV983079 KIR983060:KIR983079 KSN983060:KSN983079 LCJ983060:LCJ983079 LMF983060:LMF983079 LWB983060:LWB983079 MFX983060:MFX983079 MPT983060:MPT983079 MZP983060:MZP983079 NJL983060:NJL983079 NTH983060:NTH983079 ODD983060:ODD983079 OMZ983060:OMZ983079 OWV983060:OWV983079 PGR983060:PGR983079 PQN983060:PQN983079 QAJ983060:QAJ983079 QKF983060:QKF983079 QUB983060:QUB983079 RDX983060:RDX983079 RNT983060:RNT983079 RXP983060:RXP983079 SHL983060:SHL983079 SRH983060:SRH983079 TBD983060:TBD983079 TKZ983060:TKZ983079 TUV983060:TUV983079 UER983060:UER983079 UON983060:UON983079 UYJ983060:UYJ983079 VIF983060:VIF983079 VSB983060:VSB983079 WBX983060:WBX983079 WLT983060:WLT983079 WVP983060:WVP983079 WVX983064:WVZ983079 JE25:JE27 TA25:TA27 ACW25:ACW27 AMS25:AMS27 AWO25:AWO27 BGK25:BGK27 BQG25:BQG27 CAC25:CAC27 CJY25:CJY27 CTU25:CTU27 DDQ25:DDQ27 DNM25:DNM27 DXI25:DXI27 EHE25:EHE27 ERA25:ERA27 FAW25:FAW27 FKS25:FKS27 FUO25:FUO27 GEK25:GEK27 GOG25:GOG27 GYC25:GYC27 HHY25:HHY27 HRU25:HRU27 IBQ25:IBQ27 ILM25:ILM27 IVI25:IVI27 JFE25:JFE27 JPA25:JPA27 JYW25:JYW27 KIS25:KIS27 KSO25:KSO27 LCK25:LCK27 LMG25:LMG27 LWC25:LWC27 MFY25:MFY27 MPU25:MPU27 MZQ25:MZQ27 NJM25:NJM27 NTI25:NTI27 ODE25:ODE27 ONA25:ONA27 OWW25:OWW27 PGS25:PGS27 PQO25:PQO27 QAK25:QAK27 QKG25:QKG27 QUC25:QUC27 RDY25:RDY27 RNU25:RNU27 RXQ25:RXQ27 SHM25:SHM27 SRI25:SRI27 TBE25:TBE27 TLA25:TLA27 TUW25:TUW27 UES25:UES27 UOO25:UOO27 UYK25:UYK27 VIG25:VIG27 VSC25:VSC27 WBY25:WBY27 WLU25:WLU27 WVQ25:WVQ27 M65556:M65558 JE65556:JE65558 TA65556:TA65558 ACW65556:ACW65558 AMS65556:AMS65558 AWO65556:AWO65558 BGK65556:BGK65558 BQG65556:BQG65558 CAC65556:CAC65558 CJY65556:CJY65558 CTU65556:CTU65558 DDQ65556:DDQ65558 DNM65556:DNM65558 DXI65556:DXI65558 EHE65556:EHE65558 ERA65556:ERA65558 FAW65556:FAW65558 FKS65556:FKS65558 FUO65556:FUO65558 GEK65556:GEK65558 GOG65556:GOG65558 GYC65556:GYC65558 HHY65556:HHY65558 HRU65556:HRU65558 IBQ65556:IBQ65558 ILM65556:ILM65558 IVI65556:IVI65558 JFE65556:JFE65558 JPA65556:JPA65558 JYW65556:JYW65558 KIS65556:KIS65558 KSO65556:KSO65558 LCK65556:LCK65558 LMG65556:LMG65558 LWC65556:LWC65558 MFY65556:MFY65558 MPU65556:MPU65558 MZQ65556:MZQ65558 NJM65556:NJM65558 NTI65556:NTI65558 ODE65556:ODE65558 ONA65556:ONA65558 OWW65556:OWW65558 PGS65556:PGS65558 PQO65556:PQO65558 QAK65556:QAK65558 QKG65556:QKG65558 QUC65556:QUC65558 RDY65556:RDY65558 RNU65556:RNU65558 RXQ65556:RXQ65558 SHM65556:SHM65558 SRI65556:SRI65558 TBE65556:TBE65558 TLA65556:TLA65558 TUW65556:TUW65558 UES65556:UES65558 UOO65556:UOO65558 UYK65556:UYK65558 VIG65556:VIG65558 VSC65556:VSC65558 WBY65556:WBY65558 WLU65556:WLU65558 WVQ65556:WVQ65558 M131092:M131094 JE131092:JE131094 TA131092:TA131094 ACW131092:ACW131094 AMS131092:AMS131094 AWO131092:AWO131094 BGK131092:BGK131094 BQG131092:BQG131094 CAC131092:CAC131094 CJY131092:CJY131094 CTU131092:CTU131094 DDQ131092:DDQ131094 DNM131092:DNM131094 DXI131092:DXI131094 EHE131092:EHE131094 ERA131092:ERA131094 FAW131092:FAW131094 FKS131092:FKS131094 FUO131092:FUO131094 GEK131092:GEK131094 GOG131092:GOG131094 GYC131092:GYC131094 HHY131092:HHY131094 HRU131092:HRU131094 IBQ131092:IBQ131094 ILM131092:ILM131094 IVI131092:IVI131094 JFE131092:JFE131094 JPA131092:JPA131094 JYW131092:JYW131094 KIS131092:KIS131094 KSO131092:KSO131094 LCK131092:LCK131094 LMG131092:LMG131094 LWC131092:LWC131094 MFY131092:MFY131094 MPU131092:MPU131094 MZQ131092:MZQ131094 NJM131092:NJM131094 NTI131092:NTI131094 ODE131092:ODE131094 ONA131092:ONA131094 OWW131092:OWW131094 PGS131092:PGS131094 PQO131092:PQO131094 QAK131092:QAK131094 QKG131092:QKG131094 QUC131092:QUC131094 RDY131092:RDY131094 RNU131092:RNU131094 RXQ131092:RXQ131094 SHM131092:SHM131094 SRI131092:SRI131094 TBE131092:TBE131094 TLA131092:TLA131094 TUW131092:TUW131094 UES131092:UES131094 UOO131092:UOO131094 UYK131092:UYK131094 VIG131092:VIG131094 VSC131092:VSC131094 WBY131092:WBY131094 WLU131092:WLU131094 WVQ131092:WVQ131094 M196628:M196630 JE196628:JE196630 TA196628:TA196630 ACW196628:ACW196630 AMS196628:AMS196630 AWO196628:AWO196630 BGK196628:BGK196630 BQG196628:BQG196630 CAC196628:CAC196630 CJY196628:CJY196630 CTU196628:CTU196630 DDQ196628:DDQ196630 DNM196628:DNM196630 DXI196628:DXI196630 EHE196628:EHE196630 ERA196628:ERA196630 FAW196628:FAW196630 FKS196628:FKS196630 FUO196628:FUO196630 GEK196628:GEK196630 GOG196628:GOG196630 GYC196628:GYC196630 HHY196628:HHY196630 HRU196628:HRU196630 IBQ196628:IBQ196630 ILM196628:ILM196630 IVI196628:IVI196630 JFE196628:JFE196630 JPA196628:JPA196630 JYW196628:JYW196630 KIS196628:KIS196630 KSO196628:KSO196630 LCK196628:LCK196630 LMG196628:LMG196630 LWC196628:LWC196630 MFY196628:MFY196630 MPU196628:MPU196630 MZQ196628:MZQ196630 NJM196628:NJM196630 NTI196628:NTI196630 ODE196628:ODE196630 ONA196628:ONA196630 OWW196628:OWW196630 PGS196628:PGS196630 PQO196628:PQO196630 QAK196628:QAK196630 QKG196628:QKG196630 QUC196628:QUC196630 RDY196628:RDY196630 RNU196628:RNU196630 RXQ196628:RXQ196630 SHM196628:SHM196630 SRI196628:SRI196630 TBE196628:TBE196630 TLA196628:TLA196630 TUW196628:TUW196630 UES196628:UES196630 UOO196628:UOO196630 UYK196628:UYK196630 VIG196628:VIG196630 VSC196628:VSC196630 WBY196628:WBY196630 WLU196628:WLU196630 WVQ196628:WVQ196630 M262164:M262166 JE262164:JE262166 TA262164:TA262166 ACW262164:ACW262166 AMS262164:AMS262166 AWO262164:AWO262166 BGK262164:BGK262166 BQG262164:BQG262166 CAC262164:CAC262166 CJY262164:CJY262166 CTU262164:CTU262166 DDQ262164:DDQ262166 DNM262164:DNM262166 DXI262164:DXI262166 EHE262164:EHE262166 ERA262164:ERA262166 FAW262164:FAW262166 FKS262164:FKS262166 FUO262164:FUO262166 GEK262164:GEK262166 GOG262164:GOG262166 GYC262164:GYC262166 HHY262164:HHY262166 HRU262164:HRU262166 IBQ262164:IBQ262166 ILM262164:ILM262166 IVI262164:IVI262166 JFE262164:JFE262166 JPA262164:JPA262166 JYW262164:JYW262166 KIS262164:KIS262166 KSO262164:KSO262166 LCK262164:LCK262166 LMG262164:LMG262166 LWC262164:LWC262166 MFY262164:MFY262166 MPU262164:MPU262166 MZQ262164:MZQ262166 NJM262164:NJM262166 NTI262164:NTI262166 ODE262164:ODE262166 ONA262164:ONA262166 OWW262164:OWW262166 PGS262164:PGS262166 PQO262164:PQO262166 QAK262164:QAK262166 QKG262164:QKG262166 QUC262164:QUC262166 RDY262164:RDY262166 RNU262164:RNU262166 RXQ262164:RXQ262166 SHM262164:SHM262166 SRI262164:SRI262166 TBE262164:TBE262166 TLA262164:TLA262166 TUW262164:TUW262166 UES262164:UES262166 UOO262164:UOO262166 UYK262164:UYK262166 VIG262164:VIG262166 VSC262164:VSC262166 WBY262164:WBY262166 WLU262164:WLU262166 WVQ262164:WVQ262166 M327700:M327702 JE327700:JE327702 TA327700:TA327702 ACW327700:ACW327702 AMS327700:AMS327702 AWO327700:AWO327702 BGK327700:BGK327702 BQG327700:BQG327702 CAC327700:CAC327702 CJY327700:CJY327702 CTU327700:CTU327702 DDQ327700:DDQ327702 DNM327700:DNM327702 DXI327700:DXI327702 EHE327700:EHE327702 ERA327700:ERA327702 FAW327700:FAW327702 FKS327700:FKS327702 FUO327700:FUO327702 GEK327700:GEK327702 GOG327700:GOG327702 GYC327700:GYC327702 HHY327700:HHY327702 HRU327700:HRU327702 IBQ327700:IBQ327702 ILM327700:ILM327702 IVI327700:IVI327702 JFE327700:JFE327702 JPA327700:JPA327702 JYW327700:JYW327702 KIS327700:KIS327702 KSO327700:KSO327702 LCK327700:LCK327702 LMG327700:LMG327702 LWC327700:LWC327702 MFY327700:MFY327702 MPU327700:MPU327702 MZQ327700:MZQ327702 NJM327700:NJM327702 NTI327700:NTI327702 ODE327700:ODE327702 ONA327700:ONA327702 OWW327700:OWW327702 PGS327700:PGS327702 PQO327700:PQO327702 QAK327700:QAK327702 QKG327700:QKG327702 QUC327700:QUC327702 RDY327700:RDY327702 RNU327700:RNU327702 RXQ327700:RXQ327702 SHM327700:SHM327702 SRI327700:SRI327702 TBE327700:TBE327702 TLA327700:TLA327702 TUW327700:TUW327702 UES327700:UES327702 UOO327700:UOO327702 UYK327700:UYK327702 VIG327700:VIG327702 VSC327700:VSC327702 WBY327700:WBY327702 WLU327700:WLU327702 WVQ327700:WVQ327702 M393236:M393238 JE393236:JE393238 TA393236:TA393238 ACW393236:ACW393238 AMS393236:AMS393238 AWO393236:AWO393238 BGK393236:BGK393238 BQG393236:BQG393238 CAC393236:CAC393238 CJY393236:CJY393238 CTU393236:CTU393238 DDQ393236:DDQ393238 DNM393236:DNM393238 DXI393236:DXI393238 EHE393236:EHE393238 ERA393236:ERA393238 FAW393236:FAW393238 FKS393236:FKS393238 FUO393236:FUO393238 GEK393236:GEK393238 GOG393236:GOG393238 GYC393236:GYC393238 HHY393236:HHY393238 HRU393236:HRU393238 IBQ393236:IBQ393238 ILM393236:ILM393238 IVI393236:IVI393238 JFE393236:JFE393238 JPA393236:JPA393238 JYW393236:JYW393238 KIS393236:KIS393238 KSO393236:KSO393238 LCK393236:LCK393238 LMG393236:LMG393238 LWC393236:LWC393238 MFY393236:MFY393238 MPU393236:MPU393238 MZQ393236:MZQ393238 NJM393236:NJM393238 NTI393236:NTI393238 ODE393236:ODE393238 ONA393236:ONA393238 OWW393236:OWW393238 PGS393236:PGS393238 PQO393236:PQO393238 QAK393236:QAK393238 QKG393236:QKG393238 QUC393236:QUC393238 RDY393236:RDY393238 RNU393236:RNU393238 RXQ393236:RXQ393238 SHM393236:SHM393238 SRI393236:SRI393238 TBE393236:TBE393238 TLA393236:TLA393238 TUW393236:TUW393238 UES393236:UES393238 UOO393236:UOO393238 UYK393236:UYK393238 VIG393236:VIG393238 VSC393236:VSC393238 WBY393236:WBY393238 WLU393236:WLU393238 WVQ393236:WVQ393238 M458772:M458774 JE458772:JE458774 TA458772:TA458774 ACW458772:ACW458774 AMS458772:AMS458774 AWO458772:AWO458774 BGK458772:BGK458774 BQG458772:BQG458774 CAC458772:CAC458774 CJY458772:CJY458774 CTU458772:CTU458774 DDQ458772:DDQ458774 DNM458772:DNM458774 DXI458772:DXI458774 EHE458772:EHE458774 ERA458772:ERA458774 FAW458772:FAW458774 FKS458772:FKS458774 FUO458772:FUO458774 GEK458772:GEK458774 GOG458772:GOG458774 GYC458772:GYC458774 HHY458772:HHY458774 HRU458772:HRU458774 IBQ458772:IBQ458774 ILM458772:ILM458774 IVI458772:IVI458774 JFE458772:JFE458774 JPA458772:JPA458774 JYW458772:JYW458774 KIS458772:KIS458774 KSO458772:KSO458774 LCK458772:LCK458774 LMG458772:LMG458774 LWC458772:LWC458774 MFY458772:MFY458774 MPU458772:MPU458774 MZQ458772:MZQ458774 NJM458772:NJM458774 NTI458772:NTI458774 ODE458772:ODE458774 ONA458772:ONA458774 OWW458772:OWW458774 PGS458772:PGS458774 PQO458772:PQO458774 QAK458772:QAK458774 QKG458772:QKG458774 QUC458772:QUC458774 RDY458772:RDY458774 RNU458772:RNU458774 RXQ458772:RXQ458774 SHM458772:SHM458774 SRI458772:SRI458774 TBE458772:TBE458774 TLA458772:TLA458774 TUW458772:TUW458774 UES458772:UES458774 UOO458772:UOO458774 UYK458772:UYK458774 VIG458772:VIG458774 VSC458772:VSC458774 WBY458772:WBY458774 WLU458772:WLU458774 WVQ458772:WVQ458774 M524308:M524310 JE524308:JE524310 TA524308:TA524310 ACW524308:ACW524310 AMS524308:AMS524310 AWO524308:AWO524310 BGK524308:BGK524310 BQG524308:BQG524310 CAC524308:CAC524310 CJY524308:CJY524310 CTU524308:CTU524310 DDQ524308:DDQ524310 DNM524308:DNM524310 DXI524308:DXI524310 EHE524308:EHE524310 ERA524308:ERA524310 FAW524308:FAW524310 FKS524308:FKS524310 FUO524308:FUO524310 GEK524308:GEK524310 GOG524308:GOG524310 GYC524308:GYC524310 HHY524308:HHY524310 HRU524308:HRU524310 IBQ524308:IBQ524310 ILM524308:ILM524310 IVI524308:IVI524310 JFE524308:JFE524310 JPA524308:JPA524310 JYW524308:JYW524310 KIS524308:KIS524310 KSO524308:KSO524310 LCK524308:LCK524310 LMG524308:LMG524310 LWC524308:LWC524310 MFY524308:MFY524310 MPU524308:MPU524310 MZQ524308:MZQ524310 NJM524308:NJM524310 NTI524308:NTI524310 ODE524308:ODE524310 ONA524308:ONA524310 OWW524308:OWW524310 PGS524308:PGS524310 PQO524308:PQO524310 QAK524308:QAK524310 QKG524308:QKG524310 QUC524308:QUC524310 RDY524308:RDY524310 RNU524308:RNU524310 RXQ524308:RXQ524310 SHM524308:SHM524310 SRI524308:SRI524310 TBE524308:TBE524310 TLA524308:TLA524310 TUW524308:TUW524310 UES524308:UES524310 UOO524308:UOO524310 UYK524308:UYK524310 VIG524308:VIG524310 VSC524308:VSC524310 WBY524308:WBY524310 WLU524308:WLU524310 WVQ524308:WVQ524310 M589844:M589846 JE589844:JE589846 TA589844:TA589846 ACW589844:ACW589846 AMS589844:AMS589846 AWO589844:AWO589846 BGK589844:BGK589846 BQG589844:BQG589846 CAC589844:CAC589846 CJY589844:CJY589846 CTU589844:CTU589846 DDQ589844:DDQ589846 DNM589844:DNM589846 DXI589844:DXI589846 EHE589844:EHE589846 ERA589844:ERA589846 FAW589844:FAW589846 FKS589844:FKS589846 FUO589844:FUO589846 GEK589844:GEK589846 GOG589844:GOG589846 GYC589844:GYC589846 HHY589844:HHY589846 HRU589844:HRU589846 IBQ589844:IBQ589846 ILM589844:ILM589846 IVI589844:IVI589846 JFE589844:JFE589846 JPA589844:JPA589846 JYW589844:JYW589846 KIS589844:KIS589846 KSO589844:KSO589846 LCK589844:LCK589846 LMG589844:LMG589846 LWC589844:LWC589846 MFY589844:MFY589846 MPU589844:MPU589846 MZQ589844:MZQ589846 NJM589844:NJM589846 NTI589844:NTI589846 ODE589844:ODE589846 ONA589844:ONA589846 OWW589844:OWW589846 PGS589844:PGS589846 PQO589844:PQO589846 QAK589844:QAK589846 QKG589844:QKG589846 QUC589844:QUC589846 RDY589844:RDY589846 RNU589844:RNU589846 RXQ589844:RXQ589846 SHM589844:SHM589846 SRI589844:SRI589846 TBE589844:TBE589846 TLA589844:TLA589846 TUW589844:TUW589846 UES589844:UES589846 UOO589844:UOO589846 UYK589844:UYK589846 VIG589844:VIG589846 VSC589844:VSC589846 WBY589844:WBY589846 WLU589844:WLU589846 WVQ589844:WVQ589846 M655380:M655382 JE655380:JE655382 TA655380:TA655382 ACW655380:ACW655382 AMS655380:AMS655382 AWO655380:AWO655382 BGK655380:BGK655382 BQG655380:BQG655382 CAC655380:CAC655382 CJY655380:CJY655382 CTU655380:CTU655382 DDQ655380:DDQ655382 DNM655380:DNM655382 DXI655380:DXI655382 EHE655380:EHE655382 ERA655380:ERA655382 FAW655380:FAW655382 FKS655380:FKS655382 FUO655380:FUO655382 GEK655380:GEK655382 GOG655380:GOG655382 GYC655380:GYC655382 HHY655380:HHY655382 HRU655380:HRU655382 IBQ655380:IBQ655382 ILM655380:ILM655382 IVI655380:IVI655382 JFE655380:JFE655382 JPA655380:JPA655382 JYW655380:JYW655382 KIS655380:KIS655382 KSO655380:KSO655382 LCK655380:LCK655382 LMG655380:LMG655382 LWC655380:LWC655382 MFY655380:MFY655382 MPU655380:MPU655382 MZQ655380:MZQ655382 NJM655380:NJM655382 NTI655380:NTI655382 ODE655380:ODE655382 ONA655380:ONA655382 OWW655380:OWW655382 PGS655380:PGS655382 PQO655380:PQO655382 QAK655380:QAK655382 QKG655380:QKG655382 QUC655380:QUC655382 RDY655380:RDY655382 RNU655380:RNU655382 RXQ655380:RXQ655382 SHM655380:SHM655382 SRI655380:SRI655382 TBE655380:TBE655382 TLA655380:TLA655382 TUW655380:TUW655382 UES655380:UES655382 UOO655380:UOO655382 UYK655380:UYK655382 VIG655380:VIG655382 VSC655380:VSC655382 WBY655380:WBY655382 WLU655380:WLU655382 WVQ655380:WVQ655382 M720916:M720918 JE720916:JE720918 TA720916:TA720918 ACW720916:ACW720918 AMS720916:AMS720918 AWO720916:AWO720918 BGK720916:BGK720918 BQG720916:BQG720918 CAC720916:CAC720918 CJY720916:CJY720918 CTU720916:CTU720918 DDQ720916:DDQ720918 DNM720916:DNM720918 DXI720916:DXI720918 EHE720916:EHE720918 ERA720916:ERA720918 FAW720916:FAW720918 FKS720916:FKS720918 FUO720916:FUO720918 GEK720916:GEK720918 GOG720916:GOG720918 GYC720916:GYC720918 HHY720916:HHY720918 HRU720916:HRU720918 IBQ720916:IBQ720918 ILM720916:ILM720918 IVI720916:IVI720918 JFE720916:JFE720918 JPA720916:JPA720918 JYW720916:JYW720918 KIS720916:KIS720918 KSO720916:KSO720918 LCK720916:LCK720918 LMG720916:LMG720918 LWC720916:LWC720918 MFY720916:MFY720918 MPU720916:MPU720918 MZQ720916:MZQ720918 NJM720916:NJM720918 NTI720916:NTI720918 ODE720916:ODE720918 ONA720916:ONA720918 OWW720916:OWW720918 PGS720916:PGS720918 PQO720916:PQO720918 QAK720916:QAK720918 QKG720916:QKG720918 QUC720916:QUC720918 RDY720916:RDY720918 RNU720916:RNU720918 RXQ720916:RXQ720918 SHM720916:SHM720918 SRI720916:SRI720918 TBE720916:TBE720918 TLA720916:TLA720918 TUW720916:TUW720918 UES720916:UES720918 UOO720916:UOO720918 UYK720916:UYK720918 VIG720916:VIG720918 VSC720916:VSC720918 WBY720916:WBY720918 WLU720916:WLU720918 WVQ720916:WVQ720918 M786452:M786454 JE786452:JE786454 TA786452:TA786454 ACW786452:ACW786454 AMS786452:AMS786454 AWO786452:AWO786454 BGK786452:BGK786454 BQG786452:BQG786454 CAC786452:CAC786454 CJY786452:CJY786454 CTU786452:CTU786454 DDQ786452:DDQ786454 DNM786452:DNM786454 DXI786452:DXI786454 EHE786452:EHE786454 ERA786452:ERA786454 FAW786452:FAW786454 FKS786452:FKS786454 FUO786452:FUO786454 GEK786452:GEK786454 GOG786452:GOG786454 GYC786452:GYC786454 HHY786452:HHY786454 HRU786452:HRU786454 IBQ786452:IBQ786454 ILM786452:ILM786454 IVI786452:IVI786454 JFE786452:JFE786454 JPA786452:JPA786454 JYW786452:JYW786454 KIS786452:KIS786454 KSO786452:KSO786454 LCK786452:LCK786454 LMG786452:LMG786454 LWC786452:LWC786454 MFY786452:MFY786454 MPU786452:MPU786454 MZQ786452:MZQ786454 NJM786452:NJM786454 NTI786452:NTI786454 ODE786452:ODE786454 ONA786452:ONA786454 OWW786452:OWW786454 PGS786452:PGS786454 PQO786452:PQO786454 QAK786452:QAK786454 QKG786452:QKG786454 QUC786452:QUC786454 RDY786452:RDY786454 RNU786452:RNU786454 RXQ786452:RXQ786454 SHM786452:SHM786454 SRI786452:SRI786454 TBE786452:TBE786454 TLA786452:TLA786454 TUW786452:TUW786454 UES786452:UES786454 UOO786452:UOO786454 UYK786452:UYK786454 VIG786452:VIG786454 VSC786452:VSC786454 WBY786452:WBY786454 WLU786452:WLU786454 WVQ786452:WVQ786454 M851988:M851990 JE851988:JE851990 TA851988:TA851990 ACW851988:ACW851990 AMS851988:AMS851990 AWO851988:AWO851990 BGK851988:BGK851990 BQG851988:BQG851990 CAC851988:CAC851990 CJY851988:CJY851990 CTU851988:CTU851990 DDQ851988:DDQ851990 DNM851988:DNM851990 DXI851988:DXI851990 EHE851988:EHE851990 ERA851988:ERA851990 FAW851988:FAW851990 FKS851988:FKS851990 FUO851988:FUO851990 GEK851988:GEK851990 GOG851988:GOG851990 GYC851988:GYC851990 HHY851988:HHY851990 HRU851988:HRU851990 IBQ851988:IBQ851990 ILM851988:ILM851990 IVI851988:IVI851990 JFE851988:JFE851990 JPA851988:JPA851990 JYW851988:JYW851990 KIS851988:KIS851990 KSO851988:KSO851990 LCK851988:LCK851990 LMG851988:LMG851990 LWC851988:LWC851990 MFY851988:MFY851990 MPU851988:MPU851990 MZQ851988:MZQ851990 NJM851988:NJM851990 NTI851988:NTI851990 ODE851988:ODE851990 ONA851988:ONA851990 OWW851988:OWW851990 PGS851988:PGS851990 PQO851988:PQO851990 QAK851988:QAK851990 QKG851988:QKG851990 QUC851988:QUC851990 RDY851988:RDY851990 RNU851988:RNU851990 RXQ851988:RXQ851990 SHM851988:SHM851990 SRI851988:SRI851990 TBE851988:TBE851990 TLA851988:TLA851990 TUW851988:TUW851990 UES851988:UES851990 UOO851988:UOO851990 UYK851988:UYK851990 VIG851988:VIG851990 VSC851988:VSC851990 WBY851988:WBY851990 WLU851988:WLU851990 WVQ851988:WVQ851990 M917524:M917526 JE917524:JE917526 TA917524:TA917526 ACW917524:ACW917526 AMS917524:AMS917526 AWO917524:AWO917526 BGK917524:BGK917526 BQG917524:BQG917526 CAC917524:CAC917526 CJY917524:CJY917526 CTU917524:CTU917526 DDQ917524:DDQ917526 DNM917524:DNM917526 DXI917524:DXI917526 EHE917524:EHE917526 ERA917524:ERA917526 FAW917524:FAW917526 FKS917524:FKS917526 FUO917524:FUO917526 GEK917524:GEK917526 GOG917524:GOG917526 GYC917524:GYC917526 HHY917524:HHY917526 HRU917524:HRU917526 IBQ917524:IBQ917526 ILM917524:ILM917526 IVI917524:IVI917526 JFE917524:JFE917526 JPA917524:JPA917526 JYW917524:JYW917526 KIS917524:KIS917526 KSO917524:KSO917526 LCK917524:LCK917526 LMG917524:LMG917526 LWC917524:LWC917526 MFY917524:MFY917526 MPU917524:MPU917526 MZQ917524:MZQ917526 NJM917524:NJM917526 NTI917524:NTI917526 ODE917524:ODE917526 ONA917524:ONA917526 OWW917524:OWW917526 PGS917524:PGS917526 PQO917524:PQO917526 QAK917524:QAK917526 QKG917524:QKG917526 QUC917524:QUC917526 RDY917524:RDY917526 RNU917524:RNU917526 RXQ917524:RXQ917526 SHM917524:SHM917526 SRI917524:SRI917526 TBE917524:TBE917526 TLA917524:TLA917526 TUW917524:TUW917526 UES917524:UES917526 UOO917524:UOO917526 UYK917524:UYK917526 VIG917524:VIG917526 VSC917524:VSC917526 WBY917524:WBY917526 WLU917524:WLU917526 WVQ917524:WVQ917526 M983060:M983062 JE983060:JE983062 TA983060:TA983062 ACW983060:ACW983062 AMS983060:AMS983062 AWO983060:AWO983062 BGK983060:BGK983062 BQG983060:BQG983062 CAC983060:CAC983062 CJY983060:CJY983062 CTU983060:CTU983062 DDQ983060:DDQ983062 DNM983060:DNM983062 DXI983060:DXI983062 EHE983060:EHE983062 ERA983060:ERA983062 FAW983060:FAW983062 FKS983060:FKS983062 FUO983060:FUO983062 GEK983060:GEK983062 GOG983060:GOG983062 GYC983060:GYC983062 HHY983060:HHY983062 HRU983060:HRU983062 IBQ983060:IBQ983062 ILM983060:ILM983062 IVI983060:IVI983062 JFE983060:JFE983062 JPA983060:JPA983062 JYW983060:JYW983062 KIS983060:KIS983062 KSO983060:KSO983062 LCK983060:LCK983062 LMG983060:LMG983062 LWC983060:LWC983062 MFY983060:MFY983062 MPU983060:MPU983062 MZQ983060:MZQ983062 NJM983060:NJM983062 NTI983060:NTI983062 ODE983060:ODE983062 ONA983060:ONA983062 OWW983060:OWW983062 PGS983060:PGS983062 PQO983060:PQO983062 QAK983060:QAK983062 QKG983060:QKG983062 QUC983060:QUC983062 RDY983060:RDY983062 RNU983060:RNU983062 RXQ983060:RXQ983062 SHM983060:SHM983062 SRI983060:SRI983062 TBE983060:TBE983062 TLA983060:TLA983062 TUW983060:TUW983062 UES983060:UES983062 UOO983060:UOO983062 UYK983060:UYK983062 VIG983060:VIG983062 VSC983060:VSC983062 WBY983060:WBY983062 WLU983060:WLU983062 WVQ983060:WVQ983062 WMB983064:WMD983079 JE29:JE39 TA29:TA39 ACW29:ACW39 AMS29:AMS39 AWO29:AWO39 BGK29:BGK39 BQG29:BQG39 CAC29:CAC39 CJY29:CJY39 CTU29:CTU39 DDQ29:DDQ39 DNM29:DNM39 DXI29:DXI39 EHE29:EHE39 ERA29:ERA39 FAW29:FAW39 FKS29:FKS39 FUO29:FUO39 GEK29:GEK39 GOG29:GOG39 GYC29:GYC39 HHY29:HHY39 HRU29:HRU39 IBQ29:IBQ39 ILM29:ILM39 IVI29:IVI39 JFE29:JFE39 JPA29:JPA39 JYW29:JYW39 KIS29:KIS39 KSO29:KSO39 LCK29:LCK39 LMG29:LMG39 LWC29:LWC39 MFY29:MFY39 MPU29:MPU39 MZQ29:MZQ39 NJM29:NJM39 NTI29:NTI39 ODE29:ODE39 ONA29:ONA39 OWW29:OWW39 PGS29:PGS39 PQO29:PQO39 QAK29:QAK39 QKG29:QKG39 QUC29:QUC39 RDY29:RDY39 RNU29:RNU39 RXQ29:RXQ39 SHM29:SHM39 SRI29:SRI39 TBE29:TBE39 TLA29:TLA39 TUW29:TUW39 UES29:UES39 UOO29:UOO39 UYK29:UYK39 VIG29:VIG39 VSC29:VSC39 WBY29:WBY39 WLU29:WLU39 WVQ29:WVQ39 M65560:M65575 JE65560:JE65575 TA65560:TA65575 ACW65560:ACW65575 AMS65560:AMS65575 AWO65560:AWO65575 BGK65560:BGK65575 BQG65560:BQG65575 CAC65560:CAC65575 CJY65560:CJY65575 CTU65560:CTU65575 DDQ65560:DDQ65575 DNM65560:DNM65575 DXI65560:DXI65575 EHE65560:EHE65575 ERA65560:ERA65575 FAW65560:FAW65575 FKS65560:FKS65575 FUO65560:FUO65575 GEK65560:GEK65575 GOG65560:GOG65575 GYC65560:GYC65575 HHY65560:HHY65575 HRU65560:HRU65575 IBQ65560:IBQ65575 ILM65560:ILM65575 IVI65560:IVI65575 JFE65560:JFE65575 JPA65560:JPA65575 JYW65560:JYW65575 KIS65560:KIS65575 KSO65560:KSO65575 LCK65560:LCK65575 LMG65560:LMG65575 LWC65560:LWC65575 MFY65560:MFY65575 MPU65560:MPU65575 MZQ65560:MZQ65575 NJM65560:NJM65575 NTI65560:NTI65575 ODE65560:ODE65575 ONA65560:ONA65575 OWW65560:OWW65575 PGS65560:PGS65575 PQO65560:PQO65575 QAK65560:QAK65575 QKG65560:QKG65575 QUC65560:QUC65575 RDY65560:RDY65575 RNU65560:RNU65575 RXQ65560:RXQ65575 SHM65560:SHM65575 SRI65560:SRI65575 TBE65560:TBE65575 TLA65560:TLA65575 TUW65560:TUW65575 UES65560:UES65575 UOO65560:UOO65575 UYK65560:UYK65575 VIG65560:VIG65575 VSC65560:VSC65575 WBY65560:WBY65575 WLU65560:WLU65575 WVQ65560:WVQ65575 M131096:M131111 JE131096:JE131111 TA131096:TA131111 ACW131096:ACW131111 AMS131096:AMS131111 AWO131096:AWO131111 BGK131096:BGK131111 BQG131096:BQG131111 CAC131096:CAC131111 CJY131096:CJY131111 CTU131096:CTU131111 DDQ131096:DDQ131111 DNM131096:DNM131111 DXI131096:DXI131111 EHE131096:EHE131111 ERA131096:ERA131111 FAW131096:FAW131111 FKS131096:FKS131111 FUO131096:FUO131111 GEK131096:GEK131111 GOG131096:GOG131111 GYC131096:GYC131111 HHY131096:HHY131111 HRU131096:HRU131111 IBQ131096:IBQ131111 ILM131096:ILM131111 IVI131096:IVI131111 JFE131096:JFE131111 JPA131096:JPA131111 JYW131096:JYW131111 KIS131096:KIS131111 KSO131096:KSO131111 LCK131096:LCK131111 LMG131096:LMG131111 LWC131096:LWC131111 MFY131096:MFY131111 MPU131096:MPU131111 MZQ131096:MZQ131111 NJM131096:NJM131111 NTI131096:NTI131111 ODE131096:ODE131111 ONA131096:ONA131111 OWW131096:OWW131111 PGS131096:PGS131111 PQO131096:PQO131111 QAK131096:QAK131111 QKG131096:QKG131111 QUC131096:QUC131111 RDY131096:RDY131111 RNU131096:RNU131111 RXQ131096:RXQ131111 SHM131096:SHM131111 SRI131096:SRI131111 TBE131096:TBE131111 TLA131096:TLA131111 TUW131096:TUW131111 UES131096:UES131111 UOO131096:UOO131111 UYK131096:UYK131111 VIG131096:VIG131111 VSC131096:VSC131111 WBY131096:WBY131111 WLU131096:WLU131111 WVQ131096:WVQ131111 M196632:M196647 JE196632:JE196647 TA196632:TA196647 ACW196632:ACW196647 AMS196632:AMS196647 AWO196632:AWO196647 BGK196632:BGK196647 BQG196632:BQG196647 CAC196632:CAC196647 CJY196632:CJY196647 CTU196632:CTU196647 DDQ196632:DDQ196647 DNM196632:DNM196647 DXI196632:DXI196647 EHE196632:EHE196647 ERA196632:ERA196647 FAW196632:FAW196647 FKS196632:FKS196647 FUO196632:FUO196647 GEK196632:GEK196647 GOG196632:GOG196647 GYC196632:GYC196647 HHY196632:HHY196647 HRU196632:HRU196647 IBQ196632:IBQ196647 ILM196632:ILM196647 IVI196632:IVI196647 JFE196632:JFE196647 JPA196632:JPA196647 JYW196632:JYW196647 KIS196632:KIS196647 KSO196632:KSO196647 LCK196632:LCK196647 LMG196632:LMG196647 LWC196632:LWC196647 MFY196632:MFY196647 MPU196632:MPU196647 MZQ196632:MZQ196647 NJM196632:NJM196647 NTI196632:NTI196647 ODE196632:ODE196647 ONA196632:ONA196647 OWW196632:OWW196647 PGS196632:PGS196647 PQO196632:PQO196647 QAK196632:QAK196647 QKG196632:QKG196647 QUC196632:QUC196647 RDY196632:RDY196647 RNU196632:RNU196647 RXQ196632:RXQ196647 SHM196632:SHM196647 SRI196632:SRI196647 TBE196632:TBE196647 TLA196632:TLA196647 TUW196632:TUW196647 UES196632:UES196647 UOO196632:UOO196647 UYK196632:UYK196647 VIG196632:VIG196647 VSC196632:VSC196647 WBY196632:WBY196647 WLU196632:WLU196647 WVQ196632:WVQ196647 M262168:M262183 JE262168:JE262183 TA262168:TA262183 ACW262168:ACW262183 AMS262168:AMS262183 AWO262168:AWO262183 BGK262168:BGK262183 BQG262168:BQG262183 CAC262168:CAC262183 CJY262168:CJY262183 CTU262168:CTU262183 DDQ262168:DDQ262183 DNM262168:DNM262183 DXI262168:DXI262183 EHE262168:EHE262183 ERA262168:ERA262183 FAW262168:FAW262183 FKS262168:FKS262183 FUO262168:FUO262183 GEK262168:GEK262183 GOG262168:GOG262183 GYC262168:GYC262183 HHY262168:HHY262183 HRU262168:HRU262183 IBQ262168:IBQ262183 ILM262168:ILM262183 IVI262168:IVI262183 JFE262168:JFE262183 JPA262168:JPA262183 JYW262168:JYW262183 KIS262168:KIS262183 KSO262168:KSO262183 LCK262168:LCK262183 LMG262168:LMG262183 LWC262168:LWC262183 MFY262168:MFY262183 MPU262168:MPU262183 MZQ262168:MZQ262183 NJM262168:NJM262183 NTI262168:NTI262183 ODE262168:ODE262183 ONA262168:ONA262183 OWW262168:OWW262183 PGS262168:PGS262183 PQO262168:PQO262183 QAK262168:QAK262183 QKG262168:QKG262183 QUC262168:QUC262183 RDY262168:RDY262183 RNU262168:RNU262183 RXQ262168:RXQ262183 SHM262168:SHM262183 SRI262168:SRI262183 TBE262168:TBE262183 TLA262168:TLA262183 TUW262168:TUW262183 UES262168:UES262183 UOO262168:UOO262183 UYK262168:UYK262183 VIG262168:VIG262183 VSC262168:VSC262183 WBY262168:WBY262183 WLU262168:WLU262183 WVQ262168:WVQ262183 M327704:M327719 JE327704:JE327719 TA327704:TA327719 ACW327704:ACW327719 AMS327704:AMS327719 AWO327704:AWO327719 BGK327704:BGK327719 BQG327704:BQG327719 CAC327704:CAC327719 CJY327704:CJY327719 CTU327704:CTU327719 DDQ327704:DDQ327719 DNM327704:DNM327719 DXI327704:DXI327719 EHE327704:EHE327719 ERA327704:ERA327719 FAW327704:FAW327719 FKS327704:FKS327719 FUO327704:FUO327719 GEK327704:GEK327719 GOG327704:GOG327719 GYC327704:GYC327719 HHY327704:HHY327719 HRU327704:HRU327719 IBQ327704:IBQ327719 ILM327704:ILM327719 IVI327704:IVI327719 JFE327704:JFE327719 JPA327704:JPA327719 JYW327704:JYW327719 KIS327704:KIS327719 KSO327704:KSO327719 LCK327704:LCK327719 LMG327704:LMG327719 LWC327704:LWC327719 MFY327704:MFY327719 MPU327704:MPU327719 MZQ327704:MZQ327719 NJM327704:NJM327719 NTI327704:NTI327719 ODE327704:ODE327719 ONA327704:ONA327719 OWW327704:OWW327719 PGS327704:PGS327719 PQO327704:PQO327719 QAK327704:QAK327719 QKG327704:QKG327719 QUC327704:QUC327719 RDY327704:RDY327719 RNU327704:RNU327719 RXQ327704:RXQ327719 SHM327704:SHM327719 SRI327704:SRI327719 TBE327704:TBE327719 TLA327704:TLA327719 TUW327704:TUW327719 UES327704:UES327719 UOO327704:UOO327719 UYK327704:UYK327719 VIG327704:VIG327719 VSC327704:VSC327719 WBY327704:WBY327719 WLU327704:WLU327719 WVQ327704:WVQ327719 M393240:M393255 JE393240:JE393255 TA393240:TA393255 ACW393240:ACW393255 AMS393240:AMS393255 AWO393240:AWO393255 BGK393240:BGK393255 BQG393240:BQG393255 CAC393240:CAC393255 CJY393240:CJY393255 CTU393240:CTU393255 DDQ393240:DDQ393255 DNM393240:DNM393255 DXI393240:DXI393255 EHE393240:EHE393255 ERA393240:ERA393255 FAW393240:FAW393255 FKS393240:FKS393255 FUO393240:FUO393255 GEK393240:GEK393255 GOG393240:GOG393255 GYC393240:GYC393255 HHY393240:HHY393255 HRU393240:HRU393255 IBQ393240:IBQ393255 ILM393240:ILM393255 IVI393240:IVI393255 JFE393240:JFE393255 JPA393240:JPA393255 JYW393240:JYW393255 KIS393240:KIS393255 KSO393240:KSO393255 LCK393240:LCK393255 LMG393240:LMG393255 LWC393240:LWC393255 MFY393240:MFY393255 MPU393240:MPU393255 MZQ393240:MZQ393255 NJM393240:NJM393255 NTI393240:NTI393255 ODE393240:ODE393255 ONA393240:ONA393255 OWW393240:OWW393255 PGS393240:PGS393255 PQO393240:PQO393255 QAK393240:QAK393255 QKG393240:QKG393255 QUC393240:QUC393255 RDY393240:RDY393255 RNU393240:RNU393255 RXQ393240:RXQ393255 SHM393240:SHM393255 SRI393240:SRI393255 TBE393240:TBE393255 TLA393240:TLA393255 TUW393240:TUW393255 UES393240:UES393255 UOO393240:UOO393255 UYK393240:UYK393255 VIG393240:VIG393255 VSC393240:VSC393255 WBY393240:WBY393255 WLU393240:WLU393255 WVQ393240:WVQ393255 M458776:M458791 JE458776:JE458791 TA458776:TA458791 ACW458776:ACW458791 AMS458776:AMS458791 AWO458776:AWO458791 BGK458776:BGK458791 BQG458776:BQG458791 CAC458776:CAC458791 CJY458776:CJY458791 CTU458776:CTU458791 DDQ458776:DDQ458791 DNM458776:DNM458791 DXI458776:DXI458791 EHE458776:EHE458791 ERA458776:ERA458791 FAW458776:FAW458791 FKS458776:FKS458791 FUO458776:FUO458791 GEK458776:GEK458791 GOG458776:GOG458791 GYC458776:GYC458791 HHY458776:HHY458791 HRU458776:HRU458791 IBQ458776:IBQ458791 ILM458776:ILM458791 IVI458776:IVI458791 JFE458776:JFE458791 JPA458776:JPA458791 JYW458776:JYW458791 KIS458776:KIS458791 KSO458776:KSO458791 LCK458776:LCK458791 LMG458776:LMG458791 LWC458776:LWC458791 MFY458776:MFY458791 MPU458776:MPU458791 MZQ458776:MZQ458791 NJM458776:NJM458791 NTI458776:NTI458791 ODE458776:ODE458791 ONA458776:ONA458791 OWW458776:OWW458791 PGS458776:PGS458791 PQO458776:PQO458791 QAK458776:QAK458791 QKG458776:QKG458791 QUC458776:QUC458791 RDY458776:RDY458791 RNU458776:RNU458791 RXQ458776:RXQ458791 SHM458776:SHM458791 SRI458776:SRI458791 TBE458776:TBE458791 TLA458776:TLA458791 TUW458776:TUW458791 UES458776:UES458791 UOO458776:UOO458791 UYK458776:UYK458791 VIG458776:VIG458791 VSC458776:VSC458791 WBY458776:WBY458791 WLU458776:WLU458791 WVQ458776:WVQ458791 M524312:M524327 JE524312:JE524327 TA524312:TA524327 ACW524312:ACW524327 AMS524312:AMS524327 AWO524312:AWO524327 BGK524312:BGK524327 BQG524312:BQG524327 CAC524312:CAC524327 CJY524312:CJY524327 CTU524312:CTU524327 DDQ524312:DDQ524327 DNM524312:DNM524327 DXI524312:DXI524327 EHE524312:EHE524327 ERA524312:ERA524327 FAW524312:FAW524327 FKS524312:FKS524327 FUO524312:FUO524327 GEK524312:GEK524327 GOG524312:GOG524327 GYC524312:GYC524327 HHY524312:HHY524327 HRU524312:HRU524327 IBQ524312:IBQ524327 ILM524312:ILM524327 IVI524312:IVI524327 JFE524312:JFE524327 JPA524312:JPA524327 JYW524312:JYW524327 KIS524312:KIS524327 KSO524312:KSO524327 LCK524312:LCK524327 LMG524312:LMG524327 LWC524312:LWC524327 MFY524312:MFY524327 MPU524312:MPU524327 MZQ524312:MZQ524327 NJM524312:NJM524327 NTI524312:NTI524327 ODE524312:ODE524327 ONA524312:ONA524327 OWW524312:OWW524327 PGS524312:PGS524327 PQO524312:PQO524327 QAK524312:QAK524327 QKG524312:QKG524327 QUC524312:QUC524327 RDY524312:RDY524327 RNU524312:RNU524327 RXQ524312:RXQ524327 SHM524312:SHM524327 SRI524312:SRI524327 TBE524312:TBE524327 TLA524312:TLA524327 TUW524312:TUW524327 UES524312:UES524327 UOO524312:UOO524327 UYK524312:UYK524327 VIG524312:VIG524327 VSC524312:VSC524327 WBY524312:WBY524327 WLU524312:WLU524327 WVQ524312:WVQ524327 M589848:M589863 JE589848:JE589863 TA589848:TA589863 ACW589848:ACW589863 AMS589848:AMS589863 AWO589848:AWO589863 BGK589848:BGK589863 BQG589848:BQG589863 CAC589848:CAC589863 CJY589848:CJY589863 CTU589848:CTU589863 DDQ589848:DDQ589863 DNM589848:DNM589863 DXI589848:DXI589863 EHE589848:EHE589863 ERA589848:ERA589863 FAW589848:FAW589863 FKS589848:FKS589863 FUO589848:FUO589863 GEK589848:GEK589863 GOG589848:GOG589863 GYC589848:GYC589863 HHY589848:HHY589863 HRU589848:HRU589863 IBQ589848:IBQ589863 ILM589848:ILM589863 IVI589848:IVI589863 JFE589848:JFE589863 JPA589848:JPA589863 JYW589848:JYW589863 KIS589848:KIS589863 KSO589848:KSO589863 LCK589848:LCK589863 LMG589848:LMG589863 LWC589848:LWC589863 MFY589848:MFY589863 MPU589848:MPU589863 MZQ589848:MZQ589863 NJM589848:NJM589863 NTI589848:NTI589863 ODE589848:ODE589863 ONA589848:ONA589863 OWW589848:OWW589863 PGS589848:PGS589863 PQO589848:PQO589863 QAK589848:QAK589863 QKG589848:QKG589863 QUC589848:QUC589863 RDY589848:RDY589863 RNU589848:RNU589863 RXQ589848:RXQ589863 SHM589848:SHM589863 SRI589848:SRI589863 TBE589848:TBE589863 TLA589848:TLA589863 TUW589848:TUW589863 UES589848:UES589863 UOO589848:UOO589863 UYK589848:UYK589863 VIG589848:VIG589863 VSC589848:VSC589863 WBY589848:WBY589863 WLU589848:WLU589863 WVQ589848:WVQ589863 M655384:M655399 JE655384:JE655399 TA655384:TA655399 ACW655384:ACW655399 AMS655384:AMS655399 AWO655384:AWO655399 BGK655384:BGK655399 BQG655384:BQG655399 CAC655384:CAC655399 CJY655384:CJY655399 CTU655384:CTU655399 DDQ655384:DDQ655399 DNM655384:DNM655399 DXI655384:DXI655399 EHE655384:EHE655399 ERA655384:ERA655399 FAW655384:FAW655399 FKS655384:FKS655399 FUO655384:FUO655399 GEK655384:GEK655399 GOG655384:GOG655399 GYC655384:GYC655399 HHY655384:HHY655399 HRU655384:HRU655399 IBQ655384:IBQ655399 ILM655384:ILM655399 IVI655384:IVI655399 JFE655384:JFE655399 JPA655384:JPA655399 JYW655384:JYW655399 KIS655384:KIS655399 KSO655384:KSO655399 LCK655384:LCK655399 LMG655384:LMG655399 LWC655384:LWC655399 MFY655384:MFY655399 MPU655384:MPU655399 MZQ655384:MZQ655399 NJM655384:NJM655399 NTI655384:NTI655399 ODE655384:ODE655399 ONA655384:ONA655399 OWW655384:OWW655399 PGS655384:PGS655399 PQO655384:PQO655399 QAK655384:QAK655399 QKG655384:QKG655399 QUC655384:QUC655399 RDY655384:RDY655399 RNU655384:RNU655399 RXQ655384:RXQ655399 SHM655384:SHM655399 SRI655384:SRI655399 TBE655384:TBE655399 TLA655384:TLA655399 TUW655384:TUW655399 UES655384:UES655399 UOO655384:UOO655399 UYK655384:UYK655399 VIG655384:VIG655399 VSC655384:VSC655399 WBY655384:WBY655399 WLU655384:WLU655399 WVQ655384:WVQ655399 M720920:M720935 JE720920:JE720935 TA720920:TA720935 ACW720920:ACW720935 AMS720920:AMS720935 AWO720920:AWO720935 BGK720920:BGK720935 BQG720920:BQG720935 CAC720920:CAC720935 CJY720920:CJY720935 CTU720920:CTU720935 DDQ720920:DDQ720935 DNM720920:DNM720935 DXI720920:DXI720935 EHE720920:EHE720935 ERA720920:ERA720935 FAW720920:FAW720935 FKS720920:FKS720935 FUO720920:FUO720935 GEK720920:GEK720935 GOG720920:GOG720935 GYC720920:GYC720935 HHY720920:HHY720935 HRU720920:HRU720935 IBQ720920:IBQ720935 ILM720920:ILM720935 IVI720920:IVI720935 JFE720920:JFE720935 JPA720920:JPA720935 JYW720920:JYW720935 KIS720920:KIS720935 KSO720920:KSO720935 LCK720920:LCK720935 LMG720920:LMG720935 LWC720920:LWC720935 MFY720920:MFY720935 MPU720920:MPU720935 MZQ720920:MZQ720935 NJM720920:NJM720935 NTI720920:NTI720935 ODE720920:ODE720935 ONA720920:ONA720935 OWW720920:OWW720935 PGS720920:PGS720935 PQO720920:PQO720935 QAK720920:QAK720935 QKG720920:QKG720935 QUC720920:QUC720935 RDY720920:RDY720935 RNU720920:RNU720935 RXQ720920:RXQ720935 SHM720920:SHM720935 SRI720920:SRI720935 TBE720920:TBE720935 TLA720920:TLA720935 TUW720920:TUW720935 UES720920:UES720935 UOO720920:UOO720935 UYK720920:UYK720935 VIG720920:VIG720935 VSC720920:VSC720935 WBY720920:WBY720935 WLU720920:WLU720935 WVQ720920:WVQ720935 M786456:M786471 JE786456:JE786471 TA786456:TA786471 ACW786456:ACW786471 AMS786456:AMS786471 AWO786456:AWO786471 BGK786456:BGK786471 BQG786456:BQG786471 CAC786456:CAC786471 CJY786456:CJY786471 CTU786456:CTU786471 DDQ786456:DDQ786471 DNM786456:DNM786471 DXI786456:DXI786471 EHE786456:EHE786471 ERA786456:ERA786471 FAW786456:FAW786471 FKS786456:FKS786471 FUO786456:FUO786471 GEK786456:GEK786471 GOG786456:GOG786471 GYC786456:GYC786471 HHY786456:HHY786471 HRU786456:HRU786471 IBQ786456:IBQ786471 ILM786456:ILM786471 IVI786456:IVI786471 JFE786456:JFE786471 JPA786456:JPA786471 JYW786456:JYW786471 KIS786456:KIS786471 KSO786456:KSO786471 LCK786456:LCK786471 LMG786456:LMG786471 LWC786456:LWC786471 MFY786456:MFY786471 MPU786456:MPU786471 MZQ786456:MZQ786471 NJM786456:NJM786471 NTI786456:NTI786471 ODE786456:ODE786471 ONA786456:ONA786471 OWW786456:OWW786471 PGS786456:PGS786471 PQO786456:PQO786471 QAK786456:QAK786471 QKG786456:QKG786471 QUC786456:QUC786471 RDY786456:RDY786471 RNU786456:RNU786471 RXQ786456:RXQ786471 SHM786456:SHM786471 SRI786456:SRI786471 TBE786456:TBE786471 TLA786456:TLA786471 TUW786456:TUW786471 UES786456:UES786471 UOO786456:UOO786471 UYK786456:UYK786471 VIG786456:VIG786471 VSC786456:VSC786471 WBY786456:WBY786471 WLU786456:WLU786471 WVQ786456:WVQ786471 M851992:M852007 JE851992:JE852007 TA851992:TA852007 ACW851992:ACW852007 AMS851992:AMS852007 AWO851992:AWO852007 BGK851992:BGK852007 BQG851992:BQG852007 CAC851992:CAC852007 CJY851992:CJY852007 CTU851992:CTU852007 DDQ851992:DDQ852007 DNM851992:DNM852007 DXI851992:DXI852007 EHE851992:EHE852007 ERA851992:ERA852007 FAW851992:FAW852007 FKS851992:FKS852007 FUO851992:FUO852007 GEK851992:GEK852007 GOG851992:GOG852007 GYC851992:GYC852007 HHY851992:HHY852007 HRU851992:HRU852007 IBQ851992:IBQ852007 ILM851992:ILM852007 IVI851992:IVI852007 JFE851992:JFE852007 JPA851992:JPA852007 JYW851992:JYW852007 KIS851992:KIS852007 KSO851992:KSO852007 LCK851992:LCK852007 LMG851992:LMG852007 LWC851992:LWC852007 MFY851992:MFY852007 MPU851992:MPU852007 MZQ851992:MZQ852007 NJM851992:NJM852007 NTI851992:NTI852007 ODE851992:ODE852007 ONA851992:ONA852007 OWW851992:OWW852007 PGS851992:PGS852007 PQO851992:PQO852007 QAK851992:QAK852007 QKG851992:QKG852007 QUC851992:QUC852007 RDY851992:RDY852007 RNU851992:RNU852007 RXQ851992:RXQ852007 SHM851992:SHM852007 SRI851992:SRI852007 TBE851992:TBE852007 TLA851992:TLA852007 TUW851992:TUW852007 UES851992:UES852007 UOO851992:UOO852007 UYK851992:UYK852007 VIG851992:VIG852007 VSC851992:VSC852007 WBY851992:WBY852007 WLU851992:WLU852007 WVQ851992:WVQ852007 M917528:M917543 JE917528:JE917543 TA917528:TA917543 ACW917528:ACW917543 AMS917528:AMS917543 AWO917528:AWO917543 BGK917528:BGK917543 BQG917528:BQG917543 CAC917528:CAC917543 CJY917528:CJY917543 CTU917528:CTU917543 DDQ917528:DDQ917543 DNM917528:DNM917543 DXI917528:DXI917543 EHE917528:EHE917543 ERA917528:ERA917543 FAW917528:FAW917543 FKS917528:FKS917543 FUO917528:FUO917543 GEK917528:GEK917543 GOG917528:GOG917543 GYC917528:GYC917543 HHY917528:HHY917543 HRU917528:HRU917543 IBQ917528:IBQ917543 ILM917528:ILM917543 IVI917528:IVI917543 JFE917528:JFE917543 JPA917528:JPA917543 JYW917528:JYW917543 KIS917528:KIS917543 KSO917528:KSO917543 LCK917528:LCK917543 LMG917528:LMG917543 LWC917528:LWC917543 MFY917528:MFY917543 MPU917528:MPU917543 MZQ917528:MZQ917543 NJM917528:NJM917543 NTI917528:NTI917543 ODE917528:ODE917543 ONA917528:ONA917543 OWW917528:OWW917543 PGS917528:PGS917543 PQO917528:PQO917543 QAK917528:QAK917543 QKG917528:QKG917543 QUC917528:QUC917543 RDY917528:RDY917543 RNU917528:RNU917543 RXQ917528:RXQ917543 SHM917528:SHM917543 SRI917528:SRI917543 TBE917528:TBE917543 TLA917528:TLA917543 TUW917528:TUW917543 UES917528:UES917543 UOO917528:UOO917543 UYK917528:UYK917543 VIG917528:VIG917543 VSC917528:VSC917543 WBY917528:WBY917543 WLU917528:WLU917543 WVQ917528:WVQ917543 M983064:M983079 JE983064:JE983079 TA983064:TA983079 ACW983064:ACW983079 AMS983064:AMS983079 AWO983064:AWO983079 BGK983064:BGK983079 BQG983064:BQG983079 CAC983064:CAC983079 CJY983064:CJY983079 CTU983064:CTU983079 DDQ983064:DDQ983079 DNM983064:DNM983079 DXI983064:DXI983079 EHE983064:EHE983079 ERA983064:ERA983079 FAW983064:FAW983079 FKS983064:FKS983079 FUO983064:FUO983079 GEK983064:GEK983079 GOG983064:GOG983079 GYC983064:GYC983079 HHY983064:HHY983079 HRU983064:HRU983079 IBQ983064:IBQ983079 ILM983064:ILM983079 IVI983064:IVI983079 JFE983064:JFE983079 JPA983064:JPA983079 JYW983064:JYW983079 KIS983064:KIS983079 KSO983064:KSO983079 LCK983064:LCK983079 LMG983064:LMG983079 LWC983064:LWC983079 MFY983064:MFY983079 MPU983064:MPU983079 MZQ983064:MZQ983079 NJM983064:NJM983079 NTI983064:NTI983079 ODE983064:ODE983079 ONA983064:ONA983079 OWW983064:OWW983079 PGS983064:PGS983079 PQO983064:PQO983079 QAK983064:QAK983079 QKG983064:QKG983079 QUC983064:QUC983079 RDY983064:RDY983079 RNU983064:RNU983079 RXQ983064:RXQ983079 SHM983064:SHM983079 SRI983064:SRI983079 TBE983064:TBE983079 TLA983064:TLA983079 TUW983064:TUW983079 UES983064:UES983079 UOO983064:UOO983079 UYK983064:UYK983079 VIG983064:VIG983079 VSC983064:VSC983079 WBY983064:WBY983079 WLU983064:WLU983079 WVQ983064:WVQ983079 VSJ983064:VSL983079 JL25:JN27 TH25:TJ27 ADD25:ADF27 AMZ25:ANB27 AWV25:AWX27 BGR25:BGT27 BQN25:BQP27 CAJ25:CAL27 CKF25:CKH27 CUB25:CUD27 DDX25:DDZ27 DNT25:DNV27 DXP25:DXR27 EHL25:EHN27 ERH25:ERJ27 FBD25:FBF27 FKZ25:FLB27 FUV25:FUX27 GER25:GET27 GON25:GOP27 GYJ25:GYL27 HIF25:HIH27 HSB25:HSD27 IBX25:IBZ27 ILT25:ILV27 IVP25:IVR27 JFL25:JFN27 JPH25:JPJ27 JZD25:JZF27 KIZ25:KJB27 KSV25:KSX27 LCR25:LCT27 LMN25:LMP27 LWJ25:LWL27 MGF25:MGH27 MQB25:MQD27 MZX25:MZZ27 NJT25:NJV27 NTP25:NTR27 ODL25:ODN27 ONH25:ONJ27 OXD25:OXF27 PGZ25:PHB27 PQV25:PQX27 QAR25:QAT27 QKN25:QKP27 QUJ25:QUL27 REF25:REH27 ROB25:ROD27 RXX25:RXZ27 SHT25:SHV27 SRP25:SRR27 TBL25:TBN27 TLH25:TLJ27 TVD25:TVF27 UEZ25:UFB27 UOV25:UOX27 UYR25:UYT27 VIN25:VIP27 VSJ25:VSL27 WCF25:WCH27 WMB25:WMD27 WVX25:WVZ27 T65556:V65558 JL65556:JN65558 TH65556:TJ65558 ADD65556:ADF65558 AMZ65556:ANB65558 AWV65556:AWX65558 BGR65556:BGT65558 BQN65556:BQP65558 CAJ65556:CAL65558 CKF65556:CKH65558 CUB65556:CUD65558 DDX65556:DDZ65558 DNT65556:DNV65558 DXP65556:DXR65558 EHL65556:EHN65558 ERH65556:ERJ65558 FBD65556:FBF65558 FKZ65556:FLB65558 FUV65556:FUX65558 GER65556:GET65558 GON65556:GOP65558 GYJ65556:GYL65558 HIF65556:HIH65558 HSB65556:HSD65558 IBX65556:IBZ65558 ILT65556:ILV65558 IVP65556:IVR65558 JFL65556:JFN65558 JPH65556:JPJ65558 JZD65556:JZF65558 KIZ65556:KJB65558 KSV65556:KSX65558 LCR65556:LCT65558 LMN65556:LMP65558 LWJ65556:LWL65558 MGF65556:MGH65558 MQB65556:MQD65558 MZX65556:MZZ65558 NJT65556:NJV65558 NTP65556:NTR65558 ODL65556:ODN65558 ONH65556:ONJ65558 OXD65556:OXF65558 PGZ65556:PHB65558 PQV65556:PQX65558 QAR65556:QAT65558 QKN65556:QKP65558 QUJ65556:QUL65558 REF65556:REH65558 ROB65556:ROD65558 RXX65556:RXZ65558 SHT65556:SHV65558 SRP65556:SRR65558 TBL65556:TBN65558 TLH65556:TLJ65558 TVD65556:TVF65558 UEZ65556:UFB65558 UOV65556:UOX65558 UYR65556:UYT65558 VIN65556:VIP65558 VSJ65556:VSL65558 WCF65556:WCH65558 WMB65556:WMD65558 WVX65556:WVZ65558 T131092:V131094 JL131092:JN131094 TH131092:TJ131094 ADD131092:ADF131094 AMZ131092:ANB131094 AWV131092:AWX131094 BGR131092:BGT131094 BQN131092:BQP131094 CAJ131092:CAL131094 CKF131092:CKH131094 CUB131092:CUD131094 DDX131092:DDZ131094 DNT131092:DNV131094 DXP131092:DXR131094 EHL131092:EHN131094 ERH131092:ERJ131094 FBD131092:FBF131094 FKZ131092:FLB131094 FUV131092:FUX131094 GER131092:GET131094 GON131092:GOP131094 GYJ131092:GYL131094 HIF131092:HIH131094 HSB131092:HSD131094 IBX131092:IBZ131094 ILT131092:ILV131094 IVP131092:IVR131094 JFL131092:JFN131094 JPH131092:JPJ131094 JZD131092:JZF131094 KIZ131092:KJB131094 KSV131092:KSX131094 LCR131092:LCT131094 LMN131092:LMP131094 LWJ131092:LWL131094 MGF131092:MGH131094 MQB131092:MQD131094 MZX131092:MZZ131094 NJT131092:NJV131094 NTP131092:NTR131094 ODL131092:ODN131094 ONH131092:ONJ131094 OXD131092:OXF131094 PGZ131092:PHB131094 PQV131092:PQX131094 QAR131092:QAT131094 QKN131092:QKP131094 QUJ131092:QUL131094 REF131092:REH131094 ROB131092:ROD131094 RXX131092:RXZ131094 SHT131092:SHV131094 SRP131092:SRR131094 TBL131092:TBN131094 TLH131092:TLJ131094 TVD131092:TVF131094 UEZ131092:UFB131094 UOV131092:UOX131094 UYR131092:UYT131094 VIN131092:VIP131094 VSJ131092:VSL131094 WCF131092:WCH131094 WMB131092:WMD131094 WVX131092:WVZ131094 T196628:V196630 JL196628:JN196630 TH196628:TJ196630 ADD196628:ADF196630 AMZ196628:ANB196630 AWV196628:AWX196630 BGR196628:BGT196630 BQN196628:BQP196630 CAJ196628:CAL196630 CKF196628:CKH196630 CUB196628:CUD196630 DDX196628:DDZ196630 DNT196628:DNV196630 DXP196628:DXR196630 EHL196628:EHN196630 ERH196628:ERJ196630 FBD196628:FBF196630 FKZ196628:FLB196630 FUV196628:FUX196630 GER196628:GET196630 GON196628:GOP196630 GYJ196628:GYL196630 HIF196628:HIH196630 HSB196628:HSD196630 IBX196628:IBZ196630 ILT196628:ILV196630 IVP196628:IVR196630 JFL196628:JFN196630 JPH196628:JPJ196630 JZD196628:JZF196630 KIZ196628:KJB196630 KSV196628:KSX196630 LCR196628:LCT196630 LMN196628:LMP196630 LWJ196628:LWL196630 MGF196628:MGH196630 MQB196628:MQD196630 MZX196628:MZZ196630 NJT196628:NJV196630 NTP196628:NTR196630 ODL196628:ODN196630 ONH196628:ONJ196630 OXD196628:OXF196630 PGZ196628:PHB196630 PQV196628:PQX196630 QAR196628:QAT196630 QKN196628:QKP196630 QUJ196628:QUL196630 REF196628:REH196630 ROB196628:ROD196630 RXX196628:RXZ196630 SHT196628:SHV196630 SRP196628:SRR196630 TBL196628:TBN196630 TLH196628:TLJ196630 TVD196628:TVF196630 UEZ196628:UFB196630 UOV196628:UOX196630 UYR196628:UYT196630 VIN196628:VIP196630 VSJ196628:VSL196630 WCF196628:WCH196630 WMB196628:WMD196630 WVX196628:WVZ196630 T262164:V262166 JL262164:JN262166 TH262164:TJ262166 ADD262164:ADF262166 AMZ262164:ANB262166 AWV262164:AWX262166 BGR262164:BGT262166 BQN262164:BQP262166 CAJ262164:CAL262166 CKF262164:CKH262166 CUB262164:CUD262166 DDX262164:DDZ262166 DNT262164:DNV262166 DXP262164:DXR262166 EHL262164:EHN262166 ERH262164:ERJ262166 FBD262164:FBF262166 FKZ262164:FLB262166 FUV262164:FUX262166 GER262164:GET262166 GON262164:GOP262166 GYJ262164:GYL262166 HIF262164:HIH262166 HSB262164:HSD262166 IBX262164:IBZ262166 ILT262164:ILV262166 IVP262164:IVR262166 JFL262164:JFN262166 JPH262164:JPJ262166 JZD262164:JZF262166 KIZ262164:KJB262166 KSV262164:KSX262166 LCR262164:LCT262166 LMN262164:LMP262166 LWJ262164:LWL262166 MGF262164:MGH262166 MQB262164:MQD262166 MZX262164:MZZ262166 NJT262164:NJV262166 NTP262164:NTR262166 ODL262164:ODN262166 ONH262164:ONJ262166 OXD262164:OXF262166 PGZ262164:PHB262166 PQV262164:PQX262166 QAR262164:QAT262166 QKN262164:QKP262166 QUJ262164:QUL262166 REF262164:REH262166 ROB262164:ROD262166 RXX262164:RXZ262166 SHT262164:SHV262166 SRP262164:SRR262166 TBL262164:TBN262166 TLH262164:TLJ262166 TVD262164:TVF262166 UEZ262164:UFB262166 UOV262164:UOX262166 UYR262164:UYT262166 VIN262164:VIP262166 VSJ262164:VSL262166 WCF262164:WCH262166 WMB262164:WMD262166 WVX262164:WVZ262166 T327700:V327702 JL327700:JN327702 TH327700:TJ327702 ADD327700:ADF327702 AMZ327700:ANB327702 AWV327700:AWX327702 BGR327700:BGT327702 BQN327700:BQP327702 CAJ327700:CAL327702 CKF327700:CKH327702 CUB327700:CUD327702 DDX327700:DDZ327702 DNT327700:DNV327702 DXP327700:DXR327702 EHL327700:EHN327702 ERH327700:ERJ327702 FBD327700:FBF327702 FKZ327700:FLB327702 FUV327700:FUX327702 GER327700:GET327702 GON327700:GOP327702 GYJ327700:GYL327702 HIF327700:HIH327702 HSB327700:HSD327702 IBX327700:IBZ327702 ILT327700:ILV327702 IVP327700:IVR327702 JFL327700:JFN327702 JPH327700:JPJ327702 JZD327700:JZF327702 KIZ327700:KJB327702 KSV327700:KSX327702 LCR327700:LCT327702 LMN327700:LMP327702 LWJ327700:LWL327702 MGF327700:MGH327702 MQB327700:MQD327702 MZX327700:MZZ327702 NJT327700:NJV327702 NTP327700:NTR327702 ODL327700:ODN327702 ONH327700:ONJ327702 OXD327700:OXF327702 PGZ327700:PHB327702 PQV327700:PQX327702 QAR327700:QAT327702 QKN327700:QKP327702 QUJ327700:QUL327702 REF327700:REH327702 ROB327700:ROD327702 RXX327700:RXZ327702 SHT327700:SHV327702 SRP327700:SRR327702 TBL327700:TBN327702 TLH327700:TLJ327702 TVD327700:TVF327702 UEZ327700:UFB327702 UOV327700:UOX327702 UYR327700:UYT327702 VIN327700:VIP327702 VSJ327700:VSL327702 WCF327700:WCH327702 WMB327700:WMD327702 WVX327700:WVZ327702 T393236:V393238 JL393236:JN393238 TH393236:TJ393238 ADD393236:ADF393238 AMZ393236:ANB393238 AWV393236:AWX393238 BGR393236:BGT393238 BQN393236:BQP393238 CAJ393236:CAL393238 CKF393236:CKH393238 CUB393236:CUD393238 DDX393236:DDZ393238 DNT393236:DNV393238 DXP393236:DXR393238 EHL393236:EHN393238 ERH393236:ERJ393238 FBD393236:FBF393238 FKZ393236:FLB393238 FUV393236:FUX393238 GER393236:GET393238 GON393236:GOP393238 GYJ393236:GYL393238 HIF393236:HIH393238 HSB393236:HSD393238 IBX393236:IBZ393238 ILT393236:ILV393238 IVP393236:IVR393238 JFL393236:JFN393238 JPH393236:JPJ393238 JZD393236:JZF393238 KIZ393236:KJB393238 KSV393236:KSX393238 LCR393236:LCT393238 LMN393236:LMP393238 LWJ393236:LWL393238 MGF393236:MGH393238 MQB393236:MQD393238 MZX393236:MZZ393238 NJT393236:NJV393238 NTP393236:NTR393238 ODL393236:ODN393238 ONH393236:ONJ393238 OXD393236:OXF393238 PGZ393236:PHB393238 PQV393236:PQX393238 QAR393236:QAT393238 QKN393236:QKP393238 QUJ393236:QUL393238 REF393236:REH393238 ROB393236:ROD393238 RXX393236:RXZ393238 SHT393236:SHV393238 SRP393236:SRR393238 TBL393236:TBN393238 TLH393236:TLJ393238 TVD393236:TVF393238 UEZ393236:UFB393238 UOV393236:UOX393238 UYR393236:UYT393238 VIN393236:VIP393238 VSJ393236:VSL393238 WCF393236:WCH393238 WMB393236:WMD393238 WVX393236:WVZ393238 T458772:V458774 JL458772:JN458774 TH458772:TJ458774 ADD458772:ADF458774 AMZ458772:ANB458774 AWV458772:AWX458774 BGR458772:BGT458774 BQN458772:BQP458774 CAJ458772:CAL458774 CKF458772:CKH458774 CUB458772:CUD458774 DDX458772:DDZ458774 DNT458772:DNV458774 DXP458772:DXR458774 EHL458772:EHN458774 ERH458772:ERJ458774 FBD458772:FBF458774 FKZ458772:FLB458774 FUV458772:FUX458774 GER458772:GET458774 GON458772:GOP458774 GYJ458772:GYL458774 HIF458772:HIH458774 HSB458772:HSD458774 IBX458772:IBZ458774 ILT458772:ILV458774 IVP458772:IVR458774 JFL458772:JFN458774 JPH458772:JPJ458774 JZD458772:JZF458774 KIZ458772:KJB458774 KSV458772:KSX458774 LCR458772:LCT458774 LMN458772:LMP458774 LWJ458772:LWL458774 MGF458772:MGH458774 MQB458772:MQD458774 MZX458772:MZZ458774 NJT458772:NJV458774 NTP458772:NTR458774 ODL458772:ODN458774 ONH458772:ONJ458774 OXD458772:OXF458774 PGZ458772:PHB458774 PQV458772:PQX458774 QAR458772:QAT458774 QKN458772:QKP458774 QUJ458772:QUL458774 REF458772:REH458774 ROB458772:ROD458774 RXX458772:RXZ458774 SHT458772:SHV458774 SRP458772:SRR458774 TBL458772:TBN458774 TLH458772:TLJ458774 TVD458772:TVF458774 UEZ458772:UFB458774 UOV458772:UOX458774 UYR458772:UYT458774 VIN458772:VIP458774 VSJ458772:VSL458774 WCF458772:WCH458774 WMB458772:WMD458774 WVX458772:WVZ458774 T524308:V524310 JL524308:JN524310 TH524308:TJ524310 ADD524308:ADF524310 AMZ524308:ANB524310 AWV524308:AWX524310 BGR524308:BGT524310 BQN524308:BQP524310 CAJ524308:CAL524310 CKF524308:CKH524310 CUB524308:CUD524310 DDX524308:DDZ524310 DNT524308:DNV524310 DXP524308:DXR524310 EHL524308:EHN524310 ERH524308:ERJ524310 FBD524308:FBF524310 FKZ524308:FLB524310 FUV524308:FUX524310 GER524308:GET524310 GON524308:GOP524310 GYJ524308:GYL524310 HIF524308:HIH524310 HSB524308:HSD524310 IBX524308:IBZ524310 ILT524308:ILV524310 IVP524308:IVR524310 JFL524308:JFN524310 JPH524308:JPJ524310 JZD524308:JZF524310 KIZ524308:KJB524310 KSV524308:KSX524310 LCR524308:LCT524310 LMN524308:LMP524310 LWJ524308:LWL524310 MGF524308:MGH524310 MQB524308:MQD524310 MZX524308:MZZ524310 NJT524308:NJV524310 NTP524308:NTR524310 ODL524308:ODN524310 ONH524308:ONJ524310 OXD524308:OXF524310 PGZ524308:PHB524310 PQV524308:PQX524310 QAR524308:QAT524310 QKN524308:QKP524310 QUJ524308:QUL524310 REF524308:REH524310 ROB524308:ROD524310 RXX524308:RXZ524310 SHT524308:SHV524310 SRP524308:SRR524310 TBL524308:TBN524310 TLH524308:TLJ524310 TVD524308:TVF524310 UEZ524308:UFB524310 UOV524308:UOX524310 UYR524308:UYT524310 VIN524308:VIP524310 VSJ524308:VSL524310 WCF524308:WCH524310 WMB524308:WMD524310 WVX524308:WVZ524310 T589844:V589846 JL589844:JN589846 TH589844:TJ589846 ADD589844:ADF589846 AMZ589844:ANB589846 AWV589844:AWX589846 BGR589844:BGT589846 BQN589844:BQP589846 CAJ589844:CAL589846 CKF589844:CKH589846 CUB589844:CUD589846 DDX589844:DDZ589846 DNT589844:DNV589846 DXP589844:DXR589846 EHL589844:EHN589846 ERH589844:ERJ589846 FBD589844:FBF589846 FKZ589844:FLB589846 FUV589844:FUX589846 GER589844:GET589846 GON589844:GOP589846 GYJ589844:GYL589846 HIF589844:HIH589846 HSB589844:HSD589846 IBX589844:IBZ589846 ILT589844:ILV589846 IVP589844:IVR589846 JFL589844:JFN589846 JPH589844:JPJ589846 JZD589844:JZF589846 KIZ589844:KJB589846 KSV589844:KSX589846 LCR589844:LCT589846 LMN589844:LMP589846 LWJ589844:LWL589846 MGF589844:MGH589846 MQB589844:MQD589846 MZX589844:MZZ589846 NJT589844:NJV589846 NTP589844:NTR589846 ODL589844:ODN589846 ONH589844:ONJ589846 OXD589844:OXF589846 PGZ589844:PHB589846 PQV589844:PQX589846 QAR589844:QAT589846 QKN589844:QKP589846 QUJ589844:QUL589846 REF589844:REH589846 ROB589844:ROD589846 RXX589844:RXZ589846 SHT589844:SHV589846 SRP589844:SRR589846 TBL589844:TBN589846 TLH589844:TLJ589846 TVD589844:TVF589846 UEZ589844:UFB589846 UOV589844:UOX589846 UYR589844:UYT589846 VIN589844:VIP589846 VSJ589844:VSL589846 WCF589844:WCH589846 WMB589844:WMD589846 WVX589844:WVZ589846 T655380:V655382 JL655380:JN655382 TH655380:TJ655382 ADD655380:ADF655382 AMZ655380:ANB655382 AWV655380:AWX655382 BGR655380:BGT655382 BQN655380:BQP655382 CAJ655380:CAL655382 CKF655380:CKH655382 CUB655380:CUD655382 DDX655380:DDZ655382 DNT655380:DNV655382 DXP655380:DXR655382 EHL655380:EHN655382 ERH655380:ERJ655382 FBD655380:FBF655382 FKZ655380:FLB655382 FUV655380:FUX655382 GER655380:GET655382 GON655380:GOP655382 GYJ655380:GYL655382 HIF655380:HIH655382 HSB655380:HSD655382 IBX655380:IBZ655382 ILT655380:ILV655382 IVP655380:IVR655382 JFL655380:JFN655382 JPH655380:JPJ655382 JZD655380:JZF655382 KIZ655380:KJB655382 KSV655380:KSX655382 LCR655380:LCT655382 LMN655380:LMP655382 LWJ655380:LWL655382 MGF655380:MGH655382 MQB655380:MQD655382 MZX655380:MZZ655382 NJT655380:NJV655382 NTP655380:NTR655382 ODL655380:ODN655382 ONH655380:ONJ655382 OXD655380:OXF655382 PGZ655380:PHB655382 PQV655380:PQX655382 QAR655380:QAT655382 QKN655380:QKP655382 QUJ655380:QUL655382 REF655380:REH655382 ROB655380:ROD655382 RXX655380:RXZ655382 SHT655380:SHV655382 SRP655380:SRR655382 TBL655380:TBN655382 TLH655380:TLJ655382 TVD655380:TVF655382 UEZ655380:UFB655382 UOV655380:UOX655382 UYR655380:UYT655382 VIN655380:VIP655382 VSJ655380:VSL655382 WCF655380:WCH655382 WMB655380:WMD655382 WVX655380:WVZ655382 T720916:V720918 JL720916:JN720918 TH720916:TJ720918 ADD720916:ADF720918 AMZ720916:ANB720918 AWV720916:AWX720918 BGR720916:BGT720918 BQN720916:BQP720918 CAJ720916:CAL720918 CKF720916:CKH720918 CUB720916:CUD720918 DDX720916:DDZ720918 DNT720916:DNV720918 DXP720916:DXR720918 EHL720916:EHN720918 ERH720916:ERJ720918 FBD720916:FBF720918 FKZ720916:FLB720918 FUV720916:FUX720918 GER720916:GET720918 GON720916:GOP720918 GYJ720916:GYL720918 HIF720916:HIH720918 HSB720916:HSD720918 IBX720916:IBZ720918 ILT720916:ILV720918 IVP720916:IVR720918 JFL720916:JFN720918 JPH720916:JPJ720918 JZD720916:JZF720918 KIZ720916:KJB720918 KSV720916:KSX720918 LCR720916:LCT720918 LMN720916:LMP720918 LWJ720916:LWL720918 MGF720916:MGH720918 MQB720916:MQD720918 MZX720916:MZZ720918 NJT720916:NJV720918 NTP720916:NTR720918 ODL720916:ODN720918 ONH720916:ONJ720918 OXD720916:OXF720918 PGZ720916:PHB720918 PQV720916:PQX720918 QAR720916:QAT720918 QKN720916:QKP720918 QUJ720916:QUL720918 REF720916:REH720918 ROB720916:ROD720918 RXX720916:RXZ720918 SHT720916:SHV720918 SRP720916:SRR720918 TBL720916:TBN720918 TLH720916:TLJ720918 TVD720916:TVF720918 UEZ720916:UFB720918 UOV720916:UOX720918 UYR720916:UYT720918 VIN720916:VIP720918 VSJ720916:VSL720918 WCF720916:WCH720918 WMB720916:WMD720918 WVX720916:WVZ720918 T786452:V786454 JL786452:JN786454 TH786452:TJ786454 ADD786452:ADF786454 AMZ786452:ANB786454 AWV786452:AWX786454 BGR786452:BGT786454 BQN786452:BQP786454 CAJ786452:CAL786454 CKF786452:CKH786454 CUB786452:CUD786454 DDX786452:DDZ786454 DNT786452:DNV786454 DXP786452:DXR786454 EHL786452:EHN786454 ERH786452:ERJ786454 FBD786452:FBF786454 FKZ786452:FLB786454 FUV786452:FUX786454 GER786452:GET786454 GON786452:GOP786454 GYJ786452:GYL786454 HIF786452:HIH786454 HSB786452:HSD786454 IBX786452:IBZ786454 ILT786452:ILV786454 IVP786452:IVR786454 JFL786452:JFN786454 JPH786452:JPJ786454 JZD786452:JZF786454 KIZ786452:KJB786454 KSV786452:KSX786454 LCR786452:LCT786454 LMN786452:LMP786454 LWJ786452:LWL786454 MGF786452:MGH786454 MQB786452:MQD786454 MZX786452:MZZ786454 NJT786452:NJV786454 NTP786452:NTR786454 ODL786452:ODN786454 ONH786452:ONJ786454 OXD786452:OXF786454 PGZ786452:PHB786454 PQV786452:PQX786454 QAR786452:QAT786454 QKN786452:QKP786454 QUJ786452:QUL786454 REF786452:REH786454 ROB786452:ROD786454 RXX786452:RXZ786454 SHT786452:SHV786454 SRP786452:SRR786454 TBL786452:TBN786454 TLH786452:TLJ786454 TVD786452:TVF786454 UEZ786452:UFB786454 UOV786452:UOX786454 UYR786452:UYT786454 VIN786452:VIP786454 VSJ786452:VSL786454 WCF786452:WCH786454 WMB786452:WMD786454 WVX786452:WVZ786454 T851988:V851990 JL851988:JN851990 TH851988:TJ851990 ADD851988:ADF851990 AMZ851988:ANB851990 AWV851988:AWX851990 BGR851988:BGT851990 BQN851988:BQP851990 CAJ851988:CAL851990 CKF851988:CKH851990 CUB851988:CUD851990 DDX851988:DDZ851990 DNT851988:DNV851990 DXP851988:DXR851990 EHL851988:EHN851990 ERH851988:ERJ851990 FBD851988:FBF851990 FKZ851988:FLB851990 FUV851988:FUX851990 GER851988:GET851990 GON851988:GOP851990 GYJ851988:GYL851990 HIF851988:HIH851990 HSB851988:HSD851990 IBX851988:IBZ851990 ILT851988:ILV851990 IVP851988:IVR851990 JFL851988:JFN851990 JPH851988:JPJ851990 JZD851988:JZF851990 KIZ851988:KJB851990 KSV851988:KSX851990 LCR851988:LCT851990 LMN851988:LMP851990 LWJ851988:LWL851990 MGF851988:MGH851990 MQB851988:MQD851990 MZX851988:MZZ851990 NJT851988:NJV851990 NTP851988:NTR851990 ODL851988:ODN851990 ONH851988:ONJ851990 OXD851988:OXF851990 PGZ851988:PHB851990 PQV851988:PQX851990 QAR851988:QAT851990 QKN851988:QKP851990 QUJ851988:QUL851990 REF851988:REH851990 ROB851988:ROD851990 RXX851988:RXZ851990 SHT851988:SHV851990 SRP851988:SRR851990 TBL851988:TBN851990 TLH851988:TLJ851990 TVD851988:TVF851990 UEZ851988:UFB851990 UOV851988:UOX851990 UYR851988:UYT851990 VIN851988:VIP851990 VSJ851988:VSL851990 WCF851988:WCH851990 WMB851988:WMD851990 WVX851988:WVZ851990 T917524:V917526 JL917524:JN917526 TH917524:TJ917526 ADD917524:ADF917526 AMZ917524:ANB917526 AWV917524:AWX917526 BGR917524:BGT917526 BQN917524:BQP917526 CAJ917524:CAL917526 CKF917524:CKH917526 CUB917524:CUD917526 DDX917524:DDZ917526 DNT917524:DNV917526 DXP917524:DXR917526 EHL917524:EHN917526 ERH917524:ERJ917526 FBD917524:FBF917526 FKZ917524:FLB917526 FUV917524:FUX917526 GER917524:GET917526 GON917524:GOP917526 GYJ917524:GYL917526 HIF917524:HIH917526 HSB917524:HSD917526 IBX917524:IBZ917526 ILT917524:ILV917526 IVP917524:IVR917526 JFL917524:JFN917526 JPH917524:JPJ917526 JZD917524:JZF917526 KIZ917524:KJB917526 KSV917524:KSX917526 LCR917524:LCT917526 LMN917524:LMP917526 LWJ917524:LWL917526 MGF917524:MGH917526 MQB917524:MQD917526 MZX917524:MZZ917526 NJT917524:NJV917526 NTP917524:NTR917526 ODL917524:ODN917526 ONH917524:ONJ917526 OXD917524:OXF917526 PGZ917524:PHB917526 PQV917524:PQX917526 QAR917524:QAT917526 QKN917524:QKP917526 QUJ917524:QUL917526 REF917524:REH917526 ROB917524:ROD917526 RXX917524:RXZ917526 SHT917524:SHV917526 SRP917524:SRR917526 TBL917524:TBN917526 TLH917524:TLJ917526 TVD917524:TVF917526 UEZ917524:UFB917526 UOV917524:UOX917526 UYR917524:UYT917526 VIN917524:VIP917526 VSJ917524:VSL917526 WCF917524:WCH917526 WMB917524:WMD917526 WVX917524:WVZ917526 T983060:V983062 JL983060:JN983062 TH983060:TJ983062 ADD983060:ADF983062 AMZ983060:ANB983062 AWV983060:AWX983062 BGR983060:BGT983062 BQN983060:BQP983062 CAJ983060:CAL983062 CKF983060:CKH983062 CUB983060:CUD983062 DDX983060:DDZ983062 DNT983060:DNV983062 DXP983060:DXR983062 EHL983060:EHN983062 ERH983060:ERJ983062 FBD983060:FBF983062 FKZ983060:FLB983062 FUV983060:FUX983062 GER983060:GET983062 GON983060:GOP983062 GYJ983060:GYL983062 HIF983060:HIH983062 HSB983060:HSD983062 IBX983060:IBZ983062 ILT983060:ILV983062 IVP983060:IVR983062 JFL983060:JFN983062 JPH983060:JPJ983062 JZD983060:JZF983062 KIZ983060:KJB983062 KSV983060:KSX983062 LCR983060:LCT983062 LMN983060:LMP983062 LWJ983060:LWL983062 MGF983060:MGH983062 MQB983060:MQD983062 MZX983060:MZZ983062 NJT983060:NJV983062 NTP983060:NTR983062 ODL983060:ODN983062 ONH983060:ONJ983062 OXD983060:OXF983062 PGZ983060:PHB983062 PQV983060:PQX983062 QAR983060:QAT983062 QKN983060:QKP983062 QUJ983060:QUL983062 REF983060:REH983062 ROB983060:ROD983062 RXX983060:RXZ983062 SHT983060:SHV983062 SRP983060:SRR983062 TBL983060:TBN983062 TLH983060:TLJ983062 TVD983060:TVF983062 UEZ983060:UFB983062 UOV983060:UOX983062 UYR983060:UYT983062 VIN983060:VIP983062 VSJ983060:VSL983062 WCF983060:WCH983062 WMB983060:WMD983062 WVX983060:WVZ983062 VIN983064:VIP983079 JL29:JN39 TH29:TJ39 ADD29:ADF39 AMZ29:ANB39 AWV29:AWX39 BGR29:BGT39 BQN29:BQP39 CAJ29:CAL39 CKF29:CKH39 CUB29:CUD39 DDX29:DDZ39 DNT29:DNV39 DXP29:DXR39 EHL29:EHN39 ERH29:ERJ39 FBD29:FBF39 FKZ29:FLB39 FUV29:FUX39 GER29:GET39 GON29:GOP39 GYJ29:GYL39 HIF29:HIH39 HSB29:HSD39 IBX29:IBZ39 ILT29:ILV39 IVP29:IVR39 JFL29:JFN39 JPH29:JPJ39 JZD29:JZF39 KIZ29:KJB39 KSV29:KSX39 LCR29:LCT39 LMN29:LMP39 LWJ29:LWL39 MGF29:MGH39 MQB29:MQD39 MZX29:MZZ39 NJT29:NJV39 NTP29:NTR39 ODL29:ODN39 ONH29:ONJ39 OXD29:OXF39 PGZ29:PHB39 PQV29:PQX39 QAR29:QAT39 QKN29:QKP39 QUJ29:QUL39 REF29:REH39 ROB29:ROD39 RXX29:RXZ39 SHT29:SHV39 SRP29:SRR39 TBL29:TBN39 TLH29:TLJ39 TVD29:TVF39 UEZ29:UFB39 UOV29:UOX39 UYR29:UYT39 VIN29:VIP39 VSJ29:VSL39 WCF29:WCH39 WMB29:WMD39 WVX29:WVZ39 T65560:V65575 JL65560:JN65575 TH65560:TJ65575 ADD65560:ADF65575 AMZ65560:ANB65575 AWV65560:AWX65575 BGR65560:BGT65575 BQN65560:BQP65575 CAJ65560:CAL65575 CKF65560:CKH65575 CUB65560:CUD65575 DDX65560:DDZ65575 DNT65560:DNV65575 DXP65560:DXR65575 EHL65560:EHN65575 ERH65560:ERJ65575 FBD65560:FBF65575 FKZ65560:FLB65575 FUV65560:FUX65575 GER65560:GET65575 GON65560:GOP65575 GYJ65560:GYL65575 HIF65560:HIH65575 HSB65560:HSD65575 IBX65560:IBZ65575 ILT65560:ILV65575 IVP65560:IVR65575 JFL65560:JFN65575 JPH65560:JPJ65575 JZD65560:JZF65575 KIZ65560:KJB65575 KSV65560:KSX65575 LCR65560:LCT65575 LMN65560:LMP65575 LWJ65560:LWL65575 MGF65560:MGH65575 MQB65560:MQD65575 MZX65560:MZZ65575 NJT65560:NJV65575 NTP65560:NTR65575 ODL65560:ODN65575 ONH65560:ONJ65575 OXD65560:OXF65575 PGZ65560:PHB65575 PQV65560:PQX65575 QAR65560:QAT65575 QKN65560:QKP65575 QUJ65560:QUL65575 REF65560:REH65575 ROB65560:ROD65575 RXX65560:RXZ65575 SHT65560:SHV65575 SRP65560:SRR65575 TBL65560:TBN65575 TLH65560:TLJ65575 TVD65560:TVF65575 UEZ65560:UFB65575 UOV65560:UOX65575 UYR65560:UYT65575 VIN65560:VIP65575 VSJ65560:VSL65575 WCF65560:WCH65575 WMB65560:WMD65575 WVX65560:WVZ65575 T131096:V131111 JL131096:JN131111 TH131096:TJ131111 ADD131096:ADF131111 AMZ131096:ANB131111 AWV131096:AWX131111 BGR131096:BGT131111 BQN131096:BQP131111 CAJ131096:CAL131111 CKF131096:CKH131111 CUB131096:CUD131111 DDX131096:DDZ131111 DNT131096:DNV131111 DXP131096:DXR131111 EHL131096:EHN131111 ERH131096:ERJ131111 FBD131096:FBF131111 FKZ131096:FLB131111 FUV131096:FUX131111 GER131096:GET131111 GON131096:GOP131111 GYJ131096:GYL131111 HIF131096:HIH131111 HSB131096:HSD131111 IBX131096:IBZ131111 ILT131096:ILV131111 IVP131096:IVR131111 JFL131096:JFN131111 JPH131096:JPJ131111 JZD131096:JZF131111 KIZ131096:KJB131111 KSV131096:KSX131111 LCR131096:LCT131111 LMN131096:LMP131111 LWJ131096:LWL131111 MGF131096:MGH131111 MQB131096:MQD131111 MZX131096:MZZ131111 NJT131096:NJV131111 NTP131096:NTR131111 ODL131096:ODN131111 ONH131096:ONJ131111 OXD131096:OXF131111 PGZ131096:PHB131111 PQV131096:PQX131111 QAR131096:QAT131111 QKN131096:QKP131111 QUJ131096:QUL131111 REF131096:REH131111 ROB131096:ROD131111 RXX131096:RXZ131111 SHT131096:SHV131111 SRP131096:SRR131111 TBL131096:TBN131111 TLH131096:TLJ131111 TVD131096:TVF131111 UEZ131096:UFB131111 UOV131096:UOX131111 UYR131096:UYT131111 VIN131096:VIP131111 VSJ131096:VSL131111 WCF131096:WCH131111 WMB131096:WMD131111 WVX131096:WVZ131111 T196632:V196647 JL196632:JN196647 TH196632:TJ196647 ADD196632:ADF196647 AMZ196632:ANB196647 AWV196632:AWX196647 BGR196632:BGT196647 BQN196632:BQP196647 CAJ196632:CAL196647 CKF196632:CKH196647 CUB196632:CUD196647 DDX196632:DDZ196647 DNT196632:DNV196647 DXP196632:DXR196647 EHL196632:EHN196647 ERH196632:ERJ196647 FBD196632:FBF196647 FKZ196632:FLB196647 FUV196632:FUX196647 GER196632:GET196647 GON196632:GOP196647 GYJ196632:GYL196647 HIF196632:HIH196647 HSB196632:HSD196647 IBX196632:IBZ196647 ILT196632:ILV196647 IVP196632:IVR196647 JFL196632:JFN196647 JPH196632:JPJ196647 JZD196632:JZF196647 KIZ196632:KJB196647 KSV196632:KSX196647 LCR196632:LCT196647 LMN196632:LMP196647 LWJ196632:LWL196647 MGF196632:MGH196647 MQB196632:MQD196647 MZX196632:MZZ196647 NJT196632:NJV196647 NTP196632:NTR196647 ODL196632:ODN196647 ONH196632:ONJ196647 OXD196632:OXF196647 PGZ196632:PHB196647 PQV196632:PQX196647 QAR196632:QAT196647 QKN196632:QKP196647 QUJ196632:QUL196647 REF196632:REH196647 ROB196632:ROD196647 RXX196632:RXZ196647 SHT196632:SHV196647 SRP196632:SRR196647 TBL196632:TBN196647 TLH196632:TLJ196647 TVD196632:TVF196647 UEZ196632:UFB196647 UOV196632:UOX196647 UYR196632:UYT196647 VIN196632:VIP196647 VSJ196632:VSL196647 WCF196632:WCH196647 WMB196632:WMD196647 WVX196632:WVZ196647 T262168:V262183 JL262168:JN262183 TH262168:TJ262183 ADD262168:ADF262183 AMZ262168:ANB262183 AWV262168:AWX262183 BGR262168:BGT262183 BQN262168:BQP262183 CAJ262168:CAL262183 CKF262168:CKH262183 CUB262168:CUD262183 DDX262168:DDZ262183 DNT262168:DNV262183 DXP262168:DXR262183 EHL262168:EHN262183 ERH262168:ERJ262183 FBD262168:FBF262183 FKZ262168:FLB262183 FUV262168:FUX262183 GER262168:GET262183 GON262168:GOP262183 GYJ262168:GYL262183 HIF262168:HIH262183 HSB262168:HSD262183 IBX262168:IBZ262183 ILT262168:ILV262183 IVP262168:IVR262183 JFL262168:JFN262183 JPH262168:JPJ262183 JZD262168:JZF262183 KIZ262168:KJB262183 KSV262168:KSX262183 LCR262168:LCT262183 LMN262168:LMP262183 LWJ262168:LWL262183 MGF262168:MGH262183 MQB262168:MQD262183 MZX262168:MZZ262183 NJT262168:NJV262183 NTP262168:NTR262183 ODL262168:ODN262183 ONH262168:ONJ262183 OXD262168:OXF262183 PGZ262168:PHB262183 PQV262168:PQX262183 QAR262168:QAT262183 QKN262168:QKP262183 QUJ262168:QUL262183 REF262168:REH262183 ROB262168:ROD262183 RXX262168:RXZ262183 SHT262168:SHV262183 SRP262168:SRR262183 TBL262168:TBN262183 TLH262168:TLJ262183 TVD262168:TVF262183 UEZ262168:UFB262183 UOV262168:UOX262183 UYR262168:UYT262183 VIN262168:VIP262183 VSJ262168:VSL262183 WCF262168:WCH262183 WMB262168:WMD262183 WVX262168:WVZ262183 T327704:V327719 JL327704:JN327719 TH327704:TJ327719 ADD327704:ADF327719 AMZ327704:ANB327719 AWV327704:AWX327719 BGR327704:BGT327719 BQN327704:BQP327719 CAJ327704:CAL327719 CKF327704:CKH327719 CUB327704:CUD327719 DDX327704:DDZ327719 DNT327704:DNV327719 DXP327704:DXR327719 EHL327704:EHN327719 ERH327704:ERJ327719 FBD327704:FBF327719 FKZ327704:FLB327719 FUV327704:FUX327719 GER327704:GET327719 GON327704:GOP327719 GYJ327704:GYL327719 HIF327704:HIH327719 HSB327704:HSD327719 IBX327704:IBZ327719 ILT327704:ILV327719 IVP327704:IVR327719 JFL327704:JFN327719 JPH327704:JPJ327719 JZD327704:JZF327719 KIZ327704:KJB327719 KSV327704:KSX327719 LCR327704:LCT327719 LMN327704:LMP327719 LWJ327704:LWL327719 MGF327704:MGH327719 MQB327704:MQD327719 MZX327704:MZZ327719 NJT327704:NJV327719 NTP327704:NTR327719 ODL327704:ODN327719 ONH327704:ONJ327719 OXD327704:OXF327719 PGZ327704:PHB327719 PQV327704:PQX327719 QAR327704:QAT327719 QKN327704:QKP327719 QUJ327704:QUL327719 REF327704:REH327719 ROB327704:ROD327719 RXX327704:RXZ327719 SHT327704:SHV327719 SRP327704:SRR327719 TBL327704:TBN327719 TLH327704:TLJ327719 TVD327704:TVF327719 UEZ327704:UFB327719 UOV327704:UOX327719 UYR327704:UYT327719 VIN327704:VIP327719 VSJ327704:VSL327719 WCF327704:WCH327719 WMB327704:WMD327719 WVX327704:WVZ327719 T393240:V393255 JL393240:JN393255 TH393240:TJ393255 ADD393240:ADF393255 AMZ393240:ANB393255 AWV393240:AWX393255 BGR393240:BGT393255 BQN393240:BQP393255 CAJ393240:CAL393255 CKF393240:CKH393255 CUB393240:CUD393255 DDX393240:DDZ393255 DNT393240:DNV393255 DXP393240:DXR393255 EHL393240:EHN393255 ERH393240:ERJ393255 FBD393240:FBF393255 FKZ393240:FLB393255 FUV393240:FUX393255 GER393240:GET393255 GON393240:GOP393255 GYJ393240:GYL393255 HIF393240:HIH393255 HSB393240:HSD393255 IBX393240:IBZ393255 ILT393240:ILV393255 IVP393240:IVR393255 JFL393240:JFN393255 JPH393240:JPJ393255 JZD393240:JZF393255 KIZ393240:KJB393255 KSV393240:KSX393255 LCR393240:LCT393255 LMN393240:LMP393255 LWJ393240:LWL393255 MGF393240:MGH393255 MQB393240:MQD393255 MZX393240:MZZ393255 NJT393240:NJV393255 NTP393240:NTR393255 ODL393240:ODN393255 ONH393240:ONJ393255 OXD393240:OXF393255 PGZ393240:PHB393255 PQV393240:PQX393255 QAR393240:QAT393255 QKN393240:QKP393255 QUJ393240:QUL393255 REF393240:REH393255 ROB393240:ROD393255 RXX393240:RXZ393255 SHT393240:SHV393255 SRP393240:SRR393255 TBL393240:TBN393255 TLH393240:TLJ393255 TVD393240:TVF393255 UEZ393240:UFB393255 UOV393240:UOX393255 UYR393240:UYT393255 VIN393240:VIP393255 VSJ393240:VSL393255 WCF393240:WCH393255 WMB393240:WMD393255 WVX393240:WVZ393255 T458776:V458791 JL458776:JN458791 TH458776:TJ458791 ADD458776:ADF458791 AMZ458776:ANB458791 AWV458776:AWX458791 BGR458776:BGT458791 BQN458776:BQP458791 CAJ458776:CAL458791 CKF458776:CKH458791 CUB458776:CUD458791 DDX458776:DDZ458791 DNT458776:DNV458791 DXP458776:DXR458791 EHL458776:EHN458791 ERH458776:ERJ458791 FBD458776:FBF458791 FKZ458776:FLB458791 FUV458776:FUX458791 GER458776:GET458791 GON458776:GOP458791 GYJ458776:GYL458791 HIF458776:HIH458791 HSB458776:HSD458791 IBX458776:IBZ458791 ILT458776:ILV458791 IVP458776:IVR458791 JFL458776:JFN458791 JPH458776:JPJ458791 JZD458776:JZF458791 KIZ458776:KJB458791 KSV458776:KSX458791 LCR458776:LCT458791 LMN458776:LMP458791 LWJ458776:LWL458791 MGF458776:MGH458791 MQB458776:MQD458791 MZX458776:MZZ458791 NJT458776:NJV458791 NTP458776:NTR458791 ODL458776:ODN458791 ONH458776:ONJ458791 OXD458776:OXF458791 PGZ458776:PHB458791 PQV458776:PQX458791 QAR458776:QAT458791 QKN458776:QKP458791 QUJ458776:QUL458791 REF458776:REH458791 ROB458776:ROD458791 RXX458776:RXZ458791 SHT458776:SHV458791 SRP458776:SRR458791 TBL458776:TBN458791 TLH458776:TLJ458791 TVD458776:TVF458791 UEZ458776:UFB458791 UOV458776:UOX458791 UYR458776:UYT458791 VIN458776:VIP458791 VSJ458776:VSL458791 WCF458776:WCH458791 WMB458776:WMD458791 WVX458776:WVZ458791 T524312:V524327 JL524312:JN524327 TH524312:TJ524327 ADD524312:ADF524327 AMZ524312:ANB524327 AWV524312:AWX524327 BGR524312:BGT524327 BQN524312:BQP524327 CAJ524312:CAL524327 CKF524312:CKH524327 CUB524312:CUD524327 DDX524312:DDZ524327 DNT524312:DNV524327 DXP524312:DXR524327 EHL524312:EHN524327 ERH524312:ERJ524327 FBD524312:FBF524327 FKZ524312:FLB524327 FUV524312:FUX524327 GER524312:GET524327 GON524312:GOP524327 GYJ524312:GYL524327 HIF524312:HIH524327 HSB524312:HSD524327 IBX524312:IBZ524327 ILT524312:ILV524327 IVP524312:IVR524327 JFL524312:JFN524327 JPH524312:JPJ524327 JZD524312:JZF524327 KIZ524312:KJB524327 KSV524312:KSX524327 LCR524312:LCT524327 LMN524312:LMP524327 LWJ524312:LWL524327 MGF524312:MGH524327 MQB524312:MQD524327 MZX524312:MZZ524327 NJT524312:NJV524327 NTP524312:NTR524327 ODL524312:ODN524327 ONH524312:ONJ524327 OXD524312:OXF524327 PGZ524312:PHB524327 PQV524312:PQX524327 QAR524312:QAT524327 QKN524312:QKP524327 QUJ524312:QUL524327 REF524312:REH524327 ROB524312:ROD524327 RXX524312:RXZ524327 SHT524312:SHV524327 SRP524312:SRR524327 TBL524312:TBN524327 TLH524312:TLJ524327 TVD524312:TVF524327 UEZ524312:UFB524327 UOV524312:UOX524327 UYR524312:UYT524327 VIN524312:VIP524327 VSJ524312:VSL524327 WCF524312:WCH524327 WMB524312:WMD524327 WVX524312:WVZ524327 T589848:V589863 JL589848:JN589863 TH589848:TJ589863 ADD589848:ADF589863 AMZ589848:ANB589863 AWV589848:AWX589863 BGR589848:BGT589863 BQN589848:BQP589863 CAJ589848:CAL589863 CKF589848:CKH589863 CUB589848:CUD589863 DDX589848:DDZ589863 DNT589848:DNV589863 DXP589848:DXR589863 EHL589848:EHN589863 ERH589848:ERJ589863 FBD589848:FBF589863 FKZ589848:FLB589863 FUV589848:FUX589863 GER589848:GET589863 GON589848:GOP589863 GYJ589848:GYL589863 HIF589848:HIH589863 HSB589848:HSD589863 IBX589848:IBZ589863 ILT589848:ILV589863 IVP589848:IVR589863 JFL589848:JFN589863 JPH589848:JPJ589863 JZD589848:JZF589863 KIZ589848:KJB589863 KSV589848:KSX589863 LCR589848:LCT589863 LMN589848:LMP589863 LWJ589848:LWL589863 MGF589848:MGH589863 MQB589848:MQD589863 MZX589848:MZZ589863 NJT589848:NJV589863 NTP589848:NTR589863 ODL589848:ODN589863 ONH589848:ONJ589863 OXD589848:OXF589863 PGZ589848:PHB589863 PQV589848:PQX589863 QAR589848:QAT589863 QKN589848:QKP589863 QUJ589848:QUL589863 REF589848:REH589863 ROB589848:ROD589863 RXX589848:RXZ589863 SHT589848:SHV589863 SRP589848:SRR589863 TBL589848:TBN589863 TLH589848:TLJ589863 TVD589848:TVF589863 UEZ589848:UFB589863 UOV589848:UOX589863 UYR589848:UYT589863 VIN589848:VIP589863 VSJ589848:VSL589863 WCF589848:WCH589863 WMB589848:WMD589863 WVX589848:WVZ589863 T655384:V655399 JL655384:JN655399 TH655384:TJ655399 ADD655384:ADF655399 AMZ655384:ANB655399 AWV655384:AWX655399 BGR655384:BGT655399 BQN655384:BQP655399 CAJ655384:CAL655399 CKF655384:CKH655399 CUB655384:CUD655399 DDX655384:DDZ655399 DNT655384:DNV655399 DXP655384:DXR655399 EHL655384:EHN655399 ERH655384:ERJ655399 FBD655384:FBF655399 FKZ655384:FLB655399 FUV655384:FUX655399 GER655384:GET655399 GON655384:GOP655399 GYJ655384:GYL655399 HIF655384:HIH655399 HSB655384:HSD655399 IBX655384:IBZ655399 ILT655384:ILV655399 IVP655384:IVR655399 JFL655384:JFN655399 JPH655384:JPJ655399 JZD655384:JZF655399 KIZ655384:KJB655399 KSV655384:KSX655399 LCR655384:LCT655399 LMN655384:LMP655399 LWJ655384:LWL655399 MGF655384:MGH655399 MQB655384:MQD655399 MZX655384:MZZ655399 NJT655384:NJV655399 NTP655384:NTR655399 ODL655384:ODN655399 ONH655384:ONJ655399 OXD655384:OXF655399 PGZ655384:PHB655399 PQV655384:PQX655399 QAR655384:QAT655399 QKN655384:QKP655399 QUJ655384:QUL655399 REF655384:REH655399 ROB655384:ROD655399 RXX655384:RXZ655399 SHT655384:SHV655399 SRP655384:SRR655399 TBL655384:TBN655399 TLH655384:TLJ655399 TVD655384:TVF655399 UEZ655384:UFB655399 UOV655384:UOX655399 UYR655384:UYT655399 VIN655384:VIP655399 VSJ655384:VSL655399 WCF655384:WCH655399 WMB655384:WMD655399 WVX655384:WVZ655399 T720920:V720935 JL720920:JN720935 TH720920:TJ720935 ADD720920:ADF720935 AMZ720920:ANB720935 AWV720920:AWX720935 BGR720920:BGT720935 BQN720920:BQP720935 CAJ720920:CAL720935 CKF720920:CKH720935 CUB720920:CUD720935 DDX720920:DDZ720935 DNT720920:DNV720935 DXP720920:DXR720935 EHL720920:EHN720935 ERH720920:ERJ720935 FBD720920:FBF720935 FKZ720920:FLB720935 FUV720920:FUX720935 GER720920:GET720935 GON720920:GOP720935 GYJ720920:GYL720935 HIF720920:HIH720935 HSB720920:HSD720935 IBX720920:IBZ720935 ILT720920:ILV720935 IVP720920:IVR720935 JFL720920:JFN720935 JPH720920:JPJ720935 JZD720920:JZF720935 KIZ720920:KJB720935 KSV720920:KSX720935 LCR720920:LCT720935 LMN720920:LMP720935 LWJ720920:LWL720935 MGF720920:MGH720935 MQB720920:MQD720935 MZX720920:MZZ720935 NJT720920:NJV720935 NTP720920:NTR720935 ODL720920:ODN720935 ONH720920:ONJ720935 OXD720920:OXF720935 PGZ720920:PHB720935 PQV720920:PQX720935 QAR720920:QAT720935 QKN720920:QKP720935 QUJ720920:QUL720935 REF720920:REH720935 ROB720920:ROD720935 RXX720920:RXZ720935 SHT720920:SHV720935 SRP720920:SRR720935 TBL720920:TBN720935 TLH720920:TLJ720935 TVD720920:TVF720935 UEZ720920:UFB720935 UOV720920:UOX720935 UYR720920:UYT720935 VIN720920:VIP720935 VSJ720920:VSL720935 WCF720920:WCH720935 WMB720920:WMD720935 WVX720920:WVZ720935 T786456:V786471 JL786456:JN786471 TH786456:TJ786471 ADD786456:ADF786471 AMZ786456:ANB786471 AWV786456:AWX786471 BGR786456:BGT786471 BQN786456:BQP786471 CAJ786456:CAL786471 CKF786456:CKH786471 CUB786456:CUD786471 DDX786456:DDZ786471 DNT786456:DNV786471 DXP786456:DXR786471 EHL786456:EHN786471 ERH786456:ERJ786471 FBD786456:FBF786471 FKZ786456:FLB786471 FUV786456:FUX786471 GER786456:GET786471 GON786456:GOP786471 GYJ786456:GYL786471 HIF786456:HIH786471 HSB786456:HSD786471 IBX786456:IBZ786471 ILT786456:ILV786471 IVP786456:IVR786471 JFL786456:JFN786471 JPH786456:JPJ786471 JZD786456:JZF786471 KIZ786456:KJB786471 KSV786456:KSX786471 LCR786456:LCT786471 LMN786456:LMP786471 LWJ786456:LWL786471 MGF786456:MGH786471 MQB786456:MQD786471 MZX786456:MZZ786471 NJT786456:NJV786471 NTP786456:NTR786471 ODL786456:ODN786471 ONH786456:ONJ786471 OXD786456:OXF786471 PGZ786456:PHB786471 PQV786456:PQX786471 QAR786456:QAT786471 QKN786456:QKP786471 QUJ786456:QUL786471 REF786456:REH786471 ROB786456:ROD786471 RXX786456:RXZ786471 SHT786456:SHV786471 SRP786456:SRR786471 TBL786456:TBN786471 TLH786456:TLJ786471 TVD786456:TVF786471 UEZ786456:UFB786471 UOV786456:UOX786471 UYR786456:UYT786471 VIN786456:VIP786471 VSJ786456:VSL786471 WCF786456:WCH786471 WMB786456:WMD786471 WVX786456:WVZ786471 T851992:V852007 JL851992:JN852007 TH851992:TJ852007 ADD851992:ADF852007 AMZ851992:ANB852007 AWV851992:AWX852007 BGR851992:BGT852007 BQN851992:BQP852007 CAJ851992:CAL852007 CKF851992:CKH852007 CUB851992:CUD852007 DDX851992:DDZ852007 DNT851992:DNV852007 DXP851992:DXR852007 EHL851992:EHN852007 ERH851992:ERJ852007 FBD851992:FBF852007 FKZ851992:FLB852007 FUV851992:FUX852007 GER851992:GET852007 GON851992:GOP852007 GYJ851992:GYL852007 HIF851992:HIH852007 HSB851992:HSD852007 IBX851992:IBZ852007 ILT851992:ILV852007 IVP851992:IVR852007 JFL851992:JFN852007 JPH851992:JPJ852007 JZD851992:JZF852007 KIZ851992:KJB852007 KSV851992:KSX852007 LCR851992:LCT852007 LMN851992:LMP852007 LWJ851992:LWL852007 MGF851992:MGH852007 MQB851992:MQD852007 MZX851992:MZZ852007 NJT851992:NJV852007 NTP851992:NTR852007 ODL851992:ODN852007 ONH851992:ONJ852007 OXD851992:OXF852007 PGZ851992:PHB852007 PQV851992:PQX852007 QAR851992:QAT852007 QKN851992:QKP852007 QUJ851992:QUL852007 REF851992:REH852007 ROB851992:ROD852007 RXX851992:RXZ852007 SHT851992:SHV852007 SRP851992:SRR852007 TBL851992:TBN852007 TLH851992:TLJ852007 TVD851992:TVF852007 UEZ851992:UFB852007 UOV851992:UOX852007 UYR851992:UYT852007 VIN851992:VIP852007 VSJ851992:VSL852007 WCF851992:WCH852007 WMB851992:WMD852007 WVX851992:WVZ852007 T917528:V917543 JL917528:JN917543 TH917528:TJ917543 ADD917528:ADF917543 AMZ917528:ANB917543 AWV917528:AWX917543 BGR917528:BGT917543 BQN917528:BQP917543 CAJ917528:CAL917543 CKF917528:CKH917543 CUB917528:CUD917543 DDX917528:DDZ917543 DNT917528:DNV917543 DXP917528:DXR917543 EHL917528:EHN917543 ERH917528:ERJ917543 FBD917528:FBF917543 FKZ917528:FLB917543 FUV917528:FUX917543 GER917528:GET917543 GON917528:GOP917543 GYJ917528:GYL917543 HIF917528:HIH917543 HSB917528:HSD917543 IBX917528:IBZ917543 ILT917528:ILV917543 IVP917528:IVR917543 JFL917528:JFN917543 JPH917528:JPJ917543 JZD917528:JZF917543 KIZ917528:KJB917543 KSV917528:KSX917543 LCR917528:LCT917543 LMN917528:LMP917543 LWJ917528:LWL917543 MGF917528:MGH917543 MQB917528:MQD917543 MZX917528:MZZ917543 NJT917528:NJV917543 NTP917528:NTR917543 ODL917528:ODN917543 ONH917528:ONJ917543 OXD917528:OXF917543 PGZ917528:PHB917543 PQV917528:PQX917543 QAR917528:QAT917543 QKN917528:QKP917543 QUJ917528:QUL917543 REF917528:REH917543 ROB917528:ROD917543 RXX917528:RXZ917543 SHT917528:SHV917543 SRP917528:SRR917543 TBL917528:TBN917543 TLH917528:TLJ917543 TVD917528:TVF917543 UEZ917528:UFB917543 UOV917528:UOX917543 UYR917528:UYT917543 VIN917528:VIP917543 VSJ917528:VSL917543 WCF917528:WCH917543 WMB917528:WMD917543 WVX917528:WVZ917543 T983064:V983079 JL983064:JN983079 TH983064:TJ983079 ADD983064:ADF983079 AMZ983064:ANB983079 AWV983064:AWX983079 BGR983064:BGT983079 BQN983064:BQP983079 CAJ983064:CAL983079 CKF983064:CKH983079 CUB983064:CUD983079 DDX983064:DDZ983079 DNT983064:DNV983079 DXP983064:DXR983079 EHL983064:EHN983079 ERH983064:ERJ983079 FBD983064:FBF983079 FKZ983064:FLB983079 FUV983064:FUX983079 GER983064:GET983079 GON983064:GOP983079 GYJ983064:GYL983079 HIF983064:HIH983079 HSB983064:HSD983079 IBX983064:IBZ983079 ILT983064:ILV983079 IVP983064:IVR983079 JFL983064:JFN983079 JPH983064:JPJ983079 JZD983064:JZF983079 KIZ983064:KJB983079 KSV983064:KSX983079 LCR983064:LCT983079 LMN983064:LMP983079 LWJ983064:LWL983079 MGF983064:MGH983079 MQB983064:MQD983079 MZX983064:MZZ983079 NJT983064:NJV983079 NTP983064:NTR983079 ODL983064:ODN983079 ONH983064:ONJ983079 OXD983064:OXF983079 PGZ983064:PHB983079 PQV983064:PQX983079 QAR983064:QAT983079 QKN983064:QKP983079 QUJ983064:QUL983079 REF983064:REH983079 ROB983064:ROD983079 RXX983064:RXZ983079 SHT983064:SHV983079 SRP983064:SRR983079 TBL983064:TBN983079 TLH983064:TLJ983079 TVD983064:TVF983079 UEZ983064:UFB983079 UOV983064:UOX983079" xr:uid="{00000000-0002-0000-0400-000002000000}">
      <formula1>單位</formula1>
    </dataValidation>
    <dataValidation type="list" allowBlank="1" showInputMessage="1" showErrorMessage="1" sqref="E25:F104" xr:uid="{00000000-0002-0000-0400-000003000000}">
      <formula1>"一般原料,再生原料"</formula1>
    </dataValidation>
    <dataValidation type="list" allowBlank="1" showInputMessage="1" showErrorMessage="1" sqref="L25:M104 T25:V104" xr:uid="{021CA912-E532-4142-B99D-356BFCA92115}">
      <formula1>$AF$2:$AF$4</formula1>
    </dataValidation>
  </dataValidations>
  <printOptions horizontalCentered="1"/>
  <pageMargins left="0.23622047244094491" right="0.23622047244094491" top="0.74803149606299213" bottom="0.74803149606299213" header="0.31496062992125984" footer="0.31496062992125984"/>
  <pageSetup paperSize="9" scale="95" fitToHeight="0" orientation="landscape" r:id="rId1"/>
  <headerFooter differentFirst="1" alignWithMargins="0">
    <oddFooter>&amp;C&amp;"標楷體,標準"自評表-第 &amp;P 頁</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5">
    <pageSetUpPr fitToPage="1"/>
  </sheetPr>
  <dimension ref="A1:AJ66"/>
  <sheetViews>
    <sheetView showGridLines="0" view="pageBreakPreview" zoomScale="95" zoomScaleNormal="85" zoomScaleSheetLayoutView="95" workbookViewId="0">
      <selection activeCell="Y9" sqref="Y9:AA12"/>
    </sheetView>
  </sheetViews>
  <sheetFormatPr defaultRowHeight="15.75"/>
  <cols>
    <col min="1" max="1" width="1.25" style="38" customWidth="1"/>
    <col min="2" max="2" width="2.875" style="38" customWidth="1"/>
    <col min="3" max="3" width="4.625" style="38" customWidth="1"/>
    <col min="4" max="4" width="20.625" style="38" customWidth="1"/>
    <col min="5" max="5" width="10.875" style="38" customWidth="1"/>
    <col min="6" max="6" width="10.75" style="38" bestFit="1" customWidth="1"/>
    <col min="7" max="7" width="6.875" style="38" customWidth="1"/>
    <col min="8" max="8" width="3.625" style="38" customWidth="1"/>
    <col min="9" max="9" width="4.75" style="285" customWidth="1"/>
    <col min="10" max="10" width="6.125" style="287" customWidth="1"/>
    <col min="11" max="11" width="5.625" style="287" customWidth="1"/>
    <col min="12" max="12" width="4.125" style="287" customWidth="1"/>
    <col min="13" max="13" width="7" style="285" customWidth="1"/>
    <col min="14" max="14" width="4.125" style="287" customWidth="1"/>
    <col min="15" max="15" width="7.125" style="287" customWidth="1"/>
    <col min="16" max="16" width="4.125" style="287" customWidth="1"/>
    <col min="17" max="17" width="3.875" style="293" customWidth="1"/>
    <col min="18" max="18" width="2.875" style="294" customWidth="1"/>
    <col min="19" max="19" width="5.625" style="38" customWidth="1"/>
    <col min="20" max="20" width="4.125" style="38" customWidth="1"/>
    <col min="21" max="21" width="3.375" style="30" customWidth="1"/>
    <col min="22" max="22" width="2.875" style="30" customWidth="1"/>
    <col min="23" max="23" width="8.875" style="30" customWidth="1"/>
    <col min="24" max="24" width="4.75" style="30" customWidth="1"/>
    <col min="25" max="25" width="5.375" style="30" customWidth="1"/>
    <col min="26" max="26" width="3.5" style="30" customWidth="1"/>
    <col min="27" max="27" width="6.5" style="30" customWidth="1"/>
    <col min="28" max="28" width="2.625" style="30" customWidth="1"/>
    <col min="29" max="29" width="2.5" style="30" customWidth="1"/>
    <col min="30" max="30" width="1.875" style="30" customWidth="1"/>
    <col min="31" max="31" width="29.875" style="30" hidden="1" customWidth="1"/>
    <col min="32" max="32" width="12.5" style="30" hidden="1" customWidth="1"/>
    <col min="33" max="35" width="0" style="30" hidden="1" customWidth="1"/>
    <col min="36" max="36" width="9.125" style="30" hidden="1" customWidth="1"/>
    <col min="37" max="254" width="9" style="30"/>
    <col min="255" max="255" width="1.25" style="30" customWidth="1"/>
    <col min="256" max="256" width="2.875" style="30" customWidth="1"/>
    <col min="257" max="257" width="6" style="30" customWidth="1"/>
    <col min="258" max="258" width="20.625" style="30" customWidth="1"/>
    <col min="259" max="259" width="12.625" style="30" customWidth="1"/>
    <col min="260" max="260" width="8.25" style="30" customWidth="1"/>
    <col min="261" max="261" width="4.875" style="30" customWidth="1"/>
    <col min="262" max="262" width="3.25" style="30" customWidth="1"/>
    <col min="263" max="263" width="4.75" style="30" customWidth="1"/>
    <col min="264" max="264" width="6.125" style="30" customWidth="1"/>
    <col min="265" max="265" width="3.375" style="30" customWidth="1"/>
    <col min="266" max="266" width="7.75" style="30" customWidth="1"/>
    <col min="267" max="267" width="4.375" style="30" customWidth="1"/>
    <col min="268" max="270" width="4.125" style="30" customWidth="1"/>
    <col min="271" max="271" width="3.875" style="30" customWidth="1"/>
    <col min="272" max="272" width="2.875" style="30" customWidth="1"/>
    <col min="273" max="273" width="4.125" style="30" customWidth="1"/>
    <col min="274" max="274" width="3.125" style="30" customWidth="1"/>
    <col min="275" max="276" width="4.25" style="30" customWidth="1"/>
    <col min="277" max="277" width="14.125" style="30" customWidth="1"/>
    <col min="278" max="278" width="1.5" style="30" customWidth="1"/>
    <col min="279" max="279" width="5.875" style="30" customWidth="1"/>
    <col min="280" max="280" width="4.75" style="30" customWidth="1"/>
    <col min="281" max="281" width="6.25" style="30" customWidth="1"/>
    <col min="282" max="282" width="2" style="30" customWidth="1"/>
    <col min="283" max="283" width="25.125" style="30" customWidth="1"/>
    <col min="284" max="510" width="9" style="30"/>
    <col min="511" max="511" width="1.25" style="30" customWidth="1"/>
    <col min="512" max="512" width="2.875" style="30" customWidth="1"/>
    <col min="513" max="513" width="6" style="30" customWidth="1"/>
    <col min="514" max="514" width="20.625" style="30" customWidth="1"/>
    <col min="515" max="515" width="12.625" style="30" customWidth="1"/>
    <col min="516" max="516" width="8.25" style="30" customWidth="1"/>
    <col min="517" max="517" width="4.875" style="30" customWidth="1"/>
    <col min="518" max="518" width="3.25" style="30" customWidth="1"/>
    <col min="519" max="519" width="4.75" style="30" customWidth="1"/>
    <col min="520" max="520" width="6.125" style="30" customWidth="1"/>
    <col min="521" max="521" width="3.375" style="30" customWidth="1"/>
    <col min="522" max="522" width="7.75" style="30" customWidth="1"/>
    <col min="523" max="523" width="4.375" style="30" customWidth="1"/>
    <col min="524" max="526" width="4.125" style="30" customWidth="1"/>
    <col min="527" max="527" width="3.875" style="30" customWidth="1"/>
    <col min="528" max="528" width="2.875" style="30" customWidth="1"/>
    <col min="529" max="529" width="4.125" style="30" customWidth="1"/>
    <col min="530" max="530" width="3.125" style="30" customWidth="1"/>
    <col min="531" max="532" width="4.25" style="30" customWidth="1"/>
    <col min="533" max="533" width="14.125" style="30" customWidth="1"/>
    <col min="534" max="534" width="1.5" style="30" customWidth="1"/>
    <col min="535" max="535" width="5.875" style="30" customWidth="1"/>
    <col min="536" max="536" width="4.75" style="30" customWidth="1"/>
    <col min="537" max="537" width="6.25" style="30" customWidth="1"/>
    <col min="538" max="538" width="2" style="30" customWidth="1"/>
    <col min="539" max="539" width="25.125" style="30" customWidth="1"/>
    <col min="540" max="766" width="9" style="30"/>
    <col min="767" max="767" width="1.25" style="30" customWidth="1"/>
    <col min="768" max="768" width="2.875" style="30" customWidth="1"/>
    <col min="769" max="769" width="6" style="30" customWidth="1"/>
    <col min="770" max="770" width="20.625" style="30" customWidth="1"/>
    <col min="771" max="771" width="12.625" style="30" customWidth="1"/>
    <col min="772" max="772" width="8.25" style="30" customWidth="1"/>
    <col min="773" max="773" width="4.875" style="30" customWidth="1"/>
    <col min="774" max="774" width="3.25" style="30" customWidth="1"/>
    <col min="775" max="775" width="4.75" style="30" customWidth="1"/>
    <col min="776" max="776" width="6.125" style="30" customWidth="1"/>
    <col min="777" max="777" width="3.375" style="30" customWidth="1"/>
    <col min="778" max="778" width="7.75" style="30" customWidth="1"/>
    <col min="779" max="779" width="4.375" style="30" customWidth="1"/>
    <col min="780" max="782" width="4.125" style="30" customWidth="1"/>
    <col min="783" max="783" width="3.875" style="30" customWidth="1"/>
    <col min="784" max="784" width="2.875" style="30" customWidth="1"/>
    <col min="785" max="785" width="4.125" style="30" customWidth="1"/>
    <col min="786" max="786" width="3.125" style="30" customWidth="1"/>
    <col min="787" max="788" width="4.25" style="30" customWidth="1"/>
    <col min="789" max="789" width="14.125" style="30" customWidth="1"/>
    <col min="790" max="790" width="1.5" style="30" customWidth="1"/>
    <col min="791" max="791" width="5.875" style="30" customWidth="1"/>
    <col min="792" max="792" width="4.75" style="30" customWidth="1"/>
    <col min="793" max="793" width="6.25" style="30" customWidth="1"/>
    <col min="794" max="794" width="2" style="30" customWidth="1"/>
    <col min="795" max="795" width="25.125" style="30" customWidth="1"/>
    <col min="796" max="1022" width="9" style="30"/>
    <col min="1023" max="1023" width="1.25" style="30" customWidth="1"/>
    <col min="1024" max="1024" width="2.875" style="30" customWidth="1"/>
    <col min="1025" max="1025" width="6" style="30" customWidth="1"/>
    <col min="1026" max="1026" width="20.625" style="30" customWidth="1"/>
    <col min="1027" max="1027" width="12.625" style="30" customWidth="1"/>
    <col min="1028" max="1028" width="8.25" style="30" customWidth="1"/>
    <col min="1029" max="1029" width="4.875" style="30" customWidth="1"/>
    <col min="1030" max="1030" width="3.25" style="30" customWidth="1"/>
    <col min="1031" max="1031" width="4.75" style="30" customWidth="1"/>
    <col min="1032" max="1032" width="6.125" style="30" customWidth="1"/>
    <col min="1033" max="1033" width="3.375" style="30" customWidth="1"/>
    <col min="1034" max="1034" width="7.75" style="30" customWidth="1"/>
    <col min="1035" max="1035" width="4.375" style="30" customWidth="1"/>
    <col min="1036" max="1038" width="4.125" style="30" customWidth="1"/>
    <col min="1039" max="1039" width="3.875" style="30" customWidth="1"/>
    <col min="1040" max="1040" width="2.875" style="30" customWidth="1"/>
    <col min="1041" max="1041" width="4.125" style="30" customWidth="1"/>
    <col min="1042" max="1042" width="3.125" style="30" customWidth="1"/>
    <col min="1043" max="1044" width="4.25" style="30" customWidth="1"/>
    <col min="1045" max="1045" width="14.125" style="30" customWidth="1"/>
    <col min="1046" max="1046" width="1.5" style="30" customWidth="1"/>
    <col min="1047" max="1047" width="5.875" style="30" customWidth="1"/>
    <col min="1048" max="1048" width="4.75" style="30" customWidth="1"/>
    <col min="1049" max="1049" width="6.25" style="30" customWidth="1"/>
    <col min="1050" max="1050" width="2" style="30" customWidth="1"/>
    <col min="1051" max="1051" width="25.125" style="30" customWidth="1"/>
    <col min="1052" max="1278" width="9" style="30"/>
    <col min="1279" max="1279" width="1.25" style="30" customWidth="1"/>
    <col min="1280" max="1280" width="2.875" style="30" customWidth="1"/>
    <col min="1281" max="1281" width="6" style="30" customWidth="1"/>
    <col min="1282" max="1282" width="20.625" style="30" customWidth="1"/>
    <col min="1283" max="1283" width="12.625" style="30" customWidth="1"/>
    <col min="1284" max="1284" width="8.25" style="30" customWidth="1"/>
    <col min="1285" max="1285" width="4.875" style="30" customWidth="1"/>
    <col min="1286" max="1286" width="3.25" style="30" customWidth="1"/>
    <col min="1287" max="1287" width="4.75" style="30" customWidth="1"/>
    <col min="1288" max="1288" width="6.125" style="30" customWidth="1"/>
    <col min="1289" max="1289" width="3.375" style="30" customWidth="1"/>
    <col min="1290" max="1290" width="7.75" style="30" customWidth="1"/>
    <col min="1291" max="1291" width="4.375" style="30" customWidth="1"/>
    <col min="1292" max="1294" width="4.125" style="30" customWidth="1"/>
    <col min="1295" max="1295" width="3.875" style="30" customWidth="1"/>
    <col min="1296" max="1296" width="2.875" style="30" customWidth="1"/>
    <col min="1297" max="1297" width="4.125" style="30" customWidth="1"/>
    <col min="1298" max="1298" width="3.125" style="30" customWidth="1"/>
    <col min="1299" max="1300" width="4.25" style="30" customWidth="1"/>
    <col min="1301" max="1301" width="14.125" style="30" customWidth="1"/>
    <col min="1302" max="1302" width="1.5" style="30" customWidth="1"/>
    <col min="1303" max="1303" width="5.875" style="30" customWidth="1"/>
    <col min="1304" max="1304" width="4.75" style="30" customWidth="1"/>
    <col min="1305" max="1305" width="6.25" style="30" customWidth="1"/>
    <col min="1306" max="1306" width="2" style="30" customWidth="1"/>
    <col min="1307" max="1307" width="25.125" style="30" customWidth="1"/>
    <col min="1308" max="1534" width="9" style="30"/>
    <col min="1535" max="1535" width="1.25" style="30" customWidth="1"/>
    <col min="1536" max="1536" width="2.875" style="30" customWidth="1"/>
    <col min="1537" max="1537" width="6" style="30" customWidth="1"/>
    <col min="1538" max="1538" width="20.625" style="30" customWidth="1"/>
    <col min="1539" max="1539" width="12.625" style="30" customWidth="1"/>
    <col min="1540" max="1540" width="8.25" style="30" customWidth="1"/>
    <col min="1541" max="1541" width="4.875" style="30" customWidth="1"/>
    <col min="1542" max="1542" width="3.25" style="30" customWidth="1"/>
    <col min="1543" max="1543" width="4.75" style="30" customWidth="1"/>
    <col min="1544" max="1544" width="6.125" style="30" customWidth="1"/>
    <col min="1545" max="1545" width="3.375" style="30" customWidth="1"/>
    <col min="1546" max="1546" width="7.75" style="30" customWidth="1"/>
    <col min="1547" max="1547" width="4.375" style="30" customWidth="1"/>
    <col min="1548" max="1550" width="4.125" style="30" customWidth="1"/>
    <col min="1551" max="1551" width="3.875" style="30" customWidth="1"/>
    <col min="1552" max="1552" width="2.875" style="30" customWidth="1"/>
    <col min="1553" max="1553" width="4.125" style="30" customWidth="1"/>
    <col min="1554" max="1554" width="3.125" style="30" customWidth="1"/>
    <col min="1555" max="1556" width="4.25" style="30" customWidth="1"/>
    <col min="1557" max="1557" width="14.125" style="30" customWidth="1"/>
    <col min="1558" max="1558" width="1.5" style="30" customWidth="1"/>
    <col min="1559" max="1559" width="5.875" style="30" customWidth="1"/>
    <col min="1560" max="1560" width="4.75" style="30" customWidth="1"/>
    <col min="1561" max="1561" width="6.25" style="30" customWidth="1"/>
    <col min="1562" max="1562" width="2" style="30" customWidth="1"/>
    <col min="1563" max="1563" width="25.125" style="30" customWidth="1"/>
    <col min="1564" max="1790" width="9" style="30"/>
    <col min="1791" max="1791" width="1.25" style="30" customWidth="1"/>
    <col min="1792" max="1792" width="2.875" style="30" customWidth="1"/>
    <col min="1793" max="1793" width="6" style="30" customWidth="1"/>
    <col min="1794" max="1794" width="20.625" style="30" customWidth="1"/>
    <col min="1795" max="1795" width="12.625" style="30" customWidth="1"/>
    <col min="1796" max="1796" width="8.25" style="30" customWidth="1"/>
    <col min="1797" max="1797" width="4.875" style="30" customWidth="1"/>
    <col min="1798" max="1798" width="3.25" style="30" customWidth="1"/>
    <col min="1799" max="1799" width="4.75" style="30" customWidth="1"/>
    <col min="1800" max="1800" width="6.125" style="30" customWidth="1"/>
    <col min="1801" max="1801" width="3.375" style="30" customWidth="1"/>
    <col min="1802" max="1802" width="7.75" style="30" customWidth="1"/>
    <col min="1803" max="1803" width="4.375" style="30" customWidth="1"/>
    <col min="1804" max="1806" width="4.125" style="30" customWidth="1"/>
    <col min="1807" max="1807" width="3.875" style="30" customWidth="1"/>
    <col min="1808" max="1808" width="2.875" style="30" customWidth="1"/>
    <col min="1809" max="1809" width="4.125" style="30" customWidth="1"/>
    <col min="1810" max="1810" width="3.125" style="30" customWidth="1"/>
    <col min="1811" max="1812" width="4.25" style="30" customWidth="1"/>
    <col min="1813" max="1813" width="14.125" style="30" customWidth="1"/>
    <col min="1814" max="1814" width="1.5" style="30" customWidth="1"/>
    <col min="1815" max="1815" width="5.875" style="30" customWidth="1"/>
    <col min="1816" max="1816" width="4.75" style="30" customWidth="1"/>
    <col min="1817" max="1817" width="6.25" style="30" customWidth="1"/>
    <col min="1818" max="1818" width="2" style="30" customWidth="1"/>
    <col min="1819" max="1819" width="25.125" style="30" customWidth="1"/>
    <col min="1820" max="2046" width="9" style="30"/>
    <col min="2047" max="2047" width="1.25" style="30" customWidth="1"/>
    <col min="2048" max="2048" width="2.875" style="30" customWidth="1"/>
    <col min="2049" max="2049" width="6" style="30" customWidth="1"/>
    <col min="2050" max="2050" width="20.625" style="30" customWidth="1"/>
    <col min="2051" max="2051" width="12.625" style="30" customWidth="1"/>
    <col min="2052" max="2052" width="8.25" style="30" customWidth="1"/>
    <col min="2053" max="2053" width="4.875" style="30" customWidth="1"/>
    <col min="2054" max="2054" width="3.25" style="30" customWidth="1"/>
    <col min="2055" max="2055" width="4.75" style="30" customWidth="1"/>
    <col min="2056" max="2056" width="6.125" style="30" customWidth="1"/>
    <col min="2057" max="2057" width="3.375" style="30" customWidth="1"/>
    <col min="2058" max="2058" width="7.75" style="30" customWidth="1"/>
    <col min="2059" max="2059" width="4.375" style="30" customWidth="1"/>
    <col min="2060" max="2062" width="4.125" style="30" customWidth="1"/>
    <col min="2063" max="2063" width="3.875" style="30" customWidth="1"/>
    <col min="2064" max="2064" width="2.875" style="30" customWidth="1"/>
    <col min="2065" max="2065" width="4.125" style="30" customWidth="1"/>
    <col min="2066" max="2066" width="3.125" style="30" customWidth="1"/>
    <col min="2067" max="2068" width="4.25" style="30" customWidth="1"/>
    <col min="2069" max="2069" width="14.125" style="30" customWidth="1"/>
    <col min="2070" max="2070" width="1.5" style="30" customWidth="1"/>
    <col min="2071" max="2071" width="5.875" style="30" customWidth="1"/>
    <col min="2072" max="2072" width="4.75" style="30" customWidth="1"/>
    <col min="2073" max="2073" width="6.25" style="30" customWidth="1"/>
    <col min="2074" max="2074" width="2" style="30" customWidth="1"/>
    <col min="2075" max="2075" width="25.125" style="30" customWidth="1"/>
    <col min="2076" max="2302" width="9" style="30"/>
    <col min="2303" max="2303" width="1.25" style="30" customWidth="1"/>
    <col min="2304" max="2304" width="2.875" style="30" customWidth="1"/>
    <col min="2305" max="2305" width="6" style="30" customWidth="1"/>
    <col min="2306" max="2306" width="20.625" style="30" customWidth="1"/>
    <col min="2307" max="2307" width="12.625" style="30" customWidth="1"/>
    <col min="2308" max="2308" width="8.25" style="30" customWidth="1"/>
    <col min="2309" max="2309" width="4.875" style="30" customWidth="1"/>
    <col min="2310" max="2310" width="3.25" style="30" customWidth="1"/>
    <col min="2311" max="2311" width="4.75" style="30" customWidth="1"/>
    <col min="2312" max="2312" width="6.125" style="30" customWidth="1"/>
    <col min="2313" max="2313" width="3.375" style="30" customWidth="1"/>
    <col min="2314" max="2314" width="7.75" style="30" customWidth="1"/>
    <col min="2315" max="2315" width="4.375" style="30" customWidth="1"/>
    <col min="2316" max="2318" width="4.125" style="30" customWidth="1"/>
    <col min="2319" max="2319" width="3.875" style="30" customWidth="1"/>
    <col min="2320" max="2320" width="2.875" style="30" customWidth="1"/>
    <col min="2321" max="2321" width="4.125" style="30" customWidth="1"/>
    <col min="2322" max="2322" width="3.125" style="30" customWidth="1"/>
    <col min="2323" max="2324" width="4.25" style="30" customWidth="1"/>
    <col min="2325" max="2325" width="14.125" style="30" customWidth="1"/>
    <col min="2326" max="2326" width="1.5" style="30" customWidth="1"/>
    <col min="2327" max="2327" width="5.875" style="30" customWidth="1"/>
    <col min="2328" max="2328" width="4.75" style="30" customWidth="1"/>
    <col min="2329" max="2329" width="6.25" style="30" customWidth="1"/>
    <col min="2330" max="2330" width="2" style="30" customWidth="1"/>
    <col min="2331" max="2331" width="25.125" style="30" customWidth="1"/>
    <col min="2332" max="2558" width="9" style="30"/>
    <col min="2559" max="2559" width="1.25" style="30" customWidth="1"/>
    <col min="2560" max="2560" width="2.875" style="30" customWidth="1"/>
    <col min="2561" max="2561" width="6" style="30" customWidth="1"/>
    <col min="2562" max="2562" width="20.625" style="30" customWidth="1"/>
    <col min="2563" max="2563" width="12.625" style="30" customWidth="1"/>
    <col min="2564" max="2564" width="8.25" style="30" customWidth="1"/>
    <col min="2565" max="2565" width="4.875" style="30" customWidth="1"/>
    <col min="2566" max="2566" width="3.25" style="30" customWidth="1"/>
    <col min="2567" max="2567" width="4.75" style="30" customWidth="1"/>
    <col min="2568" max="2568" width="6.125" style="30" customWidth="1"/>
    <col min="2569" max="2569" width="3.375" style="30" customWidth="1"/>
    <col min="2570" max="2570" width="7.75" style="30" customWidth="1"/>
    <col min="2571" max="2571" width="4.375" style="30" customWidth="1"/>
    <col min="2572" max="2574" width="4.125" style="30" customWidth="1"/>
    <col min="2575" max="2575" width="3.875" style="30" customWidth="1"/>
    <col min="2576" max="2576" width="2.875" style="30" customWidth="1"/>
    <col min="2577" max="2577" width="4.125" style="30" customWidth="1"/>
    <col min="2578" max="2578" width="3.125" style="30" customWidth="1"/>
    <col min="2579" max="2580" width="4.25" style="30" customWidth="1"/>
    <col min="2581" max="2581" width="14.125" style="30" customWidth="1"/>
    <col min="2582" max="2582" width="1.5" style="30" customWidth="1"/>
    <col min="2583" max="2583" width="5.875" style="30" customWidth="1"/>
    <col min="2584" max="2584" width="4.75" style="30" customWidth="1"/>
    <col min="2585" max="2585" width="6.25" style="30" customWidth="1"/>
    <col min="2586" max="2586" width="2" style="30" customWidth="1"/>
    <col min="2587" max="2587" width="25.125" style="30" customWidth="1"/>
    <col min="2588" max="2814" width="9" style="30"/>
    <col min="2815" max="2815" width="1.25" style="30" customWidth="1"/>
    <col min="2816" max="2816" width="2.875" style="30" customWidth="1"/>
    <col min="2817" max="2817" width="6" style="30" customWidth="1"/>
    <col min="2818" max="2818" width="20.625" style="30" customWidth="1"/>
    <col min="2819" max="2819" width="12.625" style="30" customWidth="1"/>
    <col min="2820" max="2820" width="8.25" style="30" customWidth="1"/>
    <col min="2821" max="2821" width="4.875" style="30" customWidth="1"/>
    <col min="2822" max="2822" width="3.25" style="30" customWidth="1"/>
    <col min="2823" max="2823" width="4.75" style="30" customWidth="1"/>
    <col min="2824" max="2824" width="6.125" style="30" customWidth="1"/>
    <col min="2825" max="2825" width="3.375" style="30" customWidth="1"/>
    <col min="2826" max="2826" width="7.75" style="30" customWidth="1"/>
    <col min="2827" max="2827" width="4.375" style="30" customWidth="1"/>
    <col min="2828" max="2830" width="4.125" style="30" customWidth="1"/>
    <col min="2831" max="2831" width="3.875" style="30" customWidth="1"/>
    <col min="2832" max="2832" width="2.875" style="30" customWidth="1"/>
    <col min="2833" max="2833" width="4.125" style="30" customWidth="1"/>
    <col min="2834" max="2834" width="3.125" style="30" customWidth="1"/>
    <col min="2835" max="2836" width="4.25" style="30" customWidth="1"/>
    <col min="2837" max="2837" width="14.125" style="30" customWidth="1"/>
    <col min="2838" max="2838" width="1.5" style="30" customWidth="1"/>
    <col min="2839" max="2839" width="5.875" style="30" customWidth="1"/>
    <col min="2840" max="2840" width="4.75" style="30" customWidth="1"/>
    <col min="2841" max="2841" width="6.25" style="30" customWidth="1"/>
    <col min="2842" max="2842" width="2" style="30" customWidth="1"/>
    <col min="2843" max="2843" width="25.125" style="30" customWidth="1"/>
    <col min="2844" max="3070" width="9" style="30"/>
    <col min="3071" max="3071" width="1.25" style="30" customWidth="1"/>
    <col min="3072" max="3072" width="2.875" style="30" customWidth="1"/>
    <col min="3073" max="3073" width="6" style="30" customWidth="1"/>
    <col min="3074" max="3074" width="20.625" style="30" customWidth="1"/>
    <col min="3075" max="3075" width="12.625" style="30" customWidth="1"/>
    <col min="3076" max="3076" width="8.25" style="30" customWidth="1"/>
    <col min="3077" max="3077" width="4.875" style="30" customWidth="1"/>
    <col min="3078" max="3078" width="3.25" style="30" customWidth="1"/>
    <col min="3079" max="3079" width="4.75" style="30" customWidth="1"/>
    <col min="3080" max="3080" width="6.125" style="30" customWidth="1"/>
    <col min="3081" max="3081" width="3.375" style="30" customWidth="1"/>
    <col min="3082" max="3082" width="7.75" style="30" customWidth="1"/>
    <col min="3083" max="3083" width="4.375" style="30" customWidth="1"/>
    <col min="3084" max="3086" width="4.125" style="30" customWidth="1"/>
    <col min="3087" max="3087" width="3.875" style="30" customWidth="1"/>
    <col min="3088" max="3088" width="2.875" style="30" customWidth="1"/>
    <col min="3089" max="3089" width="4.125" style="30" customWidth="1"/>
    <col min="3090" max="3090" width="3.125" style="30" customWidth="1"/>
    <col min="3091" max="3092" width="4.25" style="30" customWidth="1"/>
    <col min="3093" max="3093" width="14.125" style="30" customWidth="1"/>
    <col min="3094" max="3094" width="1.5" style="30" customWidth="1"/>
    <col min="3095" max="3095" width="5.875" style="30" customWidth="1"/>
    <col min="3096" max="3096" width="4.75" style="30" customWidth="1"/>
    <col min="3097" max="3097" width="6.25" style="30" customWidth="1"/>
    <col min="3098" max="3098" width="2" style="30" customWidth="1"/>
    <col min="3099" max="3099" width="25.125" style="30" customWidth="1"/>
    <col min="3100" max="3326" width="9" style="30"/>
    <col min="3327" max="3327" width="1.25" style="30" customWidth="1"/>
    <col min="3328" max="3328" width="2.875" style="30" customWidth="1"/>
    <col min="3329" max="3329" width="6" style="30" customWidth="1"/>
    <col min="3330" max="3330" width="20.625" style="30" customWidth="1"/>
    <col min="3331" max="3331" width="12.625" style="30" customWidth="1"/>
    <col min="3332" max="3332" width="8.25" style="30" customWidth="1"/>
    <col min="3333" max="3333" width="4.875" style="30" customWidth="1"/>
    <col min="3334" max="3334" width="3.25" style="30" customWidth="1"/>
    <col min="3335" max="3335" width="4.75" style="30" customWidth="1"/>
    <col min="3336" max="3336" width="6.125" style="30" customWidth="1"/>
    <col min="3337" max="3337" width="3.375" style="30" customWidth="1"/>
    <col min="3338" max="3338" width="7.75" style="30" customWidth="1"/>
    <col min="3339" max="3339" width="4.375" style="30" customWidth="1"/>
    <col min="3340" max="3342" width="4.125" style="30" customWidth="1"/>
    <col min="3343" max="3343" width="3.875" style="30" customWidth="1"/>
    <col min="3344" max="3344" width="2.875" style="30" customWidth="1"/>
    <col min="3345" max="3345" width="4.125" style="30" customWidth="1"/>
    <col min="3346" max="3346" width="3.125" style="30" customWidth="1"/>
    <col min="3347" max="3348" width="4.25" style="30" customWidth="1"/>
    <col min="3349" max="3349" width="14.125" style="30" customWidth="1"/>
    <col min="3350" max="3350" width="1.5" style="30" customWidth="1"/>
    <col min="3351" max="3351" width="5.875" style="30" customWidth="1"/>
    <col min="3352" max="3352" width="4.75" style="30" customWidth="1"/>
    <col min="3353" max="3353" width="6.25" style="30" customWidth="1"/>
    <col min="3354" max="3354" width="2" style="30" customWidth="1"/>
    <col min="3355" max="3355" width="25.125" style="30" customWidth="1"/>
    <col min="3356" max="3582" width="9" style="30"/>
    <col min="3583" max="3583" width="1.25" style="30" customWidth="1"/>
    <col min="3584" max="3584" width="2.875" style="30" customWidth="1"/>
    <col min="3585" max="3585" width="6" style="30" customWidth="1"/>
    <col min="3586" max="3586" width="20.625" style="30" customWidth="1"/>
    <col min="3587" max="3587" width="12.625" style="30" customWidth="1"/>
    <col min="3588" max="3588" width="8.25" style="30" customWidth="1"/>
    <col min="3589" max="3589" width="4.875" style="30" customWidth="1"/>
    <col min="3590" max="3590" width="3.25" style="30" customWidth="1"/>
    <col min="3591" max="3591" width="4.75" style="30" customWidth="1"/>
    <col min="3592" max="3592" width="6.125" style="30" customWidth="1"/>
    <col min="3593" max="3593" width="3.375" style="30" customWidth="1"/>
    <col min="3594" max="3594" width="7.75" style="30" customWidth="1"/>
    <col min="3595" max="3595" width="4.375" style="30" customWidth="1"/>
    <col min="3596" max="3598" width="4.125" style="30" customWidth="1"/>
    <col min="3599" max="3599" width="3.875" style="30" customWidth="1"/>
    <col min="3600" max="3600" width="2.875" style="30" customWidth="1"/>
    <col min="3601" max="3601" width="4.125" style="30" customWidth="1"/>
    <col min="3602" max="3602" width="3.125" style="30" customWidth="1"/>
    <col min="3603" max="3604" width="4.25" style="30" customWidth="1"/>
    <col min="3605" max="3605" width="14.125" style="30" customWidth="1"/>
    <col min="3606" max="3606" width="1.5" style="30" customWidth="1"/>
    <col min="3607" max="3607" width="5.875" style="30" customWidth="1"/>
    <col min="3608" max="3608" width="4.75" style="30" customWidth="1"/>
    <col min="3609" max="3609" width="6.25" style="30" customWidth="1"/>
    <col min="3610" max="3610" width="2" style="30" customWidth="1"/>
    <col min="3611" max="3611" width="25.125" style="30" customWidth="1"/>
    <col min="3612" max="3838" width="9" style="30"/>
    <col min="3839" max="3839" width="1.25" style="30" customWidth="1"/>
    <col min="3840" max="3840" width="2.875" style="30" customWidth="1"/>
    <col min="3841" max="3841" width="6" style="30" customWidth="1"/>
    <col min="3842" max="3842" width="20.625" style="30" customWidth="1"/>
    <col min="3843" max="3843" width="12.625" style="30" customWidth="1"/>
    <col min="3844" max="3844" width="8.25" style="30" customWidth="1"/>
    <col min="3845" max="3845" width="4.875" style="30" customWidth="1"/>
    <col min="3846" max="3846" width="3.25" style="30" customWidth="1"/>
    <col min="3847" max="3847" width="4.75" style="30" customWidth="1"/>
    <col min="3848" max="3848" width="6.125" style="30" customWidth="1"/>
    <col min="3849" max="3849" width="3.375" style="30" customWidth="1"/>
    <col min="3850" max="3850" width="7.75" style="30" customWidth="1"/>
    <col min="3851" max="3851" width="4.375" style="30" customWidth="1"/>
    <col min="3852" max="3854" width="4.125" style="30" customWidth="1"/>
    <col min="3855" max="3855" width="3.875" style="30" customWidth="1"/>
    <col min="3856" max="3856" width="2.875" style="30" customWidth="1"/>
    <col min="3857" max="3857" width="4.125" style="30" customWidth="1"/>
    <col min="3858" max="3858" width="3.125" style="30" customWidth="1"/>
    <col min="3859" max="3860" width="4.25" style="30" customWidth="1"/>
    <col min="3861" max="3861" width="14.125" style="30" customWidth="1"/>
    <col min="3862" max="3862" width="1.5" style="30" customWidth="1"/>
    <col min="3863" max="3863" width="5.875" style="30" customWidth="1"/>
    <col min="3864" max="3864" width="4.75" style="30" customWidth="1"/>
    <col min="3865" max="3865" width="6.25" style="30" customWidth="1"/>
    <col min="3866" max="3866" width="2" style="30" customWidth="1"/>
    <col min="3867" max="3867" width="25.125" style="30" customWidth="1"/>
    <col min="3868" max="4094" width="9" style="30"/>
    <col min="4095" max="4095" width="1.25" style="30" customWidth="1"/>
    <col min="4096" max="4096" width="2.875" style="30" customWidth="1"/>
    <col min="4097" max="4097" width="6" style="30" customWidth="1"/>
    <col min="4098" max="4098" width="20.625" style="30" customWidth="1"/>
    <col min="4099" max="4099" width="12.625" style="30" customWidth="1"/>
    <col min="4100" max="4100" width="8.25" style="30" customWidth="1"/>
    <col min="4101" max="4101" width="4.875" style="30" customWidth="1"/>
    <col min="4102" max="4102" width="3.25" style="30" customWidth="1"/>
    <col min="4103" max="4103" width="4.75" style="30" customWidth="1"/>
    <col min="4104" max="4104" width="6.125" style="30" customWidth="1"/>
    <col min="4105" max="4105" width="3.375" style="30" customWidth="1"/>
    <col min="4106" max="4106" width="7.75" style="30" customWidth="1"/>
    <col min="4107" max="4107" width="4.375" style="30" customWidth="1"/>
    <col min="4108" max="4110" width="4.125" style="30" customWidth="1"/>
    <col min="4111" max="4111" width="3.875" style="30" customWidth="1"/>
    <col min="4112" max="4112" width="2.875" style="30" customWidth="1"/>
    <col min="4113" max="4113" width="4.125" style="30" customWidth="1"/>
    <col min="4114" max="4114" width="3.125" style="30" customWidth="1"/>
    <col min="4115" max="4116" width="4.25" style="30" customWidth="1"/>
    <col min="4117" max="4117" width="14.125" style="30" customWidth="1"/>
    <col min="4118" max="4118" width="1.5" style="30" customWidth="1"/>
    <col min="4119" max="4119" width="5.875" style="30" customWidth="1"/>
    <col min="4120" max="4120" width="4.75" style="30" customWidth="1"/>
    <col min="4121" max="4121" width="6.25" style="30" customWidth="1"/>
    <col min="4122" max="4122" width="2" style="30" customWidth="1"/>
    <col min="4123" max="4123" width="25.125" style="30" customWidth="1"/>
    <col min="4124" max="4350" width="9" style="30"/>
    <col min="4351" max="4351" width="1.25" style="30" customWidth="1"/>
    <col min="4352" max="4352" width="2.875" style="30" customWidth="1"/>
    <col min="4353" max="4353" width="6" style="30" customWidth="1"/>
    <col min="4354" max="4354" width="20.625" style="30" customWidth="1"/>
    <col min="4355" max="4355" width="12.625" style="30" customWidth="1"/>
    <col min="4356" max="4356" width="8.25" style="30" customWidth="1"/>
    <col min="4357" max="4357" width="4.875" style="30" customWidth="1"/>
    <col min="4358" max="4358" width="3.25" style="30" customWidth="1"/>
    <col min="4359" max="4359" width="4.75" style="30" customWidth="1"/>
    <col min="4360" max="4360" width="6.125" style="30" customWidth="1"/>
    <col min="4361" max="4361" width="3.375" style="30" customWidth="1"/>
    <col min="4362" max="4362" width="7.75" style="30" customWidth="1"/>
    <col min="4363" max="4363" width="4.375" style="30" customWidth="1"/>
    <col min="4364" max="4366" width="4.125" style="30" customWidth="1"/>
    <col min="4367" max="4367" width="3.875" style="30" customWidth="1"/>
    <col min="4368" max="4368" width="2.875" style="30" customWidth="1"/>
    <col min="4369" max="4369" width="4.125" style="30" customWidth="1"/>
    <col min="4370" max="4370" width="3.125" style="30" customWidth="1"/>
    <col min="4371" max="4372" width="4.25" style="30" customWidth="1"/>
    <col min="4373" max="4373" width="14.125" style="30" customWidth="1"/>
    <col min="4374" max="4374" width="1.5" style="30" customWidth="1"/>
    <col min="4375" max="4375" width="5.875" style="30" customWidth="1"/>
    <col min="4376" max="4376" width="4.75" style="30" customWidth="1"/>
    <col min="4377" max="4377" width="6.25" style="30" customWidth="1"/>
    <col min="4378" max="4378" width="2" style="30" customWidth="1"/>
    <col min="4379" max="4379" width="25.125" style="30" customWidth="1"/>
    <col min="4380" max="4606" width="9" style="30"/>
    <col min="4607" max="4607" width="1.25" style="30" customWidth="1"/>
    <col min="4608" max="4608" width="2.875" style="30" customWidth="1"/>
    <col min="4609" max="4609" width="6" style="30" customWidth="1"/>
    <col min="4610" max="4610" width="20.625" style="30" customWidth="1"/>
    <col min="4611" max="4611" width="12.625" style="30" customWidth="1"/>
    <col min="4612" max="4612" width="8.25" style="30" customWidth="1"/>
    <col min="4613" max="4613" width="4.875" style="30" customWidth="1"/>
    <col min="4614" max="4614" width="3.25" style="30" customWidth="1"/>
    <col min="4615" max="4615" width="4.75" style="30" customWidth="1"/>
    <col min="4616" max="4616" width="6.125" style="30" customWidth="1"/>
    <col min="4617" max="4617" width="3.375" style="30" customWidth="1"/>
    <col min="4618" max="4618" width="7.75" style="30" customWidth="1"/>
    <col min="4619" max="4619" width="4.375" style="30" customWidth="1"/>
    <col min="4620" max="4622" width="4.125" style="30" customWidth="1"/>
    <col min="4623" max="4623" width="3.875" style="30" customWidth="1"/>
    <col min="4624" max="4624" width="2.875" style="30" customWidth="1"/>
    <col min="4625" max="4625" width="4.125" style="30" customWidth="1"/>
    <col min="4626" max="4626" width="3.125" style="30" customWidth="1"/>
    <col min="4627" max="4628" width="4.25" style="30" customWidth="1"/>
    <col min="4629" max="4629" width="14.125" style="30" customWidth="1"/>
    <col min="4630" max="4630" width="1.5" style="30" customWidth="1"/>
    <col min="4631" max="4631" width="5.875" style="30" customWidth="1"/>
    <col min="4632" max="4632" width="4.75" style="30" customWidth="1"/>
    <col min="4633" max="4633" width="6.25" style="30" customWidth="1"/>
    <col min="4634" max="4634" width="2" style="30" customWidth="1"/>
    <col min="4635" max="4635" width="25.125" style="30" customWidth="1"/>
    <col min="4636" max="4862" width="9" style="30"/>
    <col min="4863" max="4863" width="1.25" style="30" customWidth="1"/>
    <col min="4864" max="4864" width="2.875" style="30" customWidth="1"/>
    <col min="4865" max="4865" width="6" style="30" customWidth="1"/>
    <col min="4866" max="4866" width="20.625" style="30" customWidth="1"/>
    <col min="4867" max="4867" width="12.625" style="30" customWidth="1"/>
    <col min="4868" max="4868" width="8.25" style="30" customWidth="1"/>
    <col min="4869" max="4869" width="4.875" style="30" customWidth="1"/>
    <col min="4870" max="4870" width="3.25" style="30" customWidth="1"/>
    <col min="4871" max="4871" width="4.75" style="30" customWidth="1"/>
    <col min="4872" max="4872" width="6.125" style="30" customWidth="1"/>
    <col min="4873" max="4873" width="3.375" style="30" customWidth="1"/>
    <col min="4874" max="4874" width="7.75" style="30" customWidth="1"/>
    <col min="4875" max="4875" width="4.375" style="30" customWidth="1"/>
    <col min="4876" max="4878" width="4.125" style="30" customWidth="1"/>
    <col min="4879" max="4879" width="3.875" style="30" customWidth="1"/>
    <col min="4880" max="4880" width="2.875" style="30" customWidth="1"/>
    <col min="4881" max="4881" width="4.125" style="30" customWidth="1"/>
    <col min="4882" max="4882" width="3.125" style="30" customWidth="1"/>
    <col min="4883" max="4884" width="4.25" style="30" customWidth="1"/>
    <col min="4885" max="4885" width="14.125" style="30" customWidth="1"/>
    <col min="4886" max="4886" width="1.5" style="30" customWidth="1"/>
    <col min="4887" max="4887" width="5.875" style="30" customWidth="1"/>
    <col min="4888" max="4888" width="4.75" style="30" customWidth="1"/>
    <col min="4889" max="4889" width="6.25" style="30" customWidth="1"/>
    <col min="4890" max="4890" width="2" style="30" customWidth="1"/>
    <col min="4891" max="4891" width="25.125" style="30" customWidth="1"/>
    <col min="4892" max="5118" width="9" style="30"/>
    <col min="5119" max="5119" width="1.25" style="30" customWidth="1"/>
    <col min="5120" max="5120" width="2.875" style="30" customWidth="1"/>
    <col min="5121" max="5121" width="6" style="30" customWidth="1"/>
    <col min="5122" max="5122" width="20.625" style="30" customWidth="1"/>
    <col min="5123" max="5123" width="12.625" style="30" customWidth="1"/>
    <col min="5124" max="5124" width="8.25" style="30" customWidth="1"/>
    <col min="5125" max="5125" width="4.875" style="30" customWidth="1"/>
    <col min="5126" max="5126" width="3.25" style="30" customWidth="1"/>
    <col min="5127" max="5127" width="4.75" style="30" customWidth="1"/>
    <col min="5128" max="5128" width="6.125" style="30" customWidth="1"/>
    <col min="5129" max="5129" width="3.375" style="30" customWidth="1"/>
    <col min="5130" max="5130" width="7.75" style="30" customWidth="1"/>
    <col min="5131" max="5131" width="4.375" style="30" customWidth="1"/>
    <col min="5132" max="5134" width="4.125" style="30" customWidth="1"/>
    <col min="5135" max="5135" width="3.875" style="30" customWidth="1"/>
    <col min="5136" max="5136" width="2.875" style="30" customWidth="1"/>
    <col min="5137" max="5137" width="4.125" style="30" customWidth="1"/>
    <col min="5138" max="5138" width="3.125" style="30" customWidth="1"/>
    <col min="5139" max="5140" width="4.25" style="30" customWidth="1"/>
    <col min="5141" max="5141" width="14.125" style="30" customWidth="1"/>
    <col min="5142" max="5142" width="1.5" style="30" customWidth="1"/>
    <col min="5143" max="5143" width="5.875" style="30" customWidth="1"/>
    <col min="5144" max="5144" width="4.75" style="30" customWidth="1"/>
    <col min="5145" max="5145" width="6.25" style="30" customWidth="1"/>
    <col min="5146" max="5146" width="2" style="30" customWidth="1"/>
    <col min="5147" max="5147" width="25.125" style="30" customWidth="1"/>
    <col min="5148" max="5374" width="9" style="30"/>
    <col min="5375" max="5375" width="1.25" style="30" customWidth="1"/>
    <col min="5376" max="5376" width="2.875" style="30" customWidth="1"/>
    <col min="5377" max="5377" width="6" style="30" customWidth="1"/>
    <col min="5378" max="5378" width="20.625" style="30" customWidth="1"/>
    <col min="5379" max="5379" width="12.625" style="30" customWidth="1"/>
    <col min="5380" max="5380" width="8.25" style="30" customWidth="1"/>
    <col min="5381" max="5381" width="4.875" style="30" customWidth="1"/>
    <col min="5382" max="5382" width="3.25" style="30" customWidth="1"/>
    <col min="5383" max="5383" width="4.75" style="30" customWidth="1"/>
    <col min="5384" max="5384" width="6.125" style="30" customWidth="1"/>
    <col min="5385" max="5385" width="3.375" style="30" customWidth="1"/>
    <col min="5386" max="5386" width="7.75" style="30" customWidth="1"/>
    <col min="5387" max="5387" width="4.375" style="30" customWidth="1"/>
    <col min="5388" max="5390" width="4.125" style="30" customWidth="1"/>
    <col min="5391" max="5391" width="3.875" style="30" customWidth="1"/>
    <col min="5392" max="5392" width="2.875" style="30" customWidth="1"/>
    <col min="5393" max="5393" width="4.125" style="30" customWidth="1"/>
    <col min="5394" max="5394" width="3.125" style="30" customWidth="1"/>
    <col min="5395" max="5396" width="4.25" style="30" customWidth="1"/>
    <col min="5397" max="5397" width="14.125" style="30" customWidth="1"/>
    <col min="5398" max="5398" width="1.5" style="30" customWidth="1"/>
    <col min="5399" max="5399" width="5.875" style="30" customWidth="1"/>
    <col min="5400" max="5400" width="4.75" style="30" customWidth="1"/>
    <col min="5401" max="5401" width="6.25" style="30" customWidth="1"/>
    <col min="5402" max="5402" width="2" style="30" customWidth="1"/>
    <col min="5403" max="5403" width="25.125" style="30" customWidth="1"/>
    <col min="5404" max="5630" width="9" style="30"/>
    <col min="5631" max="5631" width="1.25" style="30" customWidth="1"/>
    <col min="5632" max="5632" width="2.875" style="30" customWidth="1"/>
    <col min="5633" max="5633" width="6" style="30" customWidth="1"/>
    <col min="5634" max="5634" width="20.625" style="30" customWidth="1"/>
    <col min="5635" max="5635" width="12.625" style="30" customWidth="1"/>
    <col min="5636" max="5636" width="8.25" style="30" customWidth="1"/>
    <col min="5637" max="5637" width="4.875" style="30" customWidth="1"/>
    <col min="5638" max="5638" width="3.25" style="30" customWidth="1"/>
    <col min="5639" max="5639" width="4.75" style="30" customWidth="1"/>
    <col min="5640" max="5640" width="6.125" style="30" customWidth="1"/>
    <col min="5641" max="5641" width="3.375" style="30" customWidth="1"/>
    <col min="5642" max="5642" width="7.75" style="30" customWidth="1"/>
    <col min="5643" max="5643" width="4.375" style="30" customWidth="1"/>
    <col min="5644" max="5646" width="4.125" style="30" customWidth="1"/>
    <col min="5647" max="5647" width="3.875" style="30" customWidth="1"/>
    <col min="5648" max="5648" width="2.875" style="30" customWidth="1"/>
    <col min="5649" max="5649" width="4.125" style="30" customWidth="1"/>
    <col min="5650" max="5650" width="3.125" style="30" customWidth="1"/>
    <col min="5651" max="5652" width="4.25" style="30" customWidth="1"/>
    <col min="5653" max="5653" width="14.125" style="30" customWidth="1"/>
    <col min="5654" max="5654" width="1.5" style="30" customWidth="1"/>
    <col min="5655" max="5655" width="5.875" style="30" customWidth="1"/>
    <col min="5656" max="5656" width="4.75" style="30" customWidth="1"/>
    <col min="5657" max="5657" width="6.25" style="30" customWidth="1"/>
    <col min="5658" max="5658" width="2" style="30" customWidth="1"/>
    <col min="5659" max="5659" width="25.125" style="30" customWidth="1"/>
    <col min="5660" max="5886" width="9" style="30"/>
    <col min="5887" max="5887" width="1.25" style="30" customWidth="1"/>
    <col min="5888" max="5888" width="2.875" style="30" customWidth="1"/>
    <col min="5889" max="5889" width="6" style="30" customWidth="1"/>
    <col min="5890" max="5890" width="20.625" style="30" customWidth="1"/>
    <col min="5891" max="5891" width="12.625" style="30" customWidth="1"/>
    <col min="5892" max="5892" width="8.25" style="30" customWidth="1"/>
    <col min="5893" max="5893" width="4.875" style="30" customWidth="1"/>
    <col min="5894" max="5894" width="3.25" style="30" customWidth="1"/>
    <col min="5895" max="5895" width="4.75" style="30" customWidth="1"/>
    <col min="5896" max="5896" width="6.125" style="30" customWidth="1"/>
    <col min="5897" max="5897" width="3.375" style="30" customWidth="1"/>
    <col min="5898" max="5898" width="7.75" style="30" customWidth="1"/>
    <col min="5899" max="5899" width="4.375" style="30" customWidth="1"/>
    <col min="5900" max="5902" width="4.125" style="30" customWidth="1"/>
    <col min="5903" max="5903" width="3.875" style="30" customWidth="1"/>
    <col min="5904" max="5904" width="2.875" style="30" customWidth="1"/>
    <col min="5905" max="5905" width="4.125" style="30" customWidth="1"/>
    <col min="5906" max="5906" width="3.125" style="30" customWidth="1"/>
    <col min="5907" max="5908" width="4.25" style="30" customWidth="1"/>
    <col min="5909" max="5909" width="14.125" style="30" customWidth="1"/>
    <col min="5910" max="5910" width="1.5" style="30" customWidth="1"/>
    <col min="5911" max="5911" width="5.875" style="30" customWidth="1"/>
    <col min="5912" max="5912" width="4.75" style="30" customWidth="1"/>
    <col min="5913" max="5913" width="6.25" style="30" customWidth="1"/>
    <col min="5914" max="5914" width="2" style="30" customWidth="1"/>
    <col min="5915" max="5915" width="25.125" style="30" customWidth="1"/>
    <col min="5916" max="6142" width="9" style="30"/>
    <col min="6143" max="6143" width="1.25" style="30" customWidth="1"/>
    <col min="6144" max="6144" width="2.875" style="30" customWidth="1"/>
    <col min="6145" max="6145" width="6" style="30" customWidth="1"/>
    <col min="6146" max="6146" width="20.625" style="30" customWidth="1"/>
    <col min="6147" max="6147" width="12.625" style="30" customWidth="1"/>
    <col min="6148" max="6148" width="8.25" style="30" customWidth="1"/>
    <col min="6149" max="6149" width="4.875" style="30" customWidth="1"/>
    <col min="6150" max="6150" width="3.25" style="30" customWidth="1"/>
    <col min="6151" max="6151" width="4.75" style="30" customWidth="1"/>
    <col min="6152" max="6152" width="6.125" style="30" customWidth="1"/>
    <col min="6153" max="6153" width="3.375" style="30" customWidth="1"/>
    <col min="6154" max="6154" width="7.75" style="30" customWidth="1"/>
    <col min="6155" max="6155" width="4.375" style="30" customWidth="1"/>
    <col min="6156" max="6158" width="4.125" style="30" customWidth="1"/>
    <col min="6159" max="6159" width="3.875" style="30" customWidth="1"/>
    <col min="6160" max="6160" width="2.875" style="30" customWidth="1"/>
    <col min="6161" max="6161" width="4.125" style="30" customWidth="1"/>
    <col min="6162" max="6162" width="3.125" style="30" customWidth="1"/>
    <col min="6163" max="6164" width="4.25" style="30" customWidth="1"/>
    <col min="6165" max="6165" width="14.125" style="30" customWidth="1"/>
    <col min="6166" max="6166" width="1.5" style="30" customWidth="1"/>
    <col min="6167" max="6167" width="5.875" style="30" customWidth="1"/>
    <col min="6168" max="6168" width="4.75" style="30" customWidth="1"/>
    <col min="6169" max="6169" width="6.25" style="30" customWidth="1"/>
    <col min="6170" max="6170" width="2" style="30" customWidth="1"/>
    <col min="6171" max="6171" width="25.125" style="30" customWidth="1"/>
    <col min="6172" max="6398" width="9" style="30"/>
    <col min="6399" max="6399" width="1.25" style="30" customWidth="1"/>
    <col min="6400" max="6400" width="2.875" style="30" customWidth="1"/>
    <col min="6401" max="6401" width="6" style="30" customWidth="1"/>
    <col min="6402" max="6402" width="20.625" style="30" customWidth="1"/>
    <col min="6403" max="6403" width="12.625" style="30" customWidth="1"/>
    <col min="6404" max="6404" width="8.25" style="30" customWidth="1"/>
    <col min="6405" max="6405" width="4.875" style="30" customWidth="1"/>
    <col min="6406" max="6406" width="3.25" style="30" customWidth="1"/>
    <col min="6407" max="6407" width="4.75" style="30" customWidth="1"/>
    <col min="6408" max="6408" width="6.125" style="30" customWidth="1"/>
    <col min="6409" max="6409" width="3.375" style="30" customWidth="1"/>
    <col min="6410" max="6410" width="7.75" style="30" customWidth="1"/>
    <col min="6411" max="6411" width="4.375" style="30" customWidth="1"/>
    <col min="6412" max="6414" width="4.125" style="30" customWidth="1"/>
    <col min="6415" max="6415" width="3.875" style="30" customWidth="1"/>
    <col min="6416" max="6416" width="2.875" style="30" customWidth="1"/>
    <col min="6417" max="6417" width="4.125" style="30" customWidth="1"/>
    <col min="6418" max="6418" width="3.125" style="30" customWidth="1"/>
    <col min="6419" max="6420" width="4.25" style="30" customWidth="1"/>
    <col min="6421" max="6421" width="14.125" style="30" customWidth="1"/>
    <col min="6422" max="6422" width="1.5" style="30" customWidth="1"/>
    <col min="6423" max="6423" width="5.875" style="30" customWidth="1"/>
    <col min="6424" max="6424" width="4.75" style="30" customWidth="1"/>
    <col min="6425" max="6425" width="6.25" style="30" customWidth="1"/>
    <col min="6426" max="6426" width="2" style="30" customWidth="1"/>
    <col min="6427" max="6427" width="25.125" style="30" customWidth="1"/>
    <col min="6428" max="6654" width="9" style="30"/>
    <col min="6655" max="6655" width="1.25" style="30" customWidth="1"/>
    <col min="6656" max="6656" width="2.875" style="30" customWidth="1"/>
    <col min="6657" max="6657" width="6" style="30" customWidth="1"/>
    <col min="6658" max="6658" width="20.625" style="30" customWidth="1"/>
    <col min="6659" max="6659" width="12.625" style="30" customWidth="1"/>
    <col min="6660" max="6660" width="8.25" style="30" customWidth="1"/>
    <col min="6661" max="6661" width="4.875" style="30" customWidth="1"/>
    <col min="6662" max="6662" width="3.25" style="30" customWidth="1"/>
    <col min="6663" max="6663" width="4.75" style="30" customWidth="1"/>
    <col min="6664" max="6664" width="6.125" style="30" customWidth="1"/>
    <col min="6665" max="6665" width="3.375" style="30" customWidth="1"/>
    <col min="6666" max="6666" width="7.75" style="30" customWidth="1"/>
    <col min="6667" max="6667" width="4.375" style="30" customWidth="1"/>
    <col min="6668" max="6670" width="4.125" style="30" customWidth="1"/>
    <col min="6671" max="6671" width="3.875" style="30" customWidth="1"/>
    <col min="6672" max="6672" width="2.875" style="30" customWidth="1"/>
    <col min="6673" max="6673" width="4.125" style="30" customWidth="1"/>
    <col min="6674" max="6674" width="3.125" style="30" customWidth="1"/>
    <col min="6675" max="6676" width="4.25" style="30" customWidth="1"/>
    <col min="6677" max="6677" width="14.125" style="30" customWidth="1"/>
    <col min="6678" max="6678" width="1.5" style="30" customWidth="1"/>
    <col min="6679" max="6679" width="5.875" style="30" customWidth="1"/>
    <col min="6680" max="6680" width="4.75" style="30" customWidth="1"/>
    <col min="6681" max="6681" width="6.25" style="30" customWidth="1"/>
    <col min="6682" max="6682" width="2" style="30" customWidth="1"/>
    <col min="6683" max="6683" width="25.125" style="30" customWidth="1"/>
    <col min="6684" max="6910" width="9" style="30"/>
    <col min="6911" max="6911" width="1.25" style="30" customWidth="1"/>
    <col min="6912" max="6912" width="2.875" style="30" customWidth="1"/>
    <col min="6913" max="6913" width="6" style="30" customWidth="1"/>
    <col min="6914" max="6914" width="20.625" style="30" customWidth="1"/>
    <col min="6915" max="6915" width="12.625" style="30" customWidth="1"/>
    <col min="6916" max="6916" width="8.25" style="30" customWidth="1"/>
    <col min="6917" max="6917" width="4.875" style="30" customWidth="1"/>
    <col min="6918" max="6918" width="3.25" style="30" customWidth="1"/>
    <col min="6919" max="6919" width="4.75" style="30" customWidth="1"/>
    <col min="6920" max="6920" width="6.125" style="30" customWidth="1"/>
    <col min="6921" max="6921" width="3.375" style="30" customWidth="1"/>
    <col min="6922" max="6922" width="7.75" style="30" customWidth="1"/>
    <col min="6923" max="6923" width="4.375" style="30" customWidth="1"/>
    <col min="6924" max="6926" width="4.125" style="30" customWidth="1"/>
    <col min="6927" max="6927" width="3.875" style="30" customWidth="1"/>
    <col min="6928" max="6928" width="2.875" style="30" customWidth="1"/>
    <col min="6929" max="6929" width="4.125" style="30" customWidth="1"/>
    <col min="6930" max="6930" width="3.125" style="30" customWidth="1"/>
    <col min="6931" max="6932" width="4.25" style="30" customWidth="1"/>
    <col min="6933" max="6933" width="14.125" style="30" customWidth="1"/>
    <col min="6934" max="6934" width="1.5" style="30" customWidth="1"/>
    <col min="6935" max="6935" width="5.875" style="30" customWidth="1"/>
    <col min="6936" max="6936" width="4.75" style="30" customWidth="1"/>
    <col min="6937" max="6937" width="6.25" style="30" customWidth="1"/>
    <col min="6938" max="6938" width="2" style="30" customWidth="1"/>
    <col min="6939" max="6939" width="25.125" style="30" customWidth="1"/>
    <col min="6940" max="7166" width="9" style="30"/>
    <col min="7167" max="7167" width="1.25" style="30" customWidth="1"/>
    <col min="7168" max="7168" width="2.875" style="30" customWidth="1"/>
    <col min="7169" max="7169" width="6" style="30" customWidth="1"/>
    <col min="7170" max="7170" width="20.625" style="30" customWidth="1"/>
    <col min="7171" max="7171" width="12.625" style="30" customWidth="1"/>
    <col min="7172" max="7172" width="8.25" style="30" customWidth="1"/>
    <col min="7173" max="7173" width="4.875" style="30" customWidth="1"/>
    <col min="7174" max="7174" width="3.25" style="30" customWidth="1"/>
    <col min="7175" max="7175" width="4.75" style="30" customWidth="1"/>
    <col min="7176" max="7176" width="6.125" style="30" customWidth="1"/>
    <col min="7177" max="7177" width="3.375" style="30" customWidth="1"/>
    <col min="7178" max="7178" width="7.75" style="30" customWidth="1"/>
    <col min="7179" max="7179" width="4.375" style="30" customWidth="1"/>
    <col min="7180" max="7182" width="4.125" style="30" customWidth="1"/>
    <col min="7183" max="7183" width="3.875" style="30" customWidth="1"/>
    <col min="7184" max="7184" width="2.875" style="30" customWidth="1"/>
    <col min="7185" max="7185" width="4.125" style="30" customWidth="1"/>
    <col min="7186" max="7186" width="3.125" style="30" customWidth="1"/>
    <col min="7187" max="7188" width="4.25" style="30" customWidth="1"/>
    <col min="7189" max="7189" width="14.125" style="30" customWidth="1"/>
    <col min="7190" max="7190" width="1.5" style="30" customWidth="1"/>
    <col min="7191" max="7191" width="5.875" style="30" customWidth="1"/>
    <col min="7192" max="7192" width="4.75" style="30" customWidth="1"/>
    <col min="7193" max="7193" width="6.25" style="30" customWidth="1"/>
    <col min="7194" max="7194" width="2" style="30" customWidth="1"/>
    <col min="7195" max="7195" width="25.125" style="30" customWidth="1"/>
    <col min="7196" max="7422" width="9" style="30"/>
    <col min="7423" max="7423" width="1.25" style="30" customWidth="1"/>
    <col min="7424" max="7424" width="2.875" style="30" customWidth="1"/>
    <col min="7425" max="7425" width="6" style="30" customWidth="1"/>
    <col min="7426" max="7426" width="20.625" style="30" customWidth="1"/>
    <col min="7427" max="7427" width="12.625" style="30" customWidth="1"/>
    <col min="7428" max="7428" width="8.25" style="30" customWidth="1"/>
    <col min="7429" max="7429" width="4.875" style="30" customWidth="1"/>
    <col min="7430" max="7430" width="3.25" style="30" customWidth="1"/>
    <col min="7431" max="7431" width="4.75" style="30" customWidth="1"/>
    <col min="7432" max="7432" width="6.125" style="30" customWidth="1"/>
    <col min="7433" max="7433" width="3.375" style="30" customWidth="1"/>
    <col min="7434" max="7434" width="7.75" style="30" customWidth="1"/>
    <col min="7435" max="7435" width="4.375" style="30" customWidth="1"/>
    <col min="7436" max="7438" width="4.125" style="30" customWidth="1"/>
    <col min="7439" max="7439" width="3.875" style="30" customWidth="1"/>
    <col min="7440" max="7440" width="2.875" style="30" customWidth="1"/>
    <col min="7441" max="7441" width="4.125" style="30" customWidth="1"/>
    <col min="7442" max="7442" width="3.125" style="30" customWidth="1"/>
    <col min="7443" max="7444" width="4.25" style="30" customWidth="1"/>
    <col min="7445" max="7445" width="14.125" style="30" customWidth="1"/>
    <col min="7446" max="7446" width="1.5" style="30" customWidth="1"/>
    <col min="7447" max="7447" width="5.875" style="30" customWidth="1"/>
    <col min="7448" max="7448" width="4.75" style="30" customWidth="1"/>
    <col min="7449" max="7449" width="6.25" style="30" customWidth="1"/>
    <col min="7450" max="7450" width="2" style="30" customWidth="1"/>
    <col min="7451" max="7451" width="25.125" style="30" customWidth="1"/>
    <col min="7452" max="7678" width="9" style="30"/>
    <col min="7679" max="7679" width="1.25" style="30" customWidth="1"/>
    <col min="7680" max="7680" width="2.875" style="30" customWidth="1"/>
    <col min="7681" max="7681" width="6" style="30" customWidth="1"/>
    <col min="7682" max="7682" width="20.625" style="30" customWidth="1"/>
    <col min="7683" max="7683" width="12.625" style="30" customWidth="1"/>
    <col min="7684" max="7684" width="8.25" style="30" customWidth="1"/>
    <col min="7685" max="7685" width="4.875" style="30" customWidth="1"/>
    <col min="7686" max="7686" width="3.25" style="30" customWidth="1"/>
    <col min="7687" max="7687" width="4.75" style="30" customWidth="1"/>
    <col min="7688" max="7688" width="6.125" style="30" customWidth="1"/>
    <col min="7689" max="7689" width="3.375" style="30" customWidth="1"/>
    <col min="7690" max="7690" width="7.75" style="30" customWidth="1"/>
    <col min="7691" max="7691" width="4.375" style="30" customWidth="1"/>
    <col min="7692" max="7694" width="4.125" style="30" customWidth="1"/>
    <col min="7695" max="7695" width="3.875" style="30" customWidth="1"/>
    <col min="7696" max="7696" width="2.875" style="30" customWidth="1"/>
    <col min="7697" max="7697" width="4.125" style="30" customWidth="1"/>
    <col min="7698" max="7698" width="3.125" style="30" customWidth="1"/>
    <col min="7699" max="7700" width="4.25" style="30" customWidth="1"/>
    <col min="7701" max="7701" width="14.125" style="30" customWidth="1"/>
    <col min="7702" max="7702" width="1.5" style="30" customWidth="1"/>
    <col min="7703" max="7703" width="5.875" style="30" customWidth="1"/>
    <col min="7704" max="7704" width="4.75" style="30" customWidth="1"/>
    <col min="7705" max="7705" width="6.25" style="30" customWidth="1"/>
    <col min="7706" max="7706" width="2" style="30" customWidth="1"/>
    <col min="7707" max="7707" width="25.125" style="30" customWidth="1"/>
    <col min="7708" max="7934" width="9" style="30"/>
    <col min="7935" max="7935" width="1.25" style="30" customWidth="1"/>
    <col min="7936" max="7936" width="2.875" style="30" customWidth="1"/>
    <col min="7937" max="7937" width="6" style="30" customWidth="1"/>
    <col min="7938" max="7938" width="20.625" style="30" customWidth="1"/>
    <col min="7939" max="7939" width="12.625" style="30" customWidth="1"/>
    <col min="7940" max="7940" width="8.25" style="30" customWidth="1"/>
    <col min="7941" max="7941" width="4.875" style="30" customWidth="1"/>
    <col min="7942" max="7942" width="3.25" style="30" customWidth="1"/>
    <col min="7943" max="7943" width="4.75" style="30" customWidth="1"/>
    <col min="7944" max="7944" width="6.125" style="30" customWidth="1"/>
    <col min="7945" max="7945" width="3.375" style="30" customWidth="1"/>
    <col min="7946" max="7946" width="7.75" style="30" customWidth="1"/>
    <col min="7947" max="7947" width="4.375" style="30" customWidth="1"/>
    <col min="7948" max="7950" width="4.125" style="30" customWidth="1"/>
    <col min="7951" max="7951" width="3.875" style="30" customWidth="1"/>
    <col min="7952" max="7952" width="2.875" style="30" customWidth="1"/>
    <col min="7953" max="7953" width="4.125" style="30" customWidth="1"/>
    <col min="7954" max="7954" width="3.125" style="30" customWidth="1"/>
    <col min="7955" max="7956" width="4.25" style="30" customWidth="1"/>
    <col min="7957" max="7957" width="14.125" style="30" customWidth="1"/>
    <col min="7958" max="7958" width="1.5" style="30" customWidth="1"/>
    <col min="7959" max="7959" width="5.875" style="30" customWidth="1"/>
    <col min="7960" max="7960" width="4.75" style="30" customWidth="1"/>
    <col min="7961" max="7961" width="6.25" style="30" customWidth="1"/>
    <col min="7962" max="7962" width="2" style="30" customWidth="1"/>
    <col min="7963" max="7963" width="25.125" style="30" customWidth="1"/>
    <col min="7964" max="8190" width="9" style="30"/>
    <col min="8191" max="8191" width="1.25" style="30" customWidth="1"/>
    <col min="8192" max="8192" width="2.875" style="30" customWidth="1"/>
    <col min="8193" max="8193" width="6" style="30" customWidth="1"/>
    <col min="8194" max="8194" width="20.625" style="30" customWidth="1"/>
    <col min="8195" max="8195" width="12.625" style="30" customWidth="1"/>
    <col min="8196" max="8196" width="8.25" style="30" customWidth="1"/>
    <col min="8197" max="8197" width="4.875" style="30" customWidth="1"/>
    <col min="8198" max="8198" width="3.25" style="30" customWidth="1"/>
    <col min="8199" max="8199" width="4.75" style="30" customWidth="1"/>
    <col min="8200" max="8200" width="6.125" style="30" customWidth="1"/>
    <col min="8201" max="8201" width="3.375" style="30" customWidth="1"/>
    <col min="8202" max="8202" width="7.75" style="30" customWidth="1"/>
    <col min="8203" max="8203" width="4.375" style="30" customWidth="1"/>
    <col min="8204" max="8206" width="4.125" style="30" customWidth="1"/>
    <col min="8207" max="8207" width="3.875" style="30" customWidth="1"/>
    <col min="8208" max="8208" width="2.875" style="30" customWidth="1"/>
    <col min="8209" max="8209" width="4.125" style="30" customWidth="1"/>
    <col min="8210" max="8210" width="3.125" style="30" customWidth="1"/>
    <col min="8211" max="8212" width="4.25" style="30" customWidth="1"/>
    <col min="8213" max="8213" width="14.125" style="30" customWidth="1"/>
    <col min="8214" max="8214" width="1.5" style="30" customWidth="1"/>
    <col min="8215" max="8215" width="5.875" style="30" customWidth="1"/>
    <col min="8216" max="8216" width="4.75" style="30" customWidth="1"/>
    <col min="8217" max="8217" width="6.25" style="30" customWidth="1"/>
    <col min="8218" max="8218" width="2" style="30" customWidth="1"/>
    <col min="8219" max="8219" width="25.125" style="30" customWidth="1"/>
    <col min="8220" max="8446" width="9" style="30"/>
    <col min="8447" max="8447" width="1.25" style="30" customWidth="1"/>
    <col min="8448" max="8448" width="2.875" style="30" customWidth="1"/>
    <col min="8449" max="8449" width="6" style="30" customWidth="1"/>
    <col min="8450" max="8450" width="20.625" style="30" customWidth="1"/>
    <col min="8451" max="8451" width="12.625" style="30" customWidth="1"/>
    <col min="8452" max="8452" width="8.25" style="30" customWidth="1"/>
    <col min="8453" max="8453" width="4.875" style="30" customWidth="1"/>
    <col min="8454" max="8454" width="3.25" style="30" customWidth="1"/>
    <col min="8455" max="8455" width="4.75" style="30" customWidth="1"/>
    <col min="8456" max="8456" width="6.125" style="30" customWidth="1"/>
    <col min="8457" max="8457" width="3.375" style="30" customWidth="1"/>
    <col min="8458" max="8458" width="7.75" style="30" customWidth="1"/>
    <col min="8459" max="8459" width="4.375" style="30" customWidth="1"/>
    <col min="8460" max="8462" width="4.125" style="30" customWidth="1"/>
    <col min="8463" max="8463" width="3.875" style="30" customWidth="1"/>
    <col min="8464" max="8464" width="2.875" style="30" customWidth="1"/>
    <col min="8465" max="8465" width="4.125" style="30" customWidth="1"/>
    <col min="8466" max="8466" width="3.125" style="30" customWidth="1"/>
    <col min="8467" max="8468" width="4.25" style="30" customWidth="1"/>
    <col min="8469" max="8469" width="14.125" style="30" customWidth="1"/>
    <col min="8470" max="8470" width="1.5" style="30" customWidth="1"/>
    <col min="8471" max="8471" width="5.875" style="30" customWidth="1"/>
    <col min="8472" max="8472" width="4.75" style="30" customWidth="1"/>
    <col min="8473" max="8473" width="6.25" style="30" customWidth="1"/>
    <col min="8474" max="8474" width="2" style="30" customWidth="1"/>
    <col min="8475" max="8475" width="25.125" style="30" customWidth="1"/>
    <col min="8476" max="8702" width="9" style="30"/>
    <col min="8703" max="8703" width="1.25" style="30" customWidth="1"/>
    <col min="8704" max="8704" width="2.875" style="30" customWidth="1"/>
    <col min="8705" max="8705" width="6" style="30" customWidth="1"/>
    <col min="8706" max="8706" width="20.625" style="30" customWidth="1"/>
    <col min="8707" max="8707" width="12.625" style="30" customWidth="1"/>
    <col min="8708" max="8708" width="8.25" style="30" customWidth="1"/>
    <col min="8709" max="8709" width="4.875" style="30" customWidth="1"/>
    <col min="8710" max="8710" width="3.25" style="30" customWidth="1"/>
    <col min="8711" max="8711" width="4.75" style="30" customWidth="1"/>
    <col min="8712" max="8712" width="6.125" style="30" customWidth="1"/>
    <col min="8713" max="8713" width="3.375" style="30" customWidth="1"/>
    <col min="8714" max="8714" width="7.75" style="30" customWidth="1"/>
    <col min="8715" max="8715" width="4.375" style="30" customWidth="1"/>
    <col min="8716" max="8718" width="4.125" style="30" customWidth="1"/>
    <col min="8719" max="8719" width="3.875" style="30" customWidth="1"/>
    <col min="8720" max="8720" width="2.875" style="30" customWidth="1"/>
    <col min="8721" max="8721" width="4.125" style="30" customWidth="1"/>
    <col min="8722" max="8722" width="3.125" style="30" customWidth="1"/>
    <col min="8723" max="8724" width="4.25" style="30" customWidth="1"/>
    <col min="8725" max="8725" width="14.125" style="30" customWidth="1"/>
    <col min="8726" max="8726" width="1.5" style="30" customWidth="1"/>
    <col min="8727" max="8727" width="5.875" style="30" customWidth="1"/>
    <col min="8728" max="8728" width="4.75" style="30" customWidth="1"/>
    <col min="8729" max="8729" width="6.25" style="30" customWidth="1"/>
    <col min="8730" max="8730" width="2" style="30" customWidth="1"/>
    <col min="8731" max="8731" width="25.125" style="30" customWidth="1"/>
    <col min="8732" max="8958" width="9" style="30"/>
    <col min="8959" max="8959" width="1.25" style="30" customWidth="1"/>
    <col min="8960" max="8960" width="2.875" style="30" customWidth="1"/>
    <col min="8961" max="8961" width="6" style="30" customWidth="1"/>
    <col min="8962" max="8962" width="20.625" style="30" customWidth="1"/>
    <col min="8963" max="8963" width="12.625" style="30" customWidth="1"/>
    <col min="8964" max="8964" width="8.25" style="30" customWidth="1"/>
    <col min="8965" max="8965" width="4.875" style="30" customWidth="1"/>
    <col min="8966" max="8966" width="3.25" style="30" customWidth="1"/>
    <col min="8967" max="8967" width="4.75" style="30" customWidth="1"/>
    <col min="8968" max="8968" width="6.125" style="30" customWidth="1"/>
    <col min="8969" max="8969" width="3.375" style="30" customWidth="1"/>
    <col min="8970" max="8970" width="7.75" style="30" customWidth="1"/>
    <col min="8971" max="8971" width="4.375" style="30" customWidth="1"/>
    <col min="8972" max="8974" width="4.125" style="30" customWidth="1"/>
    <col min="8975" max="8975" width="3.875" style="30" customWidth="1"/>
    <col min="8976" max="8976" width="2.875" style="30" customWidth="1"/>
    <col min="8977" max="8977" width="4.125" style="30" customWidth="1"/>
    <col min="8978" max="8978" width="3.125" style="30" customWidth="1"/>
    <col min="8979" max="8980" width="4.25" style="30" customWidth="1"/>
    <col min="8981" max="8981" width="14.125" style="30" customWidth="1"/>
    <col min="8982" max="8982" width="1.5" style="30" customWidth="1"/>
    <col min="8983" max="8983" width="5.875" style="30" customWidth="1"/>
    <col min="8984" max="8984" width="4.75" style="30" customWidth="1"/>
    <col min="8985" max="8985" width="6.25" style="30" customWidth="1"/>
    <col min="8986" max="8986" width="2" style="30" customWidth="1"/>
    <col min="8987" max="8987" width="25.125" style="30" customWidth="1"/>
    <col min="8988" max="9214" width="9" style="30"/>
    <col min="9215" max="9215" width="1.25" style="30" customWidth="1"/>
    <col min="9216" max="9216" width="2.875" style="30" customWidth="1"/>
    <col min="9217" max="9217" width="6" style="30" customWidth="1"/>
    <col min="9218" max="9218" width="20.625" style="30" customWidth="1"/>
    <col min="9219" max="9219" width="12.625" style="30" customWidth="1"/>
    <col min="9220" max="9220" width="8.25" style="30" customWidth="1"/>
    <col min="9221" max="9221" width="4.875" style="30" customWidth="1"/>
    <col min="9222" max="9222" width="3.25" style="30" customWidth="1"/>
    <col min="9223" max="9223" width="4.75" style="30" customWidth="1"/>
    <col min="9224" max="9224" width="6.125" style="30" customWidth="1"/>
    <col min="9225" max="9225" width="3.375" style="30" customWidth="1"/>
    <col min="9226" max="9226" width="7.75" style="30" customWidth="1"/>
    <col min="9227" max="9227" width="4.375" style="30" customWidth="1"/>
    <col min="9228" max="9230" width="4.125" style="30" customWidth="1"/>
    <col min="9231" max="9231" width="3.875" style="30" customWidth="1"/>
    <col min="9232" max="9232" width="2.875" style="30" customWidth="1"/>
    <col min="9233" max="9233" width="4.125" style="30" customWidth="1"/>
    <col min="9234" max="9234" width="3.125" style="30" customWidth="1"/>
    <col min="9235" max="9236" width="4.25" style="30" customWidth="1"/>
    <col min="9237" max="9237" width="14.125" style="30" customWidth="1"/>
    <col min="9238" max="9238" width="1.5" style="30" customWidth="1"/>
    <col min="9239" max="9239" width="5.875" style="30" customWidth="1"/>
    <col min="9240" max="9240" width="4.75" style="30" customWidth="1"/>
    <col min="9241" max="9241" width="6.25" style="30" customWidth="1"/>
    <col min="9242" max="9242" width="2" style="30" customWidth="1"/>
    <col min="9243" max="9243" width="25.125" style="30" customWidth="1"/>
    <col min="9244" max="9470" width="9" style="30"/>
    <col min="9471" max="9471" width="1.25" style="30" customWidth="1"/>
    <col min="9472" max="9472" width="2.875" style="30" customWidth="1"/>
    <col min="9473" max="9473" width="6" style="30" customWidth="1"/>
    <col min="9474" max="9474" width="20.625" style="30" customWidth="1"/>
    <col min="9475" max="9475" width="12.625" style="30" customWidth="1"/>
    <col min="9476" max="9476" width="8.25" style="30" customWidth="1"/>
    <col min="9477" max="9477" width="4.875" style="30" customWidth="1"/>
    <col min="9478" max="9478" width="3.25" style="30" customWidth="1"/>
    <col min="9479" max="9479" width="4.75" style="30" customWidth="1"/>
    <col min="9480" max="9480" width="6.125" style="30" customWidth="1"/>
    <col min="9481" max="9481" width="3.375" style="30" customWidth="1"/>
    <col min="9482" max="9482" width="7.75" style="30" customWidth="1"/>
    <col min="9483" max="9483" width="4.375" style="30" customWidth="1"/>
    <col min="9484" max="9486" width="4.125" style="30" customWidth="1"/>
    <col min="9487" max="9487" width="3.875" style="30" customWidth="1"/>
    <col min="9488" max="9488" width="2.875" style="30" customWidth="1"/>
    <col min="9489" max="9489" width="4.125" style="30" customWidth="1"/>
    <col min="9490" max="9490" width="3.125" style="30" customWidth="1"/>
    <col min="9491" max="9492" width="4.25" style="30" customWidth="1"/>
    <col min="9493" max="9493" width="14.125" style="30" customWidth="1"/>
    <col min="9494" max="9494" width="1.5" style="30" customWidth="1"/>
    <col min="9495" max="9495" width="5.875" style="30" customWidth="1"/>
    <col min="9496" max="9496" width="4.75" style="30" customWidth="1"/>
    <col min="9497" max="9497" width="6.25" style="30" customWidth="1"/>
    <col min="9498" max="9498" width="2" style="30" customWidth="1"/>
    <col min="9499" max="9499" width="25.125" style="30" customWidth="1"/>
    <col min="9500" max="9726" width="9" style="30"/>
    <col min="9727" max="9727" width="1.25" style="30" customWidth="1"/>
    <col min="9728" max="9728" width="2.875" style="30" customWidth="1"/>
    <col min="9729" max="9729" width="6" style="30" customWidth="1"/>
    <col min="9730" max="9730" width="20.625" style="30" customWidth="1"/>
    <col min="9731" max="9731" width="12.625" style="30" customWidth="1"/>
    <col min="9732" max="9732" width="8.25" style="30" customWidth="1"/>
    <col min="9733" max="9733" width="4.875" style="30" customWidth="1"/>
    <col min="9734" max="9734" width="3.25" style="30" customWidth="1"/>
    <col min="9735" max="9735" width="4.75" style="30" customWidth="1"/>
    <col min="9736" max="9736" width="6.125" style="30" customWidth="1"/>
    <col min="9737" max="9737" width="3.375" style="30" customWidth="1"/>
    <col min="9738" max="9738" width="7.75" style="30" customWidth="1"/>
    <col min="9739" max="9739" width="4.375" style="30" customWidth="1"/>
    <col min="9740" max="9742" width="4.125" style="30" customWidth="1"/>
    <col min="9743" max="9743" width="3.875" style="30" customWidth="1"/>
    <col min="9744" max="9744" width="2.875" style="30" customWidth="1"/>
    <col min="9745" max="9745" width="4.125" style="30" customWidth="1"/>
    <col min="9746" max="9746" width="3.125" style="30" customWidth="1"/>
    <col min="9747" max="9748" width="4.25" style="30" customWidth="1"/>
    <col min="9749" max="9749" width="14.125" style="30" customWidth="1"/>
    <col min="9750" max="9750" width="1.5" style="30" customWidth="1"/>
    <col min="9751" max="9751" width="5.875" style="30" customWidth="1"/>
    <col min="9752" max="9752" width="4.75" style="30" customWidth="1"/>
    <col min="9753" max="9753" width="6.25" style="30" customWidth="1"/>
    <col min="9754" max="9754" width="2" style="30" customWidth="1"/>
    <col min="9755" max="9755" width="25.125" style="30" customWidth="1"/>
    <col min="9756" max="9982" width="9" style="30"/>
    <col min="9983" max="9983" width="1.25" style="30" customWidth="1"/>
    <col min="9984" max="9984" width="2.875" style="30" customWidth="1"/>
    <col min="9985" max="9985" width="6" style="30" customWidth="1"/>
    <col min="9986" max="9986" width="20.625" style="30" customWidth="1"/>
    <col min="9987" max="9987" width="12.625" style="30" customWidth="1"/>
    <col min="9988" max="9988" width="8.25" style="30" customWidth="1"/>
    <col min="9989" max="9989" width="4.875" style="30" customWidth="1"/>
    <col min="9990" max="9990" width="3.25" style="30" customWidth="1"/>
    <col min="9991" max="9991" width="4.75" style="30" customWidth="1"/>
    <col min="9992" max="9992" width="6.125" style="30" customWidth="1"/>
    <col min="9993" max="9993" width="3.375" style="30" customWidth="1"/>
    <col min="9994" max="9994" width="7.75" style="30" customWidth="1"/>
    <col min="9995" max="9995" width="4.375" style="30" customWidth="1"/>
    <col min="9996" max="9998" width="4.125" style="30" customWidth="1"/>
    <col min="9999" max="9999" width="3.875" style="30" customWidth="1"/>
    <col min="10000" max="10000" width="2.875" style="30" customWidth="1"/>
    <col min="10001" max="10001" width="4.125" style="30" customWidth="1"/>
    <col min="10002" max="10002" width="3.125" style="30" customWidth="1"/>
    <col min="10003" max="10004" width="4.25" style="30" customWidth="1"/>
    <col min="10005" max="10005" width="14.125" style="30" customWidth="1"/>
    <col min="10006" max="10006" width="1.5" style="30" customWidth="1"/>
    <col min="10007" max="10007" width="5.875" style="30" customWidth="1"/>
    <col min="10008" max="10008" width="4.75" style="30" customWidth="1"/>
    <col min="10009" max="10009" width="6.25" style="30" customWidth="1"/>
    <col min="10010" max="10010" width="2" style="30" customWidth="1"/>
    <col min="10011" max="10011" width="25.125" style="30" customWidth="1"/>
    <col min="10012" max="10238" width="9" style="30"/>
    <col min="10239" max="10239" width="1.25" style="30" customWidth="1"/>
    <col min="10240" max="10240" width="2.875" style="30" customWidth="1"/>
    <col min="10241" max="10241" width="6" style="30" customWidth="1"/>
    <col min="10242" max="10242" width="20.625" style="30" customWidth="1"/>
    <col min="10243" max="10243" width="12.625" style="30" customWidth="1"/>
    <col min="10244" max="10244" width="8.25" style="30" customWidth="1"/>
    <col min="10245" max="10245" width="4.875" style="30" customWidth="1"/>
    <col min="10246" max="10246" width="3.25" style="30" customWidth="1"/>
    <col min="10247" max="10247" width="4.75" style="30" customWidth="1"/>
    <col min="10248" max="10248" width="6.125" style="30" customWidth="1"/>
    <col min="10249" max="10249" width="3.375" style="30" customWidth="1"/>
    <col min="10250" max="10250" width="7.75" style="30" customWidth="1"/>
    <col min="10251" max="10251" width="4.375" style="30" customWidth="1"/>
    <col min="10252" max="10254" width="4.125" style="30" customWidth="1"/>
    <col min="10255" max="10255" width="3.875" style="30" customWidth="1"/>
    <col min="10256" max="10256" width="2.875" style="30" customWidth="1"/>
    <col min="10257" max="10257" width="4.125" style="30" customWidth="1"/>
    <col min="10258" max="10258" width="3.125" style="30" customWidth="1"/>
    <col min="10259" max="10260" width="4.25" style="30" customWidth="1"/>
    <col min="10261" max="10261" width="14.125" style="30" customWidth="1"/>
    <col min="10262" max="10262" width="1.5" style="30" customWidth="1"/>
    <col min="10263" max="10263" width="5.875" style="30" customWidth="1"/>
    <col min="10264" max="10264" width="4.75" style="30" customWidth="1"/>
    <col min="10265" max="10265" width="6.25" style="30" customWidth="1"/>
    <col min="10266" max="10266" width="2" style="30" customWidth="1"/>
    <col min="10267" max="10267" width="25.125" style="30" customWidth="1"/>
    <col min="10268" max="10494" width="9" style="30"/>
    <col min="10495" max="10495" width="1.25" style="30" customWidth="1"/>
    <col min="10496" max="10496" width="2.875" style="30" customWidth="1"/>
    <col min="10497" max="10497" width="6" style="30" customWidth="1"/>
    <col min="10498" max="10498" width="20.625" style="30" customWidth="1"/>
    <col min="10499" max="10499" width="12.625" style="30" customWidth="1"/>
    <col min="10500" max="10500" width="8.25" style="30" customWidth="1"/>
    <col min="10501" max="10501" width="4.875" style="30" customWidth="1"/>
    <col min="10502" max="10502" width="3.25" style="30" customWidth="1"/>
    <col min="10503" max="10503" width="4.75" style="30" customWidth="1"/>
    <col min="10504" max="10504" width="6.125" style="30" customWidth="1"/>
    <col min="10505" max="10505" width="3.375" style="30" customWidth="1"/>
    <col min="10506" max="10506" width="7.75" style="30" customWidth="1"/>
    <col min="10507" max="10507" width="4.375" style="30" customWidth="1"/>
    <col min="10508" max="10510" width="4.125" style="30" customWidth="1"/>
    <col min="10511" max="10511" width="3.875" style="30" customWidth="1"/>
    <col min="10512" max="10512" width="2.875" style="30" customWidth="1"/>
    <col min="10513" max="10513" width="4.125" style="30" customWidth="1"/>
    <col min="10514" max="10514" width="3.125" style="30" customWidth="1"/>
    <col min="10515" max="10516" width="4.25" style="30" customWidth="1"/>
    <col min="10517" max="10517" width="14.125" style="30" customWidth="1"/>
    <col min="10518" max="10518" width="1.5" style="30" customWidth="1"/>
    <col min="10519" max="10519" width="5.875" style="30" customWidth="1"/>
    <col min="10520" max="10520" width="4.75" style="30" customWidth="1"/>
    <col min="10521" max="10521" width="6.25" style="30" customWidth="1"/>
    <col min="10522" max="10522" width="2" style="30" customWidth="1"/>
    <col min="10523" max="10523" width="25.125" style="30" customWidth="1"/>
    <col min="10524" max="10750" width="9" style="30"/>
    <col min="10751" max="10751" width="1.25" style="30" customWidth="1"/>
    <col min="10752" max="10752" width="2.875" style="30" customWidth="1"/>
    <col min="10753" max="10753" width="6" style="30" customWidth="1"/>
    <col min="10754" max="10754" width="20.625" style="30" customWidth="1"/>
    <col min="10755" max="10755" width="12.625" style="30" customWidth="1"/>
    <col min="10756" max="10756" width="8.25" style="30" customWidth="1"/>
    <col min="10757" max="10757" width="4.875" style="30" customWidth="1"/>
    <col min="10758" max="10758" width="3.25" style="30" customWidth="1"/>
    <col min="10759" max="10759" width="4.75" style="30" customWidth="1"/>
    <col min="10760" max="10760" width="6.125" style="30" customWidth="1"/>
    <col min="10761" max="10761" width="3.375" style="30" customWidth="1"/>
    <col min="10762" max="10762" width="7.75" style="30" customWidth="1"/>
    <col min="10763" max="10763" width="4.375" style="30" customWidth="1"/>
    <col min="10764" max="10766" width="4.125" style="30" customWidth="1"/>
    <col min="10767" max="10767" width="3.875" style="30" customWidth="1"/>
    <col min="10768" max="10768" width="2.875" style="30" customWidth="1"/>
    <col min="10769" max="10769" width="4.125" style="30" customWidth="1"/>
    <col min="10770" max="10770" width="3.125" style="30" customWidth="1"/>
    <col min="10771" max="10772" width="4.25" style="30" customWidth="1"/>
    <col min="10773" max="10773" width="14.125" style="30" customWidth="1"/>
    <col min="10774" max="10774" width="1.5" style="30" customWidth="1"/>
    <col min="10775" max="10775" width="5.875" style="30" customWidth="1"/>
    <col min="10776" max="10776" width="4.75" style="30" customWidth="1"/>
    <col min="10777" max="10777" width="6.25" style="30" customWidth="1"/>
    <col min="10778" max="10778" width="2" style="30" customWidth="1"/>
    <col min="10779" max="10779" width="25.125" style="30" customWidth="1"/>
    <col min="10780" max="11006" width="9" style="30"/>
    <col min="11007" max="11007" width="1.25" style="30" customWidth="1"/>
    <col min="11008" max="11008" width="2.875" style="30" customWidth="1"/>
    <col min="11009" max="11009" width="6" style="30" customWidth="1"/>
    <col min="11010" max="11010" width="20.625" style="30" customWidth="1"/>
    <col min="11011" max="11011" width="12.625" style="30" customWidth="1"/>
    <col min="11012" max="11012" width="8.25" style="30" customWidth="1"/>
    <col min="11013" max="11013" width="4.875" style="30" customWidth="1"/>
    <col min="11014" max="11014" width="3.25" style="30" customWidth="1"/>
    <col min="11015" max="11015" width="4.75" style="30" customWidth="1"/>
    <col min="11016" max="11016" width="6.125" style="30" customWidth="1"/>
    <col min="11017" max="11017" width="3.375" style="30" customWidth="1"/>
    <col min="11018" max="11018" width="7.75" style="30" customWidth="1"/>
    <col min="11019" max="11019" width="4.375" style="30" customWidth="1"/>
    <col min="11020" max="11022" width="4.125" style="30" customWidth="1"/>
    <col min="11023" max="11023" width="3.875" style="30" customWidth="1"/>
    <col min="11024" max="11024" width="2.875" style="30" customWidth="1"/>
    <col min="11025" max="11025" width="4.125" style="30" customWidth="1"/>
    <col min="11026" max="11026" width="3.125" style="30" customWidth="1"/>
    <col min="11027" max="11028" width="4.25" style="30" customWidth="1"/>
    <col min="11029" max="11029" width="14.125" style="30" customWidth="1"/>
    <col min="11030" max="11030" width="1.5" style="30" customWidth="1"/>
    <col min="11031" max="11031" width="5.875" style="30" customWidth="1"/>
    <col min="11032" max="11032" width="4.75" style="30" customWidth="1"/>
    <col min="11033" max="11033" width="6.25" style="30" customWidth="1"/>
    <col min="11034" max="11034" width="2" style="30" customWidth="1"/>
    <col min="11035" max="11035" width="25.125" style="30" customWidth="1"/>
    <col min="11036" max="11262" width="9" style="30"/>
    <col min="11263" max="11263" width="1.25" style="30" customWidth="1"/>
    <col min="11264" max="11264" width="2.875" style="30" customWidth="1"/>
    <col min="11265" max="11265" width="6" style="30" customWidth="1"/>
    <col min="11266" max="11266" width="20.625" style="30" customWidth="1"/>
    <col min="11267" max="11267" width="12.625" style="30" customWidth="1"/>
    <col min="11268" max="11268" width="8.25" style="30" customWidth="1"/>
    <col min="11269" max="11269" width="4.875" style="30" customWidth="1"/>
    <col min="11270" max="11270" width="3.25" style="30" customWidth="1"/>
    <col min="11271" max="11271" width="4.75" style="30" customWidth="1"/>
    <col min="11272" max="11272" width="6.125" style="30" customWidth="1"/>
    <col min="11273" max="11273" width="3.375" style="30" customWidth="1"/>
    <col min="11274" max="11274" width="7.75" style="30" customWidth="1"/>
    <col min="11275" max="11275" width="4.375" style="30" customWidth="1"/>
    <col min="11276" max="11278" width="4.125" style="30" customWidth="1"/>
    <col min="11279" max="11279" width="3.875" style="30" customWidth="1"/>
    <col min="11280" max="11280" width="2.875" style="30" customWidth="1"/>
    <col min="11281" max="11281" width="4.125" style="30" customWidth="1"/>
    <col min="11282" max="11282" width="3.125" style="30" customWidth="1"/>
    <col min="11283" max="11284" width="4.25" style="30" customWidth="1"/>
    <col min="11285" max="11285" width="14.125" style="30" customWidth="1"/>
    <col min="11286" max="11286" width="1.5" style="30" customWidth="1"/>
    <col min="11287" max="11287" width="5.875" style="30" customWidth="1"/>
    <col min="11288" max="11288" width="4.75" style="30" customWidth="1"/>
    <col min="11289" max="11289" width="6.25" style="30" customWidth="1"/>
    <col min="11290" max="11290" width="2" style="30" customWidth="1"/>
    <col min="11291" max="11291" width="25.125" style="30" customWidth="1"/>
    <col min="11292" max="11518" width="9" style="30"/>
    <col min="11519" max="11519" width="1.25" style="30" customWidth="1"/>
    <col min="11520" max="11520" width="2.875" style="30" customWidth="1"/>
    <col min="11521" max="11521" width="6" style="30" customWidth="1"/>
    <col min="11522" max="11522" width="20.625" style="30" customWidth="1"/>
    <col min="11523" max="11523" width="12.625" style="30" customWidth="1"/>
    <col min="11524" max="11524" width="8.25" style="30" customWidth="1"/>
    <col min="11525" max="11525" width="4.875" style="30" customWidth="1"/>
    <col min="11526" max="11526" width="3.25" style="30" customWidth="1"/>
    <col min="11527" max="11527" width="4.75" style="30" customWidth="1"/>
    <col min="11528" max="11528" width="6.125" style="30" customWidth="1"/>
    <col min="11529" max="11529" width="3.375" style="30" customWidth="1"/>
    <col min="11530" max="11530" width="7.75" style="30" customWidth="1"/>
    <col min="11531" max="11531" width="4.375" style="30" customWidth="1"/>
    <col min="11532" max="11534" width="4.125" style="30" customWidth="1"/>
    <col min="11535" max="11535" width="3.875" style="30" customWidth="1"/>
    <col min="11536" max="11536" width="2.875" style="30" customWidth="1"/>
    <col min="11537" max="11537" width="4.125" style="30" customWidth="1"/>
    <col min="11538" max="11538" width="3.125" style="30" customWidth="1"/>
    <col min="11539" max="11540" width="4.25" style="30" customWidth="1"/>
    <col min="11541" max="11541" width="14.125" style="30" customWidth="1"/>
    <col min="11542" max="11542" width="1.5" style="30" customWidth="1"/>
    <col min="11543" max="11543" width="5.875" style="30" customWidth="1"/>
    <col min="11544" max="11544" width="4.75" style="30" customWidth="1"/>
    <col min="11545" max="11545" width="6.25" style="30" customWidth="1"/>
    <col min="11546" max="11546" width="2" style="30" customWidth="1"/>
    <col min="11547" max="11547" width="25.125" style="30" customWidth="1"/>
    <col min="11548" max="11774" width="9" style="30"/>
    <col min="11775" max="11775" width="1.25" style="30" customWidth="1"/>
    <col min="11776" max="11776" width="2.875" style="30" customWidth="1"/>
    <col min="11777" max="11777" width="6" style="30" customWidth="1"/>
    <col min="11778" max="11778" width="20.625" style="30" customWidth="1"/>
    <col min="11779" max="11779" width="12.625" style="30" customWidth="1"/>
    <col min="11780" max="11780" width="8.25" style="30" customWidth="1"/>
    <col min="11781" max="11781" width="4.875" style="30" customWidth="1"/>
    <col min="11782" max="11782" width="3.25" style="30" customWidth="1"/>
    <col min="11783" max="11783" width="4.75" style="30" customWidth="1"/>
    <col min="11784" max="11784" width="6.125" style="30" customWidth="1"/>
    <col min="11785" max="11785" width="3.375" style="30" customWidth="1"/>
    <col min="11786" max="11786" width="7.75" style="30" customWidth="1"/>
    <col min="11787" max="11787" width="4.375" style="30" customWidth="1"/>
    <col min="11788" max="11790" width="4.125" style="30" customWidth="1"/>
    <col min="11791" max="11791" width="3.875" style="30" customWidth="1"/>
    <col min="11792" max="11792" width="2.875" style="30" customWidth="1"/>
    <col min="11793" max="11793" width="4.125" style="30" customWidth="1"/>
    <col min="11794" max="11794" width="3.125" style="30" customWidth="1"/>
    <col min="11795" max="11796" width="4.25" style="30" customWidth="1"/>
    <col min="11797" max="11797" width="14.125" style="30" customWidth="1"/>
    <col min="11798" max="11798" width="1.5" style="30" customWidth="1"/>
    <col min="11799" max="11799" width="5.875" style="30" customWidth="1"/>
    <col min="11800" max="11800" width="4.75" style="30" customWidth="1"/>
    <col min="11801" max="11801" width="6.25" style="30" customWidth="1"/>
    <col min="11802" max="11802" width="2" style="30" customWidth="1"/>
    <col min="11803" max="11803" width="25.125" style="30" customWidth="1"/>
    <col min="11804" max="12030" width="9" style="30"/>
    <col min="12031" max="12031" width="1.25" style="30" customWidth="1"/>
    <col min="12032" max="12032" width="2.875" style="30" customWidth="1"/>
    <col min="12033" max="12033" width="6" style="30" customWidth="1"/>
    <col min="12034" max="12034" width="20.625" style="30" customWidth="1"/>
    <col min="12035" max="12035" width="12.625" style="30" customWidth="1"/>
    <col min="12036" max="12036" width="8.25" style="30" customWidth="1"/>
    <col min="12037" max="12037" width="4.875" style="30" customWidth="1"/>
    <col min="12038" max="12038" width="3.25" style="30" customWidth="1"/>
    <col min="12039" max="12039" width="4.75" style="30" customWidth="1"/>
    <col min="12040" max="12040" width="6.125" style="30" customWidth="1"/>
    <col min="12041" max="12041" width="3.375" style="30" customWidth="1"/>
    <col min="12042" max="12042" width="7.75" style="30" customWidth="1"/>
    <col min="12043" max="12043" width="4.375" style="30" customWidth="1"/>
    <col min="12044" max="12046" width="4.125" style="30" customWidth="1"/>
    <col min="12047" max="12047" width="3.875" style="30" customWidth="1"/>
    <col min="12048" max="12048" width="2.875" style="30" customWidth="1"/>
    <col min="12049" max="12049" width="4.125" style="30" customWidth="1"/>
    <col min="12050" max="12050" width="3.125" style="30" customWidth="1"/>
    <col min="12051" max="12052" width="4.25" style="30" customWidth="1"/>
    <col min="12053" max="12053" width="14.125" style="30" customWidth="1"/>
    <col min="12054" max="12054" width="1.5" style="30" customWidth="1"/>
    <col min="12055" max="12055" width="5.875" style="30" customWidth="1"/>
    <col min="12056" max="12056" width="4.75" style="30" customWidth="1"/>
    <col min="12057" max="12057" width="6.25" style="30" customWidth="1"/>
    <col min="12058" max="12058" width="2" style="30" customWidth="1"/>
    <col min="12059" max="12059" width="25.125" style="30" customWidth="1"/>
    <col min="12060" max="12286" width="9" style="30"/>
    <col min="12287" max="12287" width="1.25" style="30" customWidth="1"/>
    <col min="12288" max="12288" width="2.875" style="30" customWidth="1"/>
    <col min="12289" max="12289" width="6" style="30" customWidth="1"/>
    <col min="12290" max="12290" width="20.625" style="30" customWidth="1"/>
    <col min="12291" max="12291" width="12.625" style="30" customWidth="1"/>
    <col min="12292" max="12292" width="8.25" style="30" customWidth="1"/>
    <col min="12293" max="12293" width="4.875" style="30" customWidth="1"/>
    <col min="12294" max="12294" width="3.25" style="30" customWidth="1"/>
    <col min="12295" max="12295" width="4.75" style="30" customWidth="1"/>
    <col min="12296" max="12296" width="6.125" style="30" customWidth="1"/>
    <col min="12297" max="12297" width="3.375" style="30" customWidth="1"/>
    <col min="12298" max="12298" width="7.75" style="30" customWidth="1"/>
    <col min="12299" max="12299" width="4.375" style="30" customWidth="1"/>
    <col min="12300" max="12302" width="4.125" style="30" customWidth="1"/>
    <col min="12303" max="12303" width="3.875" style="30" customWidth="1"/>
    <col min="12304" max="12304" width="2.875" style="30" customWidth="1"/>
    <col min="12305" max="12305" width="4.125" style="30" customWidth="1"/>
    <col min="12306" max="12306" width="3.125" style="30" customWidth="1"/>
    <col min="12307" max="12308" width="4.25" style="30" customWidth="1"/>
    <col min="12309" max="12309" width="14.125" style="30" customWidth="1"/>
    <col min="12310" max="12310" width="1.5" style="30" customWidth="1"/>
    <col min="12311" max="12311" width="5.875" style="30" customWidth="1"/>
    <col min="12312" max="12312" width="4.75" style="30" customWidth="1"/>
    <col min="12313" max="12313" width="6.25" style="30" customWidth="1"/>
    <col min="12314" max="12314" width="2" style="30" customWidth="1"/>
    <col min="12315" max="12315" width="25.125" style="30" customWidth="1"/>
    <col min="12316" max="12542" width="9" style="30"/>
    <col min="12543" max="12543" width="1.25" style="30" customWidth="1"/>
    <col min="12544" max="12544" width="2.875" style="30" customWidth="1"/>
    <col min="12545" max="12545" width="6" style="30" customWidth="1"/>
    <col min="12546" max="12546" width="20.625" style="30" customWidth="1"/>
    <col min="12547" max="12547" width="12.625" style="30" customWidth="1"/>
    <col min="12548" max="12548" width="8.25" style="30" customWidth="1"/>
    <col min="12549" max="12549" width="4.875" style="30" customWidth="1"/>
    <col min="12550" max="12550" width="3.25" style="30" customWidth="1"/>
    <col min="12551" max="12551" width="4.75" style="30" customWidth="1"/>
    <col min="12552" max="12552" width="6.125" style="30" customWidth="1"/>
    <col min="12553" max="12553" width="3.375" style="30" customWidth="1"/>
    <col min="12554" max="12554" width="7.75" style="30" customWidth="1"/>
    <col min="12555" max="12555" width="4.375" style="30" customWidth="1"/>
    <col min="12556" max="12558" width="4.125" style="30" customWidth="1"/>
    <col min="12559" max="12559" width="3.875" style="30" customWidth="1"/>
    <col min="12560" max="12560" width="2.875" style="30" customWidth="1"/>
    <col min="12561" max="12561" width="4.125" style="30" customWidth="1"/>
    <col min="12562" max="12562" width="3.125" style="30" customWidth="1"/>
    <col min="12563" max="12564" width="4.25" style="30" customWidth="1"/>
    <col min="12565" max="12565" width="14.125" style="30" customWidth="1"/>
    <col min="12566" max="12566" width="1.5" style="30" customWidth="1"/>
    <col min="12567" max="12567" width="5.875" style="30" customWidth="1"/>
    <col min="12568" max="12568" width="4.75" style="30" customWidth="1"/>
    <col min="12569" max="12569" width="6.25" style="30" customWidth="1"/>
    <col min="12570" max="12570" width="2" style="30" customWidth="1"/>
    <col min="12571" max="12571" width="25.125" style="30" customWidth="1"/>
    <col min="12572" max="12798" width="9" style="30"/>
    <col min="12799" max="12799" width="1.25" style="30" customWidth="1"/>
    <col min="12800" max="12800" width="2.875" style="30" customWidth="1"/>
    <col min="12801" max="12801" width="6" style="30" customWidth="1"/>
    <col min="12802" max="12802" width="20.625" style="30" customWidth="1"/>
    <col min="12803" max="12803" width="12.625" style="30" customWidth="1"/>
    <col min="12804" max="12804" width="8.25" style="30" customWidth="1"/>
    <col min="12805" max="12805" width="4.875" style="30" customWidth="1"/>
    <col min="12806" max="12806" width="3.25" style="30" customWidth="1"/>
    <col min="12807" max="12807" width="4.75" style="30" customWidth="1"/>
    <col min="12808" max="12808" width="6.125" style="30" customWidth="1"/>
    <col min="12809" max="12809" width="3.375" style="30" customWidth="1"/>
    <col min="12810" max="12810" width="7.75" style="30" customWidth="1"/>
    <col min="12811" max="12811" width="4.375" style="30" customWidth="1"/>
    <col min="12812" max="12814" width="4.125" style="30" customWidth="1"/>
    <col min="12815" max="12815" width="3.875" style="30" customWidth="1"/>
    <col min="12816" max="12816" width="2.875" style="30" customWidth="1"/>
    <col min="12817" max="12817" width="4.125" style="30" customWidth="1"/>
    <col min="12818" max="12818" width="3.125" style="30" customWidth="1"/>
    <col min="12819" max="12820" width="4.25" style="30" customWidth="1"/>
    <col min="12821" max="12821" width="14.125" style="30" customWidth="1"/>
    <col min="12822" max="12822" width="1.5" style="30" customWidth="1"/>
    <col min="12823" max="12823" width="5.875" style="30" customWidth="1"/>
    <col min="12824" max="12824" width="4.75" style="30" customWidth="1"/>
    <col min="12825" max="12825" width="6.25" style="30" customWidth="1"/>
    <col min="12826" max="12826" width="2" style="30" customWidth="1"/>
    <col min="12827" max="12827" width="25.125" style="30" customWidth="1"/>
    <col min="12828" max="13054" width="9" style="30"/>
    <col min="13055" max="13055" width="1.25" style="30" customWidth="1"/>
    <col min="13056" max="13056" width="2.875" style="30" customWidth="1"/>
    <col min="13057" max="13057" width="6" style="30" customWidth="1"/>
    <col min="13058" max="13058" width="20.625" style="30" customWidth="1"/>
    <col min="13059" max="13059" width="12.625" style="30" customWidth="1"/>
    <col min="13060" max="13060" width="8.25" style="30" customWidth="1"/>
    <col min="13061" max="13061" width="4.875" style="30" customWidth="1"/>
    <col min="13062" max="13062" width="3.25" style="30" customWidth="1"/>
    <col min="13063" max="13063" width="4.75" style="30" customWidth="1"/>
    <col min="13064" max="13064" width="6.125" style="30" customWidth="1"/>
    <col min="13065" max="13065" width="3.375" style="30" customWidth="1"/>
    <col min="13066" max="13066" width="7.75" style="30" customWidth="1"/>
    <col min="13067" max="13067" width="4.375" style="30" customWidth="1"/>
    <col min="13068" max="13070" width="4.125" style="30" customWidth="1"/>
    <col min="13071" max="13071" width="3.875" style="30" customWidth="1"/>
    <col min="13072" max="13072" width="2.875" style="30" customWidth="1"/>
    <col min="13073" max="13073" width="4.125" style="30" customWidth="1"/>
    <col min="13074" max="13074" width="3.125" style="30" customWidth="1"/>
    <col min="13075" max="13076" width="4.25" style="30" customWidth="1"/>
    <col min="13077" max="13077" width="14.125" style="30" customWidth="1"/>
    <col min="13078" max="13078" width="1.5" style="30" customWidth="1"/>
    <col min="13079" max="13079" width="5.875" style="30" customWidth="1"/>
    <col min="13080" max="13080" width="4.75" style="30" customWidth="1"/>
    <col min="13081" max="13081" width="6.25" style="30" customWidth="1"/>
    <col min="13082" max="13082" width="2" style="30" customWidth="1"/>
    <col min="13083" max="13083" width="25.125" style="30" customWidth="1"/>
    <col min="13084" max="13310" width="9" style="30"/>
    <col min="13311" max="13311" width="1.25" style="30" customWidth="1"/>
    <col min="13312" max="13312" width="2.875" style="30" customWidth="1"/>
    <col min="13313" max="13313" width="6" style="30" customWidth="1"/>
    <col min="13314" max="13314" width="20.625" style="30" customWidth="1"/>
    <col min="13315" max="13315" width="12.625" style="30" customWidth="1"/>
    <col min="13316" max="13316" width="8.25" style="30" customWidth="1"/>
    <col min="13317" max="13317" width="4.875" style="30" customWidth="1"/>
    <col min="13318" max="13318" width="3.25" style="30" customWidth="1"/>
    <col min="13319" max="13319" width="4.75" style="30" customWidth="1"/>
    <col min="13320" max="13320" width="6.125" style="30" customWidth="1"/>
    <col min="13321" max="13321" width="3.375" style="30" customWidth="1"/>
    <col min="13322" max="13322" width="7.75" style="30" customWidth="1"/>
    <col min="13323" max="13323" width="4.375" style="30" customWidth="1"/>
    <col min="13324" max="13326" width="4.125" style="30" customWidth="1"/>
    <col min="13327" max="13327" width="3.875" style="30" customWidth="1"/>
    <col min="13328" max="13328" width="2.875" style="30" customWidth="1"/>
    <col min="13329" max="13329" width="4.125" style="30" customWidth="1"/>
    <col min="13330" max="13330" width="3.125" style="30" customWidth="1"/>
    <col min="13331" max="13332" width="4.25" style="30" customWidth="1"/>
    <col min="13333" max="13333" width="14.125" style="30" customWidth="1"/>
    <col min="13334" max="13334" width="1.5" style="30" customWidth="1"/>
    <col min="13335" max="13335" width="5.875" style="30" customWidth="1"/>
    <col min="13336" max="13336" width="4.75" style="30" customWidth="1"/>
    <col min="13337" max="13337" width="6.25" style="30" customWidth="1"/>
    <col min="13338" max="13338" width="2" style="30" customWidth="1"/>
    <col min="13339" max="13339" width="25.125" style="30" customWidth="1"/>
    <col min="13340" max="13566" width="9" style="30"/>
    <col min="13567" max="13567" width="1.25" style="30" customWidth="1"/>
    <col min="13568" max="13568" width="2.875" style="30" customWidth="1"/>
    <col min="13569" max="13569" width="6" style="30" customWidth="1"/>
    <col min="13570" max="13570" width="20.625" style="30" customWidth="1"/>
    <col min="13571" max="13571" width="12.625" style="30" customWidth="1"/>
    <col min="13572" max="13572" width="8.25" style="30" customWidth="1"/>
    <col min="13573" max="13573" width="4.875" style="30" customWidth="1"/>
    <col min="13574" max="13574" width="3.25" style="30" customWidth="1"/>
    <col min="13575" max="13575" width="4.75" style="30" customWidth="1"/>
    <col min="13576" max="13576" width="6.125" style="30" customWidth="1"/>
    <col min="13577" max="13577" width="3.375" style="30" customWidth="1"/>
    <col min="13578" max="13578" width="7.75" style="30" customWidth="1"/>
    <col min="13579" max="13579" width="4.375" style="30" customWidth="1"/>
    <col min="13580" max="13582" width="4.125" style="30" customWidth="1"/>
    <col min="13583" max="13583" width="3.875" style="30" customWidth="1"/>
    <col min="13584" max="13584" width="2.875" style="30" customWidth="1"/>
    <col min="13585" max="13585" width="4.125" style="30" customWidth="1"/>
    <col min="13586" max="13586" width="3.125" style="30" customWidth="1"/>
    <col min="13587" max="13588" width="4.25" style="30" customWidth="1"/>
    <col min="13589" max="13589" width="14.125" style="30" customWidth="1"/>
    <col min="13590" max="13590" width="1.5" style="30" customWidth="1"/>
    <col min="13591" max="13591" width="5.875" style="30" customWidth="1"/>
    <col min="13592" max="13592" width="4.75" style="30" customWidth="1"/>
    <col min="13593" max="13593" width="6.25" style="30" customWidth="1"/>
    <col min="13594" max="13594" width="2" style="30" customWidth="1"/>
    <col min="13595" max="13595" width="25.125" style="30" customWidth="1"/>
    <col min="13596" max="13822" width="9" style="30"/>
    <col min="13823" max="13823" width="1.25" style="30" customWidth="1"/>
    <col min="13824" max="13824" width="2.875" style="30" customWidth="1"/>
    <col min="13825" max="13825" width="6" style="30" customWidth="1"/>
    <col min="13826" max="13826" width="20.625" style="30" customWidth="1"/>
    <col min="13827" max="13827" width="12.625" style="30" customWidth="1"/>
    <col min="13828" max="13828" width="8.25" style="30" customWidth="1"/>
    <col min="13829" max="13829" width="4.875" style="30" customWidth="1"/>
    <col min="13830" max="13830" width="3.25" style="30" customWidth="1"/>
    <col min="13831" max="13831" width="4.75" style="30" customWidth="1"/>
    <col min="13832" max="13832" width="6.125" style="30" customWidth="1"/>
    <col min="13833" max="13833" width="3.375" style="30" customWidth="1"/>
    <col min="13834" max="13834" width="7.75" style="30" customWidth="1"/>
    <col min="13835" max="13835" width="4.375" style="30" customWidth="1"/>
    <col min="13836" max="13838" width="4.125" style="30" customWidth="1"/>
    <col min="13839" max="13839" width="3.875" style="30" customWidth="1"/>
    <col min="13840" max="13840" width="2.875" style="30" customWidth="1"/>
    <col min="13841" max="13841" width="4.125" style="30" customWidth="1"/>
    <col min="13842" max="13842" width="3.125" style="30" customWidth="1"/>
    <col min="13843" max="13844" width="4.25" style="30" customWidth="1"/>
    <col min="13845" max="13845" width="14.125" style="30" customWidth="1"/>
    <col min="13846" max="13846" width="1.5" style="30" customWidth="1"/>
    <col min="13847" max="13847" width="5.875" style="30" customWidth="1"/>
    <col min="13848" max="13848" width="4.75" style="30" customWidth="1"/>
    <col min="13849" max="13849" width="6.25" style="30" customWidth="1"/>
    <col min="13850" max="13850" width="2" style="30" customWidth="1"/>
    <col min="13851" max="13851" width="25.125" style="30" customWidth="1"/>
    <col min="13852" max="14078" width="9" style="30"/>
    <col min="14079" max="14079" width="1.25" style="30" customWidth="1"/>
    <col min="14080" max="14080" width="2.875" style="30" customWidth="1"/>
    <col min="14081" max="14081" width="6" style="30" customWidth="1"/>
    <col min="14082" max="14082" width="20.625" style="30" customWidth="1"/>
    <col min="14083" max="14083" width="12.625" style="30" customWidth="1"/>
    <col min="14084" max="14084" width="8.25" style="30" customWidth="1"/>
    <col min="14085" max="14085" width="4.875" style="30" customWidth="1"/>
    <col min="14086" max="14086" width="3.25" style="30" customWidth="1"/>
    <col min="14087" max="14087" width="4.75" style="30" customWidth="1"/>
    <col min="14088" max="14088" width="6.125" style="30" customWidth="1"/>
    <col min="14089" max="14089" width="3.375" style="30" customWidth="1"/>
    <col min="14090" max="14090" width="7.75" style="30" customWidth="1"/>
    <col min="14091" max="14091" width="4.375" style="30" customWidth="1"/>
    <col min="14092" max="14094" width="4.125" style="30" customWidth="1"/>
    <col min="14095" max="14095" width="3.875" style="30" customWidth="1"/>
    <col min="14096" max="14096" width="2.875" style="30" customWidth="1"/>
    <col min="14097" max="14097" width="4.125" style="30" customWidth="1"/>
    <col min="14098" max="14098" width="3.125" style="30" customWidth="1"/>
    <col min="14099" max="14100" width="4.25" style="30" customWidth="1"/>
    <col min="14101" max="14101" width="14.125" style="30" customWidth="1"/>
    <col min="14102" max="14102" width="1.5" style="30" customWidth="1"/>
    <col min="14103" max="14103" width="5.875" style="30" customWidth="1"/>
    <col min="14104" max="14104" width="4.75" style="30" customWidth="1"/>
    <col min="14105" max="14105" width="6.25" style="30" customWidth="1"/>
    <col min="14106" max="14106" width="2" style="30" customWidth="1"/>
    <col min="14107" max="14107" width="25.125" style="30" customWidth="1"/>
    <col min="14108" max="14334" width="9" style="30"/>
    <col min="14335" max="14335" width="1.25" style="30" customWidth="1"/>
    <col min="14336" max="14336" width="2.875" style="30" customWidth="1"/>
    <col min="14337" max="14337" width="6" style="30" customWidth="1"/>
    <col min="14338" max="14338" width="20.625" style="30" customWidth="1"/>
    <col min="14339" max="14339" width="12.625" style="30" customWidth="1"/>
    <col min="14340" max="14340" width="8.25" style="30" customWidth="1"/>
    <col min="14341" max="14341" width="4.875" style="30" customWidth="1"/>
    <col min="14342" max="14342" width="3.25" style="30" customWidth="1"/>
    <col min="14343" max="14343" width="4.75" style="30" customWidth="1"/>
    <col min="14344" max="14344" width="6.125" style="30" customWidth="1"/>
    <col min="14345" max="14345" width="3.375" style="30" customWidth="1"/>
    <col min="14346" max="14346" width="7.75" style="30" customWidth="1"/>
    <col min="14347" max="14347" width="4.375" style="30" customWidth="1"/>
    <col min="14348" max="14350" width="4.125" style="30" customWidth="1"/>
    <col min="14351" max="14351" width="3.875" style="30" customWidth="1"/>
    <col min="14352" max="14352" width="2.875" style="30" customWidth="1"/>
    <col min="14353" max="14353" width="4.125" style="30" customWidth="1"/>
    <col min="14354" max="14354" width="3.125" style="30" customWidth="1"/>
    <col min="14355" max="14356" width="4.25" style="30" customWidth="1"/>
    <col min="14357" max="14357" width="14.125" style="30" customWidth="1"/>
    <col min="14358" max="14358" width="1.5" style="30" customWidth="1"/>
    <col min="14359" max="14359" width="5.875" style="30" customWidth="1"/>
    <col min="14360" max="14360" width="4.75" style="30" customWidth="1"/>
    <col min="14361" max="14361" width="6.25" style="30" customWidth="1"/>
    <col min="14362" max="14362" width="2" style="30" customWidth="1"/>
    <col min="14363" max="14363" width="25.125" style="30" customWidth="1"/>
    <col min="14364" max="14590" width="9" style="30"/>
    <col min="14591" max="14591" width="1.25" style="30" customWidth="1"/>
    <col min="14592" max="14592" width="2.875" style="30" customWidth="1"/>
    <col min="14593" max="14593" width="6" style="30" customWidth="1"/>
    <col min="14594" max="14594" width="20.625" style="30" customWidth="1"/>
    <col min="14595" max="14595" width="12.625" style="30" customWidth="1"/>
    <col min="14596" max="14596" width="8.25" style="30" customWidth="1"/>
    <col min="14597" max="14597" width="4.875" style="30" customWidth="1"/>
    <col min="14598" max="14598" width="3.25" style="30" customWidth="1"/>
    <col min="14599" max="14599" width="4.75" style="30" customWidth="1"/>
    <col min="14600" max="14600" width="6.125" style="30" customWidth="1"/>
    <col min="14601" max="14601" width="3.375" style="30" customWidth="1"/>
    <col min="14602" max="14602" width="7.75" style="30" customWidth="1"/>
    <col min="14603" max="14603" width="4.375" style="30" customWidth="1"/>
    <col min="14604" max="14606" width="4.125" style="30" customWidth="1"/>
    <col min="14607" max="14607" width="3.875" style="30" customWidth="1"/>
    <col min="14608" max="14608" width="2.875" style="30" customWidth="1"/>
    <col min="14609" max="14609" width="4.125" style="30" customWidth="1"/>
    <col min="14610" max="14610" width="3.125" style="30" customWidth="1"/>
    <col min="14611" max="14612" width="4.25" style="30" customWidth="1"/>
    <col min="14613" max="14613" width="14.125" style="30" customWidth="1"/>
    <col min="14614" max="14614" width="1.5" style="30" customWidth="1"/>
    <col min="14615" max="14615" width="5.875" style="30" customWidth="1"/>
    <col min="14616" max="14616" width="4.75" style="30" customWidth="1"/>
    <col min="14617" max="14617" width="6.25" style="30" customWidth="1"/>
    <col min="14618" max="14618" width="2" style="30" customWidth="1"/>
    <col min="14619" max="14619" width="25.125" style="30" customWidth="1"/>
    <col min="14620" max="14846" width="9" style="30"/>
    <col min="14847" max="14847" width="1.25" style="30" customWidth="1"/>
    <col min="14848" max="14848" width="2.875" style="30" customWidth="1"/>
    <col min="14849" max="14849" width="6" style="30" customWidth="1"/>
    <col min="14850" max="14850" width="20.625" style="30" customWidth="1"/>
    <col min="14851" max="14851" width="12.625" style="30" customWidth="1"/>
    <col min="14852" max="14852" width="8.25" style="30" customWidth="1"/>
    <col min="14853" max="14853" width="4.875" style="30" customWidth="1"/>
    <col min="14854" max="14854" width="3.25" style="30" customWidth="1"/>
    <col min="14855" max="14855" width="4.75" style="30" customWidth="1"/>
    <col min="14856" max="14856" width="6.125" style="30" customWidth="1"/>
    <col min="14857" max="14857" width="3.375" style="30" customWidth="1"/>
    <col min="14858" max="14858" width="7.75" style="30" customWidth="1"/>
    <col min="14859" max="14859" width="4.375" style="30" customWidth="1"/>
    <col min="14860" max="14862" width="4.125" style="30" customWidth="1"/>
    <col min="14863" max="14863" width="3.875" style="30" customWidth="1"/>
    <col min="14864" max="14864" width="2.875" style="30" customWidth="1"/>
    <col min="14865" max="14865" width="4.125" style="30" customWidth="1"/>
    <col min="14866" max="14866" width="3.125" style="30" customWidth="1"/>
    <col min="14867" max="14868" width="4.25" style="30" customWidth="1"/>
    <col min="14869" max="14869" width="14.125" style="30" customWidth="1"/>
    <col min="14870" max="14870" width="1.5" style="30" customWidth="1"/>
    <col min="14871" max="14871" width="5.875" style="30" customWidth="1"/>
    <col min="14872" max="14872" width="4.75" style="30" customWidth="1"/>
    <col min="14873" max="14873" width="6.25" style="30" customWidth="1"/>
    <col min="14874" max="14874" width="2" style="30" customWidth="1"/>
    <col min="14875" max="14875" width="25.125" style="30" customWidth="1"/>
    <col min="14876" max="15102" width="9" style="30"/>
    <col min="15103" max="15103" width="1.25" style="30" customWidth="1"/>
    <col min="15104" max="15104" width="2.875" style="30" customWidth="1"/>
    <col min="15105" max="15105" width="6" style="30" customWidth="1"/>
    <col min="15106" max="15106" width="20.625" style="30" customWidth="1"/>
    <col min="15107" max="15107" width="12.625" style="30" customWidth="1"/>
    <col min="15108" max="15108" width="8.25" style="30" customWidth="1"/>
    <col min="15109" max="15109" width="4.875" style="30" customWidth="1"/>
    <col min="15110" max="15110" width="3.25" style="30" customWidth="1"/>
    <col min="15111" max="15111" width="4.75" style="30" customWidth="1"/>
    <col min="15112" max="15112" width="6.125" style="30" customWidth="1"/>
    <col min="15113" max="15113" width="3.375" style="30" customWidth="1"/>
    <col min="15114" max="15114" width="7.75" style="30" customWidth="1"/>
    <col min="15115" max="15115" width="4.375" style="30" customWidth="1"/>
    <col min="15116" max="15118" width="4.125" style="30" customWidth="1"/>
    <col min="15119" max="15119" width="3.875" style="30" customWidth="1"/>
    <col min="15120" max="15120" width="2.875" style="30" customWidth="1"/>
    <col min="15121" max="15121" width="4.125" style="30" customWidth="1"/>
    <col min="15122" max="15122" width="3.125" style="30" customWidth="1"/>
    <col min="15123" max="15124" width="4.25" style="30" customWidth="1"/>
    <col min="15125" max="15125" width="14.125" style="30" customWidth="1"/>
    <col min="15126" max="15126" width="1.5" style="30" customWidth="1"/>
    <col min="15127" max="15127" width="5.875" style="30" customWidth="1"/>
    <col min="15128" max="15128" width="4.75" style="30" customWidth="1"/>
    <col min="15129" max="15129" width="6.25" style="30" customWidth="1"/>
    <col min="15130" max="15130" width="2" style="30" customWidth="1"/>
    <col min="15131" max="15131" width="25.125" style="30" customWidth="1"/>
    <col min="15132" max="15358" width="9" style="30"/>
    <col min="15359" max="15359" width="1.25" style="30" customWidth="1"/>
    <col min="15360" max="15360" width="2.875" style="30" customWidth="1"/>
    <col min="15361" max="15361" width="6" style="30" customWidth="1"/>
    <col min="15362" max="15362" width="20.625" style="30" customWidth="1"/>
    <col min="15363" max="15363" width="12.625" style="30" customWidth="1"/>
    <col min="15364" max="15364" width="8.25" style="30" customWidth="1"/>
    <col min="15365" max="15365" width="4.875" style="30" customWidth="1"/>
    <col min="15366" max="15366" width="3.25" style="30" customWidth="1"/>
    <col min="15367" max="15367" width="4.75" style="30" customWidth="1"/>
    <col min="15368" max="15368" width="6.125" style="30" customWidth="1"/>
    <col min="15369" max="15369" width="3.375" style="30" customWidth="1"/>
    <col min="15370" max="15370" width="7.75" style="30" customWidth="1"/>
    <col min="15371" max="15371" width="4.375" style="30" customWidth="1"/>
    <col min="15372" max="15374" width="4.125" style="30" customWidth="1"/>
    <col min="15375" max="15375" width="3.875" style="30" customWidth="1"/>
    <col min="15376" max="15376" width="2.875" style="30" customWidth="1"/>
    <col min="15377" max="15377" width="4.125" style="30" customWidth="1"/>
    <col min="15378" max="15378" width="3.125" style="30" customWidth="1"/>
    <col min="15379" max="15380" width="4.25" style="30" customWidth="1"/>
    <col min="15381" max="15381" width="14.125" style="30" customWidth="1"/>
    <col min="15382" max="15382" width="1.5" style="30" customWidth="1"/>
    <col min="15383" max="15383" width="5.875" style="30" customWidth="1"/>
    <col min="15384" max="15384" width="4.75" style="30" customWidth="1"/>
    <col min="15385" max="15385" width="6.25" style="30" customWidth="1"/>
    <col min="15386" max="15386" width="2" style="30" customWidth="1"/>
    <col min="15387" max="15387" width="25.125" style="30" customWidth="1"/>
    <col min="15388" max="15614" width="9" style="30"/>
    <col min="15615" max="15615" width="1.25" style="30" customWidth="1"/>
    <col min="15616" max="15616" width="2.875" style="30" customWidth="1"/>
    <col min="15617" max="15617" width="6" style="30" customWidth="1"/>
    <col min="15618" max="15618" width="20.625" style="30" customWidth="1"/>
    <col min="15619" max="15619" width="12.625" style="30" customWidth="1"/>
    <col min="15620" max="15620" width="8.25" style="30" customWidth="1"/>
    <col min="15621" max="15621" width="4.875" style="30" customWidth="1"/>
    <col min="15622" max="15622" width="3.25" style="30" customWidth="1"/>
    <col min="15623" max="15623" width="4.75" style="30" customWidth="1"/>
    <col min="15624" max="15624" width="6.125" style="30" customWidth="1"/>
    <col min="15625" max="15625" width="3.375" style="30" customWidth="1"/>
    <col min="15626" max="15626" width="7.75" style="30" customWidth="1"/>
    <col min="15627" max="15627" width="4.375" style="30" customWidth="1"/>
    <col min="15628" max="15630" width="4.125" style="30" customWidth="1"/>
    <col min="15631" max="15631" width="3.875" style="30" customWidth="1"/>
    <col min="15632" max="15632" width="2.875" style="30" customWidth="1"/>
    <col min="15633" max="15633" width="4.125" style="30" customWidth="1"/>
    <col min="15634" max="15634" width="3.125" style="30" customWidth="1"/>
    <col min="15635" max="15636" width="4.25" style="30" customWidth="1"/>
    <col min="15637" max="15637" width="14.125" style="30" customWidth="1"/>
    <col min="15638" max="15638" width="1.5" style="30" customWidth="1"/>
    <col min="15639" max="15639" width="5.875" style="30" customWidth="1"/>
    <col min="15640" max="15640" width="4.75" style="30" customWidth="1"/>
    <col min="15641" max="15641" width="6.25" style="30" customWidth="1"/>
    <col min="15642" max="15642" width="2" style="30" customWidth="1"/>
    <col min="15643" max="15643" width="25.125" style="30" customWidth="1"/>
    <col min="15644" max="15870" width="9" style="30"/>
    <col min="15871" max="15871" width="1.25" style="30" customWidth="1"/>
    <col min="15872" max="15872" width="2.875" style="30" customWidth="1"/>
    <col min="15873" max="15873" width="6" style="30" customWidth="1"/>
    <col min="15874" max="15874" width="20.625" style="30" customWidth="1"/>
    <col min="15875" max="15875" width="12.625" style="30" customWidth="1"/>
    <col min="15876" max="15876" width="8.25" style="30" customWidth="1"/>
    <col min="15877" max="15877" width="4.875" style="30" customWidth="1"/>
    <col min="15878" max="15878" width="3.25" style="30" customWidth="1"/>
    <col min="15879" max="15879" width="4.75" style="30" customWidth="1"/>
    <col min="15880" max="15880" width="6.125" style="30" customWidth="1"/>
    <col min="15881" max="15881" width="3.375" style="30" customWidth="1"/>
    <col min="15882" max="15882" width="7.75" style="30" customWidth="1"/>
    <col min="15883" max="15883" width="4.375" style="30" customWidth="1"/>
    <col min="15884" max="15886" width="4.125" style="30" customWidth="1"/>
    <col min="15887" max="15887" width="3.875" style="30" customWidth="1"/>
    <col min="15888" max="15888" width="2.875" style="30" customWidth="1"/>
    <col min="15889" max="15889" width="4.125" style="30" customWidth="1"/>
    <col min="15890" max="15890" width="3.125" style="30" customWidth="1"/>
    <col min="15891" max="15892" width="4.25" style="30" customWidth="1"/>
    <col min="15893" max="15893" width="14.125" style="30" customWidth="1"/>
    <col min="15894" max="15894" width="1.5" style="30" customWidth="1"/>
    <col min="15895" max="15895" width="5.875" style="30" customWidth="1"/>
    <col min="15896" max="15896" width="4.75" style="30" customWidth="1"/>
    <col min="15897" max="15897" width="6.25" style="30" customWidth="1"/>
    <col min="15898" max="15898" width="2" style="30" customWidth="1"/>
    <col min="15899" max="15899" width="25.125" style="30" customWidth="1"/>
    <col min="15900" max="16126" width="9" style="30"/>
    <col min="16127" max="16127" width="1.25" style="30" customWidth="1"/>
    <col min="16128" max="16128" width="2.875" style="30" customWidth="1"/>
    <col min="16129" max="16129" width="6" style="30" customWidth="1"/>
    <col min="16130" max="16130" width="20.625" style="30" customWidth="1"/>
    <col min="16131" max="16131" width="12.625" style="30" customWidth="1"/>
    <col min="16132" max="16132" width="8.25" style="30" customWidth="1"/>
    <col min="16133" max="16133" width="4.875" style="30" customWidth="1"/>
    <col min="16134" max="16134" width="3.25" style="30" customWidth="1"/>
    <col min="16135" max="16135" width="4.75" style="30" customWidth="1"/>
    <col min="16136" max="16136" width="6.125" style="30" customWidth="1"/>
    <col min="16137" max="16137" width="3.375" style="30" customWidth="1"/>
    <col min="16138" max="16138" width="7.75" style="30" customWidth="1"/>
    <col min="16139" max="16139" width="4.375" style="30" customWidth="1"/>
    <col min="16140" max="16142" width="4.125" style="30" customWidth="1"/>
    <col min="16143" max="16143" width="3.875" style="30" customWidth="1"/>
    <col min="16144" max="16144" width="2.875" style="30" customWidth="1"/>
    <col min="16145" max="16145" width="4.125" style="30" customWidth="1"/>
    <col min="16146" max="16146" width="3.125" style="30" customWidth="1"/>
    <col min="16147" max="16148" width="4.25" style="30" customWidth="1"/>
    <col min="16149" max="16149" width="14.125" style="30" customWidth="1"/>
    <col min="16150" max="16150" width="1.5" style="30" customWidth="1"/>
    <col min="16151" max="16151" width="5.875" style="30" customWidth="1"/>
    <col min="16152" max="16152" width="4.75" style="30" customWidth="1"/>
    <col min="16153" max="16153" width="6.25" style="30" customWidth="1"/>
    <col min="16154" max="16154" width="2" style="30" customWidth="1"/>
    <col min="16155" max="16155" width="25.125" style="30" customWidth="1"/>
    <col min="16156" max="16382" width="9" style="30"/>
    <col min="16383" max="16384" width="9" style="30" customWidth="1"/>
  </cols>
  <sheetData>
    <row r="1" spans="1:36" ht="19.5">
      <c r="B1" s="29" t="s">
        <v>112</v>
      </c>
      <c r="M1" s="910"/>
      <c r="N1" s="910"/>
      <c r="O1" s="910"/>
      <c r="P1" s="910"/>
      <c r="Q1" s="910"/>
      <c r="R1" s="910"/>
      <c r="S1" s="910"/>
      <c r="AA1" s="289"/>
    </row>
    <row r="2" spans="1:36" ht="19.5">
      <c r="B2" s="31" t="s">
        <v>851</v>
      </c>
      <c r="M2" s="911"/>
      <c r="N2" s="911"/>
      <c r="O2" s="911"/>
      <c r="P2" s="911"/>
      <c r="Q2" s="911"/>
      <c r="R2" s="911"/>
      <c r="S2" s="911"/>
      <c r="T2" s="291"/>
      <c r="U2" s="62"/>
    </row>
    <row r="3" spans="1:36" ht="24.6" customHeight="1">
      <c r="B3" s="32"/>
      <c r="C3" s="33"/>
      <c r="D3" s="33"/>
      <c r="E3" s="33"/>
      <c r="F3" s="33"/>
      <c r="G3" s="33"/>
      <c r="H3" s="33"/>
      <c r="I3" s="34"/>
      <c r="J3" s="35"/>
      <c r="K3" s="35"/>
      <c r="L3" s="35"/>
      <c r="M3" s="124"/>
      <c r="N3" s="166"/>
      <c r="O3" s="166"/>
      <c r="P3" s="166"/>
      <c r="Q3" s="125"/>
      <c r="R3" s="126"/>
      <c r="V3" s="33"/>
      <c r="W3" s="33"/>
      <c r="X3" s="127"/>
      <c r="Y3" s="893" t="s">
        <v>1071</v>
      </c>
      <c r="Z3" s="894"/>
      <c r="AA3" s="894"/>
    </row>
    <row r="4" spans="1:36" s="43" customFormat="1" ht="13.5" customHeight="1">
      <c r="A4" s="42"/>
      <c r="B4" s="39"/>
      <c r="C4" s="797" t="s">
        <v>918</v>
      </c>
      <c r="D4" s="798"/>
      <c r="E4" s="804" t="s">
        <v>113</v>
      </c>
      <c r="F4" s="804"/>
      <c r="G4" s="804"/>
      <c r="H4" s="804"/>
      <c r="I4" s="799" t="s">
        <v>7</v>
      </c>
      <c r="J4" s="912">
        <f>'壹、清潔生產評估背景資訊'!G27</f>
        <v>0</v>
      </c>
      <c r="K4" s="912"/>
      <c r="L4" s="912"/>
      <c r="M4" s="799" t="s">
        <v>7</v>
      </c>
      <c r="N4" s="897" t="str">
        <f>IF(ISERROR(J4/J5)," ",J4/J5)</f>
        <v xml:space="preserve"> </v>
      </c>
      <c r="O4" s="897"/>
      <c r="P4" s="897"/>
      <c r="Q4" s="40"/>
      <c r="R4" s="41"/>
      <c r="S4" s="42"/>
      <c r="T4" s="42"/>
      <c r="X4" s="44"/>
      <c r="Y4" s="894"/>
      <c r="Z4" s="894"/>
      <c r="AA4" s="894"/>
    </row>
    <row r="5" spans="1:36" s="43" customFormat="1" ht="14.25" customHeight="1">
      <c r="A5" s="42"/>
      <c r="B5" s="136"/>
      <c r="C5" s="798"/>
      <c r="D5" s="798"/>
      <c r="E5" s="806" t="s">
        <v>210</v>
      </c>
      <c r="F5" s="806"/>
      <c r="G5" s="806"/>
      <c r="H5" s="806"/>
      <c r="I5" s="792"/>
      <c r="J5" s="909">
        <f>SUM(K16:M1000)</f>
        <v>0</v>
      </c>
      <c r="K5" s="909"/>
      <c r="L5" s="909"/>
      <c r="M5" s="792"/>
      <c r="N5" s="897"/>
      <c r="O5" s="897"/>
      <c r="P5" s="897"/>
      <c r="Q5" s="40"/>
      <c r="R5" s="41"/>
      <c r="S5" s="42"/>
      <c r="T5" s="42"/>
      <c r="X5" s="44"/>
      <c r="Y5" s="899" t="str">
        <f>IFERROR(W10/U10,"")</f>
        <v/>
      </c>
      <c r="Z5" s="899"/>
      <c r="AA5" s="899"/>
    </row>
    <row r="6" spans="1:36" s="43" customFormat="1" ht="3" customHeight="1">
      <c r="A6" s="42"/>
      <c r="B6" s="136"/>
      <c r="I6" s="45"/>
      <c r="J6" s="46"/>
      <c r="K6" s="46"/>
      <c r="L6" s="46"/>
      <c r="M6" s="45"/>
      <c r="N6" s="292"/>
      <c r="O6" s="292"/>
      <c r="P6" s="292"/>
      <c r="Q6" s="40"/>
      <c r="R6" s="41"/>
      <c r="S6" s="42"/>
      <c r="T6" s="42"/>
      <c r="X6" s="44"/>
      <c r="Y6" s="899"/>
      <c r="Z6" s="899"/>
      <c r="AA6" s="899"/>
    </row>
    <row r="7" spans="1:36" s="43" customFormat="1" ht="14.25" customHeight="1">
      <c r="A7" s="42"/>
      <c r="B7" s="136"/>
      <c r="C7" s="797" t="s">
        <v>919</v>
      </c>
      <c r="D7" s="798"/>
      <c r="E7" s="804" t="s">
        <v>115</v>
      </c>
      <c r="F7" s="804"/>
      <c r="G7" s="804"/>
      <c r="H7" s="804"/>
      <c r="I7" s="799" t="s">
        <v>7</v>
      </c>
      <c r="J7" s="912">
        <f>'壹、清潔生產評估背景資訊'!G29</f>
        <v>0</v>
      </c>
      <c r="K7" s="912"/>
      <c r="L7" s="912"/>
      <c r="M7" s="799" t="s">
        <v>7</v>
      </c>
      <c r="N7" s="897" t="str">
        <f>IF(ISERROR(J7/J8)," ",J7/J8)</f>
        <v xml:space="preserve"> </v>
      </c>
      <c r="O7" s="897"/>
      <c r="P7" s="897"/>
      <c r="Q7" s="40"/>
      <c r="R7" s="41"/>
      <c r="S7" s="42"/>
      <c r="T7" s="42"/>
      <c r="X7" s="44"/>
      <c r="Y7" s="811" t="s">
        <v>885</v>
      </c>
      <c r="Z7" s="812"/>
      <c r="AA7" s="813"/>
    </row>
    <row r="8" spans="1:36" s="43" customFormat="1" ht="14.25" customHeight="1">
      <c r="A8" s="42"/>
      <c r="B8" s="136"/>
      <c r="C8" s="798"/>
      <c r="D8" s="798"/>
      <c r="E8" s="806" t="s">
        <v>211</v>
      </c>
      <c r="F8" s="806"/>
      <c r="G8" s="806"/>
      <c r="H8" s="806"/>
      <c r="I8" s="792"/>
      <c r="J8" s="909">
        <f>SUM(S16:V1000)</f>
        <v>0</v>
      </c>
      <c r="K8" s="909"/>
      <c r="L8" s="909"/>
      <c r="M8" s="792"/>
      <c r="N8" s="897"/>
      <c r="O8" s="897"/>
      <c r="P8" s="897"/>
      <c r="Q8" s="40"/>
      <c r="R8" s="41"/>
      <c r="S8" s="42"/>
      <c r="T8" s="42"/>
      <c r="X8" s="44"/>
      <c r="Y8" s="814"/>
      <c r="Z8" s="815"/>
      <c r="AA8" s="816"/>
    </row>
    <row r="9" spans="1:36" s="43" customFormat="1" ht="12.95" customHeight="1">
      <c r="A9" s="42"/>
      <c r="B9" s="136"/>
      <c r="I9" s="45"/>
      <c r="J9" s="46"/>
      <c r="K9" s="46"/>
      <c r="L9" s="46"/>
      <c r="M9" s="45"/>
      <c r="N9" s="46"/>
      <c r="O9" s="46"/>
      <c r="P9" s="46"/>
      <c r="Q9" s="40"/>
      <c r="R9" s="41"/>
      <c r="S9" s="42"/>
      <c r="T9" s="42"/>
      <c r="X9" s="44"/>
      <c r="Y9" s="900"/>
      <c r="Z9" s="901"/>
      <c r="AA9" s="902"/>
    </row>
    <row r="10" spans="1:36" s="43" customFormat="1" ht="14.25" customHeight="1">
      <c r="A10" s="42"/>
      <c r="B10" s="136"/>
      <c r="C10" s="797" t="s">
        <v>920</v>
      </c>
      <c r="D10" s="798"/>
      <c r="E10" s="47" t="s">
        <v>900</v>
      </c>
      <c r="F10" s="792" t="s">
        <v>8</v>
      </c>
      <c r="G10" s="118">
        <v>1</v>
      </c>
      <c r="H10" s="792" t="s">
        <v>8</v>
      </c>
      <c r="I10" s="793">
        <v>400</v>
      </c>
      <c r="J10" s="799" t="s">
        <v>7</v>
      </c>
      <c r="K10" s="913" t="str">
        <f>N7</f>
        <v xml:space="preserve"> </v>
      </c>
      <c r="L10" s="913"/>
      <c r="M10" s="913"/>
      <c r="N10" s="48" t="s">
        <v>9</v>
      </c>
      <c r="O10" s="913" t="str">
        <f>N4</f>
        <v xml:space="preserve"> </v>
      </c>
      <c r="P10" s="913"/>
      <c r="Q10" s="913"/>
      <c r="R10" s="792" t="s">
        <v>8</v>
      </c>
      <c r="S10" s="49">
        <v>1</v>
      </c>
      <c r="T10" s="792" t="s">
        <v>8</v>
      </c>
      <c r="U10" s="793">
        <v>400</v>
      </c>
      <c r="V10" s="794" t="s">
        <v>7</v>
      </c>
      <c r="W10" s="895" t="str">
        <f>IF(ISERROR(((K10-O10)/M11)/S11*U10)," ",((K10-O10)/M11)/S11*U10)</f>
        <v xml:space="preserve"> </v>
      </c>
      <c r="X10" s="44"/>
      <c r="Y10" s="903"/>
      <c r="Z10" s="904"/>
      <c r="AA10" s="905"/>
    </row>
    <row r="11" spans="1:36" s="43" customFormat="1" ht="14.25" customHeight="1">
      <c r="A11" s="42"/>
      <c r="B11" s="136"/>
      <c r="C11" s="798"/>
      <c r="D11" s="798"/>
      <c r="E11" s="120" t="s">
        <v>901</v>
      </c>
      <c r="F11" s="792"/>
      <c r="G11" s="119" t="s">
        <v>10</v>
      </c>
      <c r="H11" s="792"/>
      <c r="I11" s="793"/>
      <c r="J11" s="792"/>
      <c r="K11" s="50"/>
      <c r="L11" s="50"/>
      <c r="M11" s="896" t="str">
        <f>N4</f>
        <v xml:space="preserve"> </v>
      </c>
      <c r="N11" s="896"/>
      <c r="O11" s="896"/>
      <c r="P11" s="50"/>
      <c r="Q11" s="50"/>
      <c r="R11" s="792"/>
      <c r="S11" s="51">
        <f>'壹、清潔生產評估背景資訊'!P5</f>
        <v>0</v>
      </c>
      <c r="T11" s="792"/>
      <c r="U11" s="793"/>
      <c r="V11" s="793"/>
      <c r="W11" s="895"/>
      <c r="X11" s="44"/>
      <c r="Y11" s="903"/>
      <c r="Z11" s="904"/>
      <c r="AA11" s="905"/>
    </row>
    <row r="12" spans="1:36" s="43" customFormat="1" ht="6.75" customHeight="1">
      <c r="A12" s="42"/>
      <c r="B12" s="137"/>
      <c r="C12" s="132"/>
      <c r="D12" s="132"/>
      <c r="E12" s="132"/>
      <c r="F12" s="132"/>
      <c r="G12" s="132"/>
      <c r="H12" s="132"/>
      <c r="I12" s="138"/>
      <c r="J12" s="49"/>
      <c r="K12" s="49"/>
      <c r="L12" s="49"/>
      <c r="M12" s="129"/>
      <c r="N12" s="49"/>
      <c r="O12" s="49"/>
      <c r="P12" s="49"/>
      <c r="Q12" s="130"/>
      <c r="R12" s="131"/>
      <c r="S12" s="128"/>
      <c r="T12" s="128"/>
      <c r="U12" s="132"/>
      <c r="V12" s="132"/>
      <c r="W12" s="132"/>
      <c r="X12" s="133"/>
      <c r="Y12" s="906"/>
      <c r="Z12" s="907"/>
      <c r="AA12" s="908"/>
    </row>
    <row r="13" spans="1:36" ht="29.25" customHeight="1" thickBot="1">
      <c r="B13" s="30"/>
      <c r="C13" s="30"/>
      <c r="D13" s="30"/>
      <c r="E13" s="30"/>
      <c r="F13" s="30"/>
      <c r="G13" s="30"/>
      <c r="H13" s="30"/>
      <c r="I13" s="124"/>
    </row>
    <row r="14" spans="1:36" ht="17.25" thickTop="1">
      <c r="B14" s="877" t="s">
        <v>117</v>
      </c>
      <c r="C14" s="878"/>
      <c r="D14" s="881" t="s">
        <v>128</v>
      </c>
      <c r="E14" s="780" t="s">
        <v>129</v>
      </c>
      <c r="F14" s="781"/>
      <c r="G14" s="883" t="s">
        <v>120</v>
      </c>
      <c r="H14" s="884"/>
      <c r="I14" s="884"/>
      <c r="J14" s="885"/>
      <c r="K14" s="885"/>
      <c r="L14" s="885"/>
      <c r="M14" s="886"/>
      <c r="N14" s="887" t="s">
        <v>121</v>
      </c>
      <c r="O14" s="885"/>
      <c r="P14" s="885"/>
      <c r="Q14" s="885"/>
      <c r="R14" s="885"/>
      <c r="S14" s="885"/>
      <c r="T14" s="885"/>
      <c r="U14" s="885"/>
      <c r="V14" s="886"/>
      <c r="W14" s="812" t="s">
        <v>1035</v>
      </c>
      <c r="X14" s="888"/>
      <c r="Y14" s="888"/>
      <c r="Z14" s="888"/>
      <c r="AA14" s="889"/>
    </row>
    <row r="15" spans="1:36" ht="36.75">
      <c r="B15" s="879"/>
      <c r="C15" s="880"/>
      <c r="D15" s="882"/>
      <c r="E15" s="295" t="s">
        <v>130</v>
      </c>
      <c r="F15" s="359" t="s">
        <v>126</v>
      </c>
      <c r="G15" s="892" t="s">
        <v>131</v>
      </c>
      <c r="H15" s="780"/>
      <c r="I15" s="780"/>
      <c r="J15" s="407" t="s">
        <v>126</v>
      </c>
      <c r="K15" s="872" t="s">
        <v>132</v>
      </c>
      <c r="L15" s="872"/>
      <c r="M15" s="873"/>
      <c r="N15" s="898" t="s">
        <v>131</v>
      </c>
      <c r="O15" s="872"/>
      <c r="P15" s="872"/>
      <c r="Q15" s="872" t="s">
        <v>126</v>
      </c>
      <c r="R15" s="872"/>
      <c r="S15" s="872" t="s">
        <v>132</v>
      </c>
      <c r="T15" s="872"/>
      <c r="U15" s="872"/>
      <c r="V15" s="873"/>
      <c r="W15" s="890"/>
      <c r="X15" s="890"/>
      <c r="Y15" s="890"/>
      <c r="Z15" s="890"/>
      <c r="AA15" s="891"/>
      <c r="AE15" s="412" t="s">
        <v>966</v>
      </c>
      <c r="AF15" s="412" t="s">
        <v>967</v>
      </c>
      <c r="AG15" s="427" t="s">
        <v>1027</v>
      </c>
      <c r="AH15" s="412" t="s">
        <v>968</v>
      </c>
      <c r="AI15" s="413" t="s">
        <v>969</v>
      </c>
      <c r="AJ15" s="412" t="s">
        <v>970</v>
      </c>
    </row>
    <row r="16" spans="1:36" ht="22.5" customHeight="1">
      <c r="B16" s="781">
        <v>1</v>
      </c>
      <c r="C16" s="787"/>
      <c r="D16" s="430"/>
      <c r="E16" s="433" t="str">
        <f>IF(D16="","",VLOOKUP($D16,$AE$16:$AH$66,4,FALSE))</f>
        <v/>
      </c>
      <c r="F16" s="434" t="str">
        <f>IF(D16="","",VLOOKUP($D16,$AE$16:$AH$66,2,FALSE))</f>
        <v/>
      </c>
      <c r="G16" s="874"/>
      <c r="H16" s="875"/>
      <c r="I16" s="876"/>
      <c r="J16" s="435" t="str">
        <f>IF(D16="","",VLOOKUP($D16,$AE$16:$AH$66,3,FALSE))</f>
        <v/>
      </c>
      <c r="K16" s="866" t="str">
        <f>IF(E16=""," ",G16*E16)</f>
        <v xml:space="preserve"> </v>
      </c>
      <c r="L16" s="866"/>
      <c r="M16" s="867"/>
      <c r="N16" s="864"/>
      <c r="O16" s="865"/>
      <c r="P16" s="865"/>
      <c r="Q16" s="868" t="str">
        <f>IF(D16="","",VLOOKUP($D16,$AE$16:$AH$66,3,FALSE))</f>
        <v/>
      </c>
      <c r="R16" s="869"/>
      <c r="S16" s="866" t="str">
        <f>IF(E16=""," ",N16*E16)</f>
        <v xml:space="preserve"> </v>
      </c>
      <c r="T16" s="866"/>
      <c r="U16" s="866"/>
      <c r="V16" s="867"/>
      <c r="W16" s="863"/>
      <c r="X16" s="863"/>
      <c r="Y16" s="863"/>
      <c r="Z16" s="863"/>
      <c r="AA16" s="853"/>
      <c r="AE16" s="414" t="s">
        <v>971</v>
      </c>
      <c r="AF16" s="415" t="s">
        <v>972</v>
      </c>
      <c r="AG16" s="429" t="s">
        <v>1028</v>
      </c>
      <c r="AH16" s="416">
        <v>5890</v>
      </c>
      <c r="AI16" s="417">
        <v>0.65439999999999998</v>
      </c>
      <c r="AJ16" s="418">
        <v>2012</v>
      </c>
    </row>
    <row r="17" spans="2:36" ht="21" customHeight="1">
      <c r="B17" s="781">
        <v>2</v>
      </c>
      <c r="C17" s="787"/>
      <c r="D17" s="442"/>
      <c r="E17" s="433" t="str">
        <f>IF(D17="","",VLOOKUP($D17,$AE$16:$AH$66,4,FALSE))</f>
        <v/>
      </c>
      <c r="F17" s="434" t="str">
        <f t="shared" ref="F17:F30" si="0">IF(D17="","",VLOOKUP($D17,$AE$16:$AH$66,2,FALSE))</f>
        <v/>
      </c>
      <c r="G17" s="864"/>
      <c r="H17" s="865"/>
      <c r="I17" s="865"/>
      <c r="J17" s="435" t="str">
        <f t="shared" ref="J17:J30" si="1">IF(D17="","",VLOOKUP($D17,$AE$16:$AH$66,3,FALSE))</f>
        <v/>
      </c>
      <c r="K17" s="866" t="str">
        <f t="shared" ref="K17:K30" si="2">IF(E17=""," ",G17*E17)</f>
        <v xml:space="preserve"> </v>
      </c>
      <c r="L17" s="866"/>
      <c r="M17" s="867"/>
      <c r="N17" s="864"/>
      <c r="O17" s="865"/>
      <c r="P17" s="865"/>
      <c r="Q17" s="868" t="str">
        <f t="shared" ref="Q17:Q30" si="3">IF(D17="","",VLOOKUP($D17,$AE$16:$AH$66,3,FALSE))</f>
        <v/>
      </c>
      <c r="R17" s="869"/>
      <c r="S17" s="866" t="str">
        <f t="shared" ref="S17:S30" si="4">IF(E17=""," ",N17*E17)</f>
        <v xml:space="preserve"> </v>
      </c>
      <c r="T17" s="866"/>
      <c r="U17" s="866"/>
      <c r="V17" s="867"/>
      <c r="W17" s="863"/>
      <c r="X17" s="863"/>
      <c r="Y17" s="863"/>
      <c r="Z17" s="863"/>
      <c r="AA17" s="853"/>
      <c r="AE17" s="414" t="s">
        <v>973</v>
      </c>
      <c r="AF17" s="415" t="s">
        <v>972</v>
      </c>
      <c r="AG17" s="429" t="s">
        <v>1028</v>
      </c>
      <c r="AH17" s="416">
        <v>5890</v>
      </c>
      <c r="AI17" s="417">
        <v>0.65439999999999998</v>
      </c>
      <c r="AJ17" s="418">
        <v>2012</v>
      </c>
    </row>
    <row r="18" spans="2:36" ht="21" customHeight="1">
      <c r="B18" s="781">
        <v>3</v>
      </c>
      <c r="C18" s="787"/>
      <c r="D18" s="430"/>
      <c r="E18" s="433" t="str">
        <f t="shared" ref="E18:E30" si="5">IF(D18="","",VLOOKUP($D18,$AE$16:$AH$66,4,FALSE))</f>
        <v/>
      </c>
      <c r="F18" s="434" t="str">
        <f t="shared" si="0"/>
        <v/>
      </c>
      <c r="G18" s="864"/>
      <c r="H18" s="865"/>
      <c r="I18" s="865"/>
      <c r="J18" s="435" t="str">
        <f t="shared" si="1"/>
        <v/>
      </c>
      <c r="K18" s="866" t="str">
        <f t="shared" si="2"/>
        <v xml:space="preserve"> </v>
      </c>
      <c r="L18" s="866"/>
      <c r="M18" s="867"/>
      <c r="N18" s="864"/>
      <c r="O18" s="865"/>
      <c r="P18" s="865"/>
      <c r="Q18" s="868" t="str">
        <f t="shared" si="3"/>
        <v/>
      </c>
      <c r="R18" s="869"/>
      <c r="S18" s="866" t="str">
        <f t="shared" si="4"/>
        <v xml:space="preserve"> </v>
      </c>
      <c r="T18" s="866"/>
      <c r="U18" s="866"/>
      <c r="V18" s="867"/>
      <c r="W18" s="863"/>
      <c r="X18" s="863"/>
      <c r="Y18" s="863"/>
      <c r="Z18" s="863"/>
      <c r="AA18" s="853"/>
      <c r="AE18" s="414" t="s">
        <v>974</v>
      </c>
      <c r="AF18" s="415" t="s">
        <v>972</v>
      </c>
      <c r="AG18" s="429" t="s">
        <v>1028</v>
      </c>
      <c r="AH18" s="416">
        <v>6840</v>
      </c>
      <c r="AI18" s="419">
        <v>0.76</v>
      </c>
      <c r="AJ18" s="418">
        <v>2012</v>
      </c>
    </row>
    <row r="19" spans="2:36" ht="21" customHeight="1">
      <c r="B19" s="781">
        <v>4</v>
      </c>
      <c r="C19" s="787"/>
      <c r="D19" s="430"/>
      <c r="E19" s="433" t="str">
        <f t="shared" si="5"/>
        <v/>
      </c>
      <c r="F19" s="434" t="str">
        <f t="shared" si="0"/>
        <v/>
      </c>
      <c r="G19" s="864"/>
      <c r="H19" s="865"/>
      <c r="I19" s="865"/>
      <c r="J19" s="435" t="str">
        <f t="shared" si="1"/>
        <v/>
      </c>
      <c r="K19" s="866" t="str">
        <f t="shared" si="2"/>
        <v xml:space="preserve"> </v>
      </c>
      <c r="L19" s="866"/>
      <c r="M19" s="867"/>
      <c r="N19" s="864"/>
      <c r="O19" s="865"/>
      <c r="P19" s="865"/>
      <c r="Q19" s="868" t="str">
        <f t="shared" si="3"/>
        <v/>
      </c>
      <c r="R19" s="869"/>
      <c r="S19" s="866" t="str">
        <f t="shared" si="4"/>
        <v xml:space="preserve"> </v>
      </c>
      <c r="T19" s="866"/>
      <c r="U19" s="866"/>
      <c r="V19" s="867"/>
      <c r="W19" s="863"/>
      <c r="X19" s="863"/>
      <c r="Y19" s="863"/>
      <c r="Z19" s="863"/>
      <c r="AA19" s="853"/>
      <c r="AE19" s="414" t="s">
        <v>975</v>
      </c>
      <c r="AF19" s="415" t="s">
        <v>972</v>
      </c>
      <c r="AG19" s="429" t="s">
        <v>1028</v>
      </c>
      <c r="AH19" s="420">
        <v>7010</v>
      </c>
      <c r="AI19" s="417">
        <v>0.77890000000000004</v>
      </c>
      <c r="AJ19" s="418">
        <v>2012</v>
      </c>
    </row>
    <row r="20" spans="2:36" ht="21" customHeight="1">
      <c r="B20" s="781">
        <v>5</v>
      </c>
      <c r="C20" s="787"/>
      <c r="D20" s="430"/>
      <c r="E20" s="433" t="str">
        <f t="shared" si="5"/>
        <v/>
      </c>
      <c r="F20" s="434" t="str">
        <f t="shared" si="0"/>
        <v/>
      </c>
      <c r="G20" s="864"/>
      <c r="H20" s="865"/>
      <c r="I20" s="865"/>
      <c r="J20" s="435" t="str">
        <f t="shared" si="1"/>
        <v/>
      </c>
      <c r="K20" s="866" t="str">
        <f t="shared" si="2"/>
        <v xml:space="preserve"> </v>
      </c>
      <c r="L20" s="866"/>
      <c r="M20" s="867"/>
      <c r="N20" s="864"/>
      <c r="O20" s="865"/>
      <c r="P20" s="865"/>
      <c r="Q20" s="868" t="str">
        <f t="shared" si="3"/>
        <v/>
      </c>
      <c r="R20" s="869"/>
      <c r="S20" s="866" t="str">
        <f t="shared" si="4"/>
        <v xml:space="preserve"> </v>
      </c>
      <c r="T20" s="866"/>
      <c r="U20" s="866"/>
      <c r="V20" s="867"/>
      <c r="W20" s="863"/>
      <c r="X20" s="863"/>
      <c r="Y20" s="863"/>
      <c r="Z20" s="863"/>
      <c r="AA20" s="853"/>
      <c r="AE20" s="415" t="s">
        <v>976</v>
      </c>
      <c r="AF20" s="415" t="s">
        <v>972</v>
      </c>
      <c r="AG20" s="429" t="s">
        <v>1028</v>
      </c>
      <c r="AH20" s="421">
        <v>5890</v>
      </c>
      <c r="AI20" s="422">
        <v>0.65439999999999998</v>
      </c>
      <c r="AJ20" s="423">
        <v>2012</v>
      </c>
    </row>
    <row r="21" spans="2:36" ht="21" customHeight="1">
      <c r="B21" s="781">
        <v>6</v>
      </c>
      <c r="C21" s="787"/>
      <c r="D21" s="430"/>
      <c r="E21" s="433" t="str">
        <f>IF(D21="","",VLOOKUP($D21,$AE$16:$AH$66,4,FALSE))</f>
        <v/>
      </c>
      <c r="F21" s="434" t="str">
        <f>IF(D21="","",VLOOKUP($D21,$AE$16:$AH$66,2,FALSE))</f>
        <v/>
      </c>
      <c r="G21" s="864"/>
      <c r="H21" s="865"/>
      <c r="I21" s="865"/>
      <c r="J21" s="435" t="str">
        <f t="shared" si="1"/>
        <v/>
      </c>
      <c r="K21" s="866" t="str">
        <f t="shared" si="2"/>
        <v xml:space="preserve"> </v>
      </c>
      <c r="L21" s="866"/>
      <c r="M21" s="867"/>
      <c r="N21" s="864"/>
      <c r="O21" s="865"/>
      <c r="P21" s="865"/>
      <c r="Q21" s="868" t="str">
        <f t="shared" si="3"/>
        <v/>
      </c>
      <c r="R21" s="869"/>
      <c r="S21" s="866" t="str">
        <f t="shared" si="4"/>
        <v xml:space="preserve"> </v>
      </c>
      <c r="T21" s="866"/>
      <c r="U21" s="866"/>
      <c r="V21" s="867"/>
      <c r="W21" s="863"/>
      <c r="X21" s="863"/>
      <c r="Y21" s="863"/>
      <c r="Z21" s="863"/>
      <c r="AA21" s="853"/>
      <c r="AE21" s="415" t="s">
        <v>977</v>
      </c>
      <c r="AF21" s="415" t="s">
        <v>972</v>
      </c>
      <c r="AG21" s="429" t="s">
        <v>1028</v>
      </c>
      <c r="AH21" s="421">
        <v>6830</v>
      </c>
      <c r="AI21" s="422">
        <v>0.75890000000000002</v>
      </c>
      <c r="AJ21" s="423">
        <v>2012</v>
      </c>
    </row>
    <row r="22" spans="2:36" ht="21" customHeight="1">
      <c r="B22" s="781">
        <v>7</v>
      </c>
      <c r="C22" s="787"/>
      <c r="D22" s="430"/>
      <c r="E22" s="433" t="str">
        <f>IF(D22="","",VLOOKUP($D22,$AE$16:$AH$66,4,FALSE))</f>
        <v/>
      </c>
      <c r="F22" s="434" t="str">
        <f t="shared" si="0"/>
        <v/>
      </c>
      <c r="G22" s="864"/>
      <c r="H22" s="865"/>
      <c r="I22" s="865"/>
      <c r="J22" s="435" t="str">
        <f t="shared" si="1"/>
        <v/>
      </c>
      <c r="K22" s="866" t="str">
        <f t="shared" si="2"/>
        <v xml:space="preserve"> </v>
      </c>
      <c r="L22" s="866"/>
      <c r="M22" s="867"/>
      <c r="N22" s="864"/>
      <c r="O22" s="865"/>
      <c r="P22" s="865"/>
      <c r="Q22" s="868" t="str">
        <f t="shared" si="3"/>
        <v/>
      </c>
      <c r="R22" s="869"/>
      <c r="S22" s="866" t="str">
        <f t="shared" si="4"/>
        <v xml:space="preserve"> </v>
      </c>
      <c r="T22" s="866"/>
      <c r="U22" s="866"/>
      <c r="V22" s="867"/>
      <c r="W22" s="863"/>
      <c r="X22" s="863"/>
      <c r="Y22" s="863"/>
      <c r="Z22" s="863"/>
      <c r="AA22" s="853"/>
      <c r="AE22" s="415" t="s">
        <v>978</v>
      </c>
      <c r="AF22" s="415" t="s">
        <v>972</v>
      </c>
      <c r="AG22" s="429" t="s">
        <v>1028</v>
      </c>
      <c r="AH22" s="421">
        <v>5700</v>
      </c>
      <c r="AI22" s="422">
        <v>0.63329999999999997</v>
      </c>
      <c r="AJ22" s="423">
        <v>2012</v>
      </c>
    </row>
    <row r="23" spans="2:36" ht="21" customHeight="1">
      <c r="B23" s="781">
        <v>8</v>
      </c>
      <c r="C23" s="787"/>
      <c r="D23" s="430"/>
      <c r="E23" s="433" t="str">
        <f t="shared" si="5"/>
        <v/>
      </c>
      <c r="F23" s="434" t="str">
        <f t="shared" si="0"/>
        <v/>
      </c>
      <c r="G23" s="864"/>
      <c r="H23" s="865"/>
      <c r="I23" s="865"/>
      <c r="J23" s="435" t="str">
        <f t="shared" si="1"/>
        <v/>
      </c>
      <c r="K23" s="866" t="str">
        <f t="shared" si="2"/>
        <v xml:space="preserve"> </v>
      </c>
      <c r="L23" s="866"/>
      <c r="M23" s="867"/>
      <c r="N23" s="864"/>
      <c r="O23" s="865"/>
      <c r="P23" s="865"/>
      <c r="Q23" s="868" t="str">
        <f t="shared" si="3"/>
        <v/>
      </c>
      <c r="R23" s="869"/>
      <c r="S23" s="866" t="str">
        <f t="shared" si="4"/>
        <v xml:space="preserve"> </v>
      </c>
      <c r="T23" s="866"/>
      <c r="U23" s="866"/>
      <c r="V23" s="867"/>
      <c r="W23" s="863"/>
      <c r="X23" s="863"/>
      <c r="Y23" s="863"/>
      <c r="Z23" s="863"/>
      <c r="AA23" s="853"/>
      <c r="AE23" s="415" t="s">
        <v>979</v>
      </c>
      <c r="AF23" s="415" t="s">
        <v>972</v>
      </c>
      <c r="AG23" s="429" t="s">
        <v>1028</v>
      </c>
      <c r="AH23" s="421">
        <v>6080</v>
      </c>
      <c r="AI23" s="422">
        <v>0.67559999999999998</v>
      </c>
      <c r="AJ23" s="423">
        <v>2012</v>
      </c>
    </row>
    <row r="24" spans="2:36" ht="21" customHeight="1">
      <c r="B24" s="781">
        <v>9</v>
      </c>
      <c r="C24" s="787"/>
      <c r="D24" s="430"/>
      <c r="E24" s="433" t="str">
        <f t="shared" si="5"/>
        <v/>
      </c>
      <c r="F24" s="434" t="str">
        <f>IF(D24="","",VLOOKUP($D24,$AE$16:$AH$66,2,FALSE))</f>
        <v/>
      </c>
      <c r="G24" s="864"/>
      <c r="H24" s="865"/>
      <c r="I24" s="865"/>
      <c r="J24" s="435" t="str">
        <f t="shared" si="1"/>
        <v/>
      </c>
      <c r="K24" s="866" t="str">
        <f t="shared" si="2"/>
        <v xml:space="preserve"> </v>
      </c>
      <c r="L24" s="866"/>
      <c r="M24" s="867"/>
      <c r="N24" s="864"/>
      <c r="O24" s="865"/>
      <c r="P24" s="865"/>
      <c r="Q24" s="868" t="str">
        <f t="shared" si="3"/>
        <v/>
      </c>
      <c r="R24" s="869"/>
      <c r="S24" s="866" t="str">
        <f t="shared" si="4"/>
        <v xml:space="preserve"> </v>
      </c>
      <c r="T24" s="866"/>
      <c r="U24" s="866"/>
      <c r="V24" s="867"/>
      <c r="W24" s="863"/>
      <c r="X24" s="863"/>
      <c r="Y24" s="863"/>
      <c r="Z24" s="863"/>
      <c r="AA24" s="853"/>
      <c r="AE24" s="415" t="s">
        <v>980</v>
      </c>
      <c r="AF24" s="415" t="s">
        <v>972</v>
      </c>
      <c r="AG24" s="429" t="s">
        <v>1028</v>
      </c>
      <c r="AH24" s="421">
        <v>7100</v>
      </c>
      <c r="AI24" s="422">
        <v>0.78890000000000005</v>
      </c>
      <c r="AJ24" s="423">
        <v>2006</v>
      </c>
    </row>
    <row r="25" spans="2:36" ht="21" customHeight="1">
      <c r="B25" s="781">
        <v>10</v>
      </c>
      <c r="C25" s="787"/>
      <c r="D25" s="430"/>
      <c r="E25" s="433" t="str">
        <f t="shared" si="5"/>
        <v/>
      </c>
      <c r="F25" s="434" t="str">
        <f t="shared" si="0"/>
        <v/>
      </c>
      <c r="G25" s="864"/>
      <c r="H25" s="865"/>
      <c r="I25" s="865"/>
      <c r="J25" s="435" t="str">
        <f t="shared" si="1"/>
        <v/>
      </c>
      <c r="K25" s="866" t="str">
        <f t="shared" si="2"/>
        <v xml:space="preserve"> </v>
      </c>
      <c r="L25" s="866"/>
      <c r="M25" s="867"/>
      <c r="N25" s="864"/>
      <c r="O25" s="865"/>
      <c r="P25" s="865"/>
      <c r="Q25" s="868" t="str">
        <f t="shared" si="3"/>
        <v/>
      </c>
      <c r="R25" s="869"/>
      <c r="S25" s="866" t="str">
        <f t="shared" si="4"/>
        <v xml:space="preserve"> </v>
      </c>
      <c r="T25" s="866"/>
      <c r="U25" s="866"/>
      <c r="V25" s="867"/>
      <c r="W25" s="863"/>
      <c r="X25" s="863"/>
      <c r="Y25" s="863"/>
      <c r="Z25" s="863"/>
      <c r="AA25" s="853"/>
      <c r="AE25" s="415" t="s">
        <v>981</v>
      </c>
      <c r="AF25" s="415" t="s">
        <v>972</v>
      </c>
      <c r="AG25" s="429" t="s">
        <v>1028</v>
      </c>
      <c r="AH25" s="421">
        <v>4900</v>
      </c>
      <c r="AI25" s="422">
        <v>0.5444</v>
      </c>
      <c r="AJ25" s="423">
        <v>2012</v>
      </c>
    </row>
    <row r="26" spans="2:36" ht="21" customHeight="1">
      <c r="B26" s="781">
        <v>11</v>
      </c>
      <c r="C26" s="787"/>
      <c r="D26" s="430"/>
      <c r="E26" s="433" t="str">
        <f t="shared" si="5"/>
        <v/>
      </c>
      <c r="F26" s="434" t="str">
        <f t="shared" si="0"/>
        <v/>
      </c>
      <c r="G26" s="864"/>
      <c r="H26" s="865"/>
      <c r="I26" s="865"/>
      <c r="J26" s="435" t="str">
        <f t="shared" si="1"/>
        <v/>
      </c>
      <c r="K26" s="866" t="str">
        <f t="shared" si="2"/>
        <v xml:space="preserve"> </v>
      </c>
      <c r="L26" s="866"/>
      <c r="M26" s="867"/>
      <c r="N26" s="864"/>
      <c r="O26" s="865"/>
      <c r="P26" s="865"/>
      <c r="Q26" s="868" t="str">
        <f t="shared" si="3"/>
        <v/>
      </c>
      <c r="R26" s="869"/>
      <c r="S26" s="866" t="str">
        <f t="shared" si="4"/>
        <v xml:space="preserve"> </v>
      </c>
      <c r="T26" s="866"/>
      <c r="U26" s="866"/>
      <c r="V26" s="867"/>
      <c r="W26" s="863"/>
      <c r="X26" s="863"/>
      <c r="Y26" s="863"/>
      <c r="Z26" s="863"/>
      <c r="AA26" s="853"/>
      <c r="AE26" s="415" t="s">
        <v>982</v>
      </c>
      <c r="AF26" s="415" t="s">
        <v>972</v>
      </c>
      <c r="AG26" s="429" t="s">
        <v>1028</v>
      </c>
      <c r="AH26" s="421">
        <v>5600</v>
      </c>
      <c r="AI26" s="422">
        <v>0.62219999999999998</v>
      </c>
      <c r="AJ26" s="423">
        <v>2012</v>
      </c>
    </row>
    <row r="27" spans="2:36" ht="21" customHeight="1">
      <c r="B27" s="781">
        <v>12</v>
      </c>
      <c r="C27" s="787"/>
      <c r="D27" s="430"/>
      <c r="E27" s="433"/>
      <c r="F27" s="434"/>
      <c r="G27" s="864"/>
      <c r="H27" s="865"/>
      <c r="I27" s="865"/>
      <c r="J27" s="435" t="str">
        <f t="shared" si="1"/>
        <v/>
      </c>
      <c r="K27" s="866" t="str">
        <f t="shared" si="2"/>
        <v xml:space="preserve"> </v>
      </c>
      <c r="L27" s="866"/>
      <c r="M27" s="867"/>
      <c r="N27" s="864"/>
      <c r="O27" s="865"/>
      <c r="P27" s="865"/>
      <c r="Q27" s="868" t="str">
        <f t="shared" si="3"/>
        <v/>
      </c>
      <c r="R27" s="869"/>
      <c r="S27" s="866" t="str">
        <f t="shared" si="4"/>
        <v xml:space="preserve"> </v>
      </c>
      <c r="T27" s="866"/>
      <c r="U27" s="866"/>
      <c r="V27" s="867"/>
      <c r="W27" s="863"/>
      <c r="X27" s="863"/>
      <c r="Y27" s="863"/>
      <c r="Z27" s="863"/>
      <c r="AA27" s="853"/>
      <c r="AE27" s="415" t="s">
        <v>983</v>
      </c>
      <c r="AF27" s="415" t="s">
        <v>972</v>
      </c>
      <c r="AG27" s="429" t="s">
        <v>1028</v>
      </c>
      <c r="AH27" s="421">
        <v>7000</v>
      </c>
      <c r="AI27" s="422">
        <v>0.77780000000000005</v>
      </c>
      <c r="AJ27" s="424"/>
    </row>
    <row r="28" spans="2:36" ht="21" customHeight="1">
      <c r="B28" s="870">
        <v>13</v>
      </c>
      <c r="C28" s="871"/>
      <c r="D28" s="430"/>
      <c r="E28" s="433" t="str">
        <f t="shared" si="5"/>
        <v/>
      </c>
      <c r="F28" s="434" t="str">
        <f t="shared" si="0"/>
        <v/>
      </c>
      <c r="G28" s="864"/>
      <c r="H28" s="865"/>
      <c r="I28" s="865"/>
      <c r="J28" s="435" t="str">
        <f t="shared" si="1"/>
        <v/>
      </c>
      <c r="K28" s="866" t="str">
        <f>IF(E28=""," ",G28*E28)</f>
        <v xml:space="preserve"> </v>
      </c>
      <c r="L28" s="866"/>
      <c r="M28" s="867"/>
      <c r="N28" s="864"/>
      <c r="O28" s="865"/>
      <c r="P28" s="865"/>
      <c r="Q28" s="868" t="str">
        <f t="shared" si="3"/>
        <v/>
      </c>
      <c r="R28" s="869"/>
      <c r="S28" s="866" t="str">
        <f t="shared" si="4"/>
        <v xml:space="preserve"> </v>
      </c>
      <c r="T28" s="866"/>
      <c r="U28" s="866"/>
      <c r="V28" s="867"/>
      <c r="W28" s="863"/>
      <c r="X28" s="863"/>
      <c r="Y28" s="863"/>
      <c r="Z28" s="863"/>
      <c r="AA28" s="853"/>
      <c r="AE28" s="415" t="s">
        <v>984</v>
      </c>
      <c r="AF28" s="415" t="s">
        <v>972</v>
      </c>
      <c r="AG28" s="429" t="s">
        <v>1028</v>
      </c>
      <c r="AH28" s="421">
        <v>3800</v>
      </c>
      <c r="AI28" s="422">
        <v>0.42220000000000002</v>
      </c>
      <c r="AJ28" s="424"/>
    </row>
    <row r="29" spans="2:36" ht="21" customHeight="1">
      <c r="B29" s="856">
        <v>14</v>
      </c>
      <c r="C29" s="856"/>
      <c r="D29" s="430"/>
      <c r="E29" s="433" t="str">
        <f t="shared" si="5"/>
        <v/>
      </c>
      <c r="F29" s="434" t="str">
        <f t="shared" si="0"/>
        <v/>
      </c>
      <c r="G29" s="864"/>
      <c r="H29" s="865"/>
      <c r="I29" s="865"/>
      <c r="J29" s="435" t="str">
        <f t="shared" si="1"/>
        <v/>
      </c>
      <c r="K29" s="866" t="str">
        <f t="shared" si="2"/>
        <v xml:space="preserve"> </v>
      </c>
      <c r="L29" s="866"/>
      <c r="M29" s="867"/>
      <c r="N29" s="864"/>
      <c r="O29" s="865"/>
      <c r="P29" s="865"/>
      <c r="Q29" s="868" t="str">
        <f t="shared" si="3"/>
        <v/>
      </c>
      <c r="R29" s="869"/>
      <c r="S29" s="866" t="str">
        <f t="shared" si="4"/>
        <v xml:space="preserve"> </v>
      </c>
      <c r="T29" s="866"/>
      <c r="U29" s="866"/>
      <c r="V29" s="867"/>
      <c r="W29" s="853"/>
      <c r="X29" s="854"/>
      <c r="Y29" s="854"/>
      <c r="Z29" s="854"/>
      <c r="AA29" s="854"/>
      <c r="AE29" s="415" t="s">
        <v>985</v>
      </c>
      <c r="AF29" s="425" t="s">
        <v>986</v>
      </c>
      <c r="AG29" s="424" t="s">
        <v>1029</v>
      </c>
      <c r="AH29" s="421">
        <v>4200</v>
      </c>
      <c r="AI29" s="422">
        <v>0.4667</v>
      </c>
      <c r="AJ29" s="424"/>
    </row>
    <row r="30" spans="2:36" ht="25.5" customHeight="1" thickBot="1">
      <c r="B30" s="856">
        <v>15</v>
      </c>
      <c r="C30" s="856"/>
      <c r="D30" s="430"/>
      <c r="E30" s="433" t="str">
        <f t="shared" si="5"/>
        <v/>
      </c>
      <c r="F30" s="434" t="str">
        <f t="shared" si="0"/>
        <v/>
      </c>
      <c r="G30" s="857"/>
      <c r="H30" s="858"/>
      <c r="I30" s="858"/>
      <c r="J30" s="436" t="str">
        <f t="shared" si="1"/>
        <v/>
      </c>
      <c r="K30" s="859" t="str">
        <f t="shared" si="2"/>
        <v xml:space="preserve"> </v>
      </c>
      <c r="L30" s="859"/>
      <c r="M30" s="860"/>
      <c r="N30" s="857"/>
      <c r="O30" s="858"/>
      <c r="P30" s="858"/>
      <c r="Q30" s="861" t="str">
        <f t="shared" si="3"/>
        <v/>
      </c>
      <c r="R30" s="862"/>
      <c r="S30" s="859" t="str">
        <f t="shared" si="4"/>
        <v xml:space="preserve"> </v>
      </c>
      <c r="T30" s="859"/>
      <c r="U30" s="859"/>
      <c r="V30" s="860"/>
      <c r="W30" s="853"/>
      <c r="X30" s="854"/>
      <c r="Y30" s="854"/>
      <c r="Z30" s="854"/>
      <c r="AA30" s="854"/>
      <c r="AE30" s="415" t="s">
        <v>987</v>
      </c>
      <c r="AF30" s="425" t="s">
        <v>986</v>
      </c>
      <c r="AG30" s="424" t="s">
        <v>1029</v>
      </c>
      <c r="AH30" s="421">
        <v>777</v>
      </c>
      <c r="AI30" s="422">
        <v>8.6300000000000002E-2</v>
      </c>
      <c r="AJ30" s="423">
        <v>2006</v>
      </c>
    </row>
    <row r="31" spans="2:36" ht="6.95" customHeight="1" thickTop="1">
      <c r="B31" s="850"/>
      <c r="C31" s="850"/>
      <c r="F31" s="297"/>
      <c r="G31" s="850"/>
      <c r="H31" s="850"/>
      <c r="I31" s="850"/>
      <c r="J31" s="30"/>
      <c r="K31" s="855"/>
      <c r="L31" s="855"/>
      <c r="M31" s="855"/>
      <c r="N31" s="849"/>
      <c r="O31" s="849"/>
      <c r="P31" s="849"/>
      <c r="Q31" s="849"/>
      <c r="R31" s="849"/>
      <c r="S31" s="855"/>
      <c r="T31" s="855"/>
      <c r="U31" s="855"/>
      <c r="V31" s="855"/>
      <c r="W31" s="849"/>
      <c r="X31" s="849"/>
      <c r="Y31" s="849"/>
      <c r="Z31" s="849"/>
      <c r="AA31" s="849"/>
      <c r="AE31" s="415" t="s">
        <v>988</v>
      </c>
      <c r="AF31" s="425" t="s">
        <v>986</v>
      </c>
      <c r="AG31" s="424" t="s">
        <v>1029</v>
      </c>
      <c r="AH31" s="421">
        <v>1869</v>
      </c>
      <c r="AI31" s="422">
        <v>0.2077</v>
      </c>
      <c r="AJ31" s="423">
        <v>2006</v>
      </c>
    </row>
    <row r="32" spans="2:36">
      <c r="B32" s="850"/>
      <c r="C32" s="850"/>
      <c r="F32" s="297"/>
      <c r="G32" s="850"/>
      <c r="H32" s="850"/>
      <c r="I32" s="850"/>
      <c r="J32" s="290"/>
      <c r="K32" s="851"/>
      <c r="L32" s="851"/>
      <c r="M32" s="851"/>
      <c r="N32" s="850"/>
      <c r="O32" s="850"/>
      <c r="P32" s="850"/>
      <c r="Q32" s="852"/>
      <c r="R32" s="852"/>
      <c r="S32" s="851"/>
      <c r="T32" s="851"/>
      <c r="U32" s="851"/>
      <c r="V32" s="851"/>
      <c r="W32" s="849"/>
      <c r="X32" s="849"/>
      <c r="Y32" s="849"/>
      <c r="Z32" s="849"/>
      <c r="AA32" s="849"/>
      <c r="AE32" s="415" t="s">
        <v>989</v>
      </c>
      <c r="AF32" s="415" t="s">
        <v>990</v>
      </c>
      <c r="AG32" s="429" t="s">
        <v>1030</v>
      </c>
      <c r="AH32" s="421">
        <v>9000</v>
      </c>
      <c r="AI32" s="422">
        <v>1</v>
      </c>
      <c r="AJ32" s="423">
        <v>2006</v>
      </c>
    </row>
    <row r="33" spans="2:36">
      <c r="B33" s="850"/>
      <c r="C33" s="850"/>
      <c r="F33" s="297"/>
      <c r="G33" s="850"/>
      <c r="H33" s="850"/>
      <c r="I33" s="850"/>
      <c r="J33" s="290"/>
      <c r="K33" s="851"/>
      <c r="L33" s="851"/>
      <c r="M33" s="851"/>
      <c r="N33" s="850"/>
      <c r="O33" s="850"/>
      <c r="P33" s="850"/>
      <c r="Q33" s="852"/>
      <c r="R33" s="852"/>
      <c r="S33" s="851"/>
      <c r="T33" s="851"/>
      <c r="U33" s="851"/>
      <c r="V33" s="851"/>
      <c r="W33" s="849"/>
      <c r="X33" s="849"/>
      <c r="Y33" s="849"/>
      <c r="Z33" s="849"/>
      <c r="AA33" s="849"/>
      <c r="AE33" s="415" t="s">
        <v>991</v>
      </c>
      <c r="AF33" s="415" t="s">
        <v>990</v>
      </c>
      <c r="AG33" s="429" t="s">
        <v>1030</v>
      </c>
      <c r="AH33" s="421">
        <v>8900</v>
      </c>
      <c r="AI33" s="422">
        <v>0.9889</v>
      </c>
      <c r="AJ33" s="424"/>
    </row>
    <row r="34" spans="2:36" ht="16.5">
      <c r="B34" s="850"/>
      <c r="C34" s="850"/>
      <c r="F34" s="297"/>
      <c r="G34" s="850"/>
      <c r="H34" s="850"/>
      <c r="I34" s="850"/>
      <c r="J34" s="290"/>
      <c r="K34" s="851"/>
      <c r="L34" s="851"/>
      <c r="M34" s="851"/>
      <c r="N34" s="850"/>
      <c r="O34" s="850"/>
      <c r="P34" s="850"/>
      <c r="Q34" s="852"/>
      <c r="R34" s="852"/>
      <c r="S34" s="851"/>
      <c r="T34" s="851"/>
      <c r="U34" s="851"/>
      <c r="V34" s="851"/>
      <c r="W34" s="849"/>
      <c r="X34" s="849"/>
      <c r="Y34" s="849"/>
      <c r="Z34" s="849"/>
      <c r="AA34" s="849"/>
      <c r="AE34" s="415" t="s">
        <v>992</v>
      </c>
      <c r="AF34" s="425" t="s">
        <v>986</v>
      </c>
      <c r="AG34" s="424" t="s">
        <v>1029</v>
      </c>
      <c r="AH34" s="421">
        <v>9000</v>
      </c>
      <c r="AI34" s="422">
        <v>1</v>
      </c>
      <c r="AJ34" s="423">
        <v>1993</v>
      </c>
    </row>
    <row r="35" spans="2:36">
      <c r="B35" s="850"/>
      <c r="C35" s="850"/>
      <c r="F35" s="297"/>
      <c r="G35" s="850"/>
      <c r="H35" s="850"/>
      <c r="I35" s="850"/>
      <c r="J35" s="290"/>
      <c r="K35" s="851"/>
      <c r="L35" s="851"/>
      <c r="M35" s="851"/>
      <c r="N35" s="850"/>
      <c r="O35" s="850"/>
      <c r="P35" s="850"/>
      <c r="Q35" s="852"/>
      <c r="R35" s="852"/>
      <c r="S35" s="851"/>
      <c r="T35" s="851"/>
      <c r="U35" s="851"/>
      <c r="V35" s="851"/>
      <c r="W35" s="849"/>
      <c r="X35" s="849"/>
      <c r="Y35" s="849"/>
      <c r="Z35" s="849"/>
      <c r="AA35" s="849"/>
      <c r="AE35" s="414" t="s">
        <v>993</v>
      </c>
      <c r="AF35" s="415" t="s">
        <v>990</v>
      </c>
      <c r="AG35" s="429" t="s">
        <v>1030</v>
      </c>
      <c r="AH35" s="420">
        <v>6000</v>
      </c>
      <c r="AI35" s="417">
        <v>0.66669999999999996</v>
      </c>
      <c r="AJ35" s="418"/>
    </row>
    <row r="36" spans="2:36">
      <c r="B36" s="850"/>
      <c r="C36" s="850"/>
      <c r="F36" s="297"/>
      <c r="G36" s="850"/>
      <c r="H36" s="850"/>
      <c r="I36" s="850"/>
      <c r="J36" s="290"/>
      <c r="K36" s="851"/>
      <c r="L36" s="851"/>
      <c r="M36" s="851"/>
      <c r="N36" s="850"/>
      <c r="O36" s="850"/>
      <c r="P36" s="850"/>
      <c r="Q36" s="852"/>
      <c r="R36" s="852"/>
      <c r="S36" s="851"/>
      <c r="T36" s="851"/>
      <c r="U36" s="851"/>
      <c r="V36" s="851"/>
      <c r="W36" s="849"/>
      <c r="X36" s="849"/>
      <c r="Y36" s="849"/>
      <c r="Z36" s="849"/>
      <c r="AA36" s="849"/>
      <c r="AE36" s="414" t="s">
        <v>994</v>
      </c>
      <c r="AF36" s="415" t="s">
        <v>990</v>
      </c>
      <c r="AG36" s="429" t="s">
        <v>1030</v>
      </c>
      <c r="AH36" s="420">
        <v>6635</v>
      </c>
      <c r="AI36" s="417">
        <v>0.73719999999999997</v>
      </c>
      <c r="AJ36" s="418"/>
    </row>
    <row r="37" spans="2:36">
      <c r="B37" s="850"/>
      <c r="C37" s="850"/>
      <c r="F37" s="297"/>
      <c r="G37" s="850"/>
      <c r="H37" s="850"/>
      <c r="I37" s="850"/>
      <c r="J37" s="290"/>
      <c r="K37" s="851"/>
      <c r="L37" s="851"/>
      <c r="M37" s="851"/>
      <c r="N37" s="850"/>
      <c r="O37" s="850"/>
      <c r="P37" s="850"/>
      <c r="Q37" s="852"/>
      <c r="R37" s="852"/>
      <c r="S37" s="851"/>
      <c r="T37" s="851"/>
      <c r="U37" s="851"/>
      <c r="V37" s="851"/>
      <c r="W37" s="849"/>
      <c r="X37" s="849"/>
      <c r="Y37" s="849"/>
      <c r="Z37" s="849"/>
      <c r="AA37" s="849"/>
      <c r="AE37" s="415" t="s">
        <v>995</v>
      </c>
      <c r="AF37" s="415" t="s">
        <v>990</v>
      </c>
      <c r="AG37" s="429" t="s">
        <v>1030</v>
      </c>
      <c r="AH37" s="421">
        <v>6520</v>
      </c>
      <c r="AI37" s="422">
        <v>0.72440000000000004</v>
      </c>
      <c r="AJ37" s="423">
        <v>2003</v>
      </c>
    </row>
    <row r="38" spans="2:36">
      <c r="B38" s="850"/>
      <c r="C38" s="850"/>
      <c r="F38" s="297"/>
      <c r="G38" s="850"/>
      <c r="H38" s="850"/>
      <c r="I38" s="850"/>
      <c r="J38" s="290"/>
      <c r="K38" s="851"/>
      <c r="L38" s="851"/>
      <c r="M38" s="851"/>
      <c r="N38" s="850"/>
      <c r="O38" s="850"/>
      <c r="P38" s="850"/>
      <c r="Q38" s="852"/>
      <c r="R38" s="852"/>
      <c r="S38" s="851"/>
      <c r="T38" s="851"/>
      <c r="U38" s="851"/>
      <c r="V38" s="851"/>
      <c r="W38" s="849"/>
      <c r="X38" s="849"/>
      <c r="Y38" s="849"/>
      <c r="Z38" s="849"/>
      <c r="AA38" s="849"/>
      <c r="AE38" s="415" t="s">
        <v>996</v>
      </c>
      <c r="AF38" s="415" t="s">
        <v>990</v>
      </c>
      <c r="AG38" s="429" t="s">
        <v>1030</v>
      </c>
      <c r="AH38" s="421">
        <v>6700</v>
      </c>
      <c r="AI38" s="422">
        <v>0.74439999999999995</v>
      </c>
      <c r="AJ38" s="424"/>
    </row>
    <row r="39" spans="2:36">
      <c r="B39" s="850"/>
      <c r="C39" s="850"/>
      <c r="F39" s="297"/>
      <c r="G39" s="850"/>
      <c r="H39" s="850"/>
      <c r="I39" s="850"/>
      <c r="J39" s="290"/>
      <c r="K39" s="851"/>
      <c r="L39" s="851"/>
      <c r="M39" s="851"/>
      <c r="N39" s="850"/>
      <c r="O39" s="850"/>
      <c r="P39" s="850"/>
      <c r="Q39" s="852"/>
      <c r="R39" s="852"/>
      <c r="S39" s="851"/>
      <c r="T39" s="851"/>
      <c r="U39" s="851"/>
      <c r="V39" s="851"/>
      <c r="W39" s="849"/>
      <c r="X39" s="849"/>
      <c r="Y39" s="849"/>
      <c r="Z39" s="849"/>
      <c r="AA39" s="849"/>
      <c r="AE39" s="415" t="s">
        <v>997</v>
      </c>
      <c r="AF39" s="415" t="s">
        <v>990</v>
      </c>
      <c r="AG39" s="429" t="s">
        <v>1030</v>
      </c>
      <c r="AH39" s="421">
        <v>7800</v>
      </c>
      <c r="AI39" s="422">
        <v>0.86670000000000003</v>
      </c>
      <c r="AJ39" s="424"/>
    </row>
    <row r="40" spans="2:36">
      <c r="B40" s="850"/>
      <c r="C40" s="850"/>
      <c r="F40" s="297"/>
      <c r="G40" s="850"/>
      <c r="H40" s="850"/>
      <c r="I40" s="850"/>
      <c r="J40" s="290"/>
      <c r="K40" s="851"/>
      <c r="L40" s="851"/>
      <c r="M40" s="851"/>
      <c r="N40" s="850"/>
      <c r="O40" s="850"/>
      <c r="P40" s="850"/>
      <c r="Q40" s="852"/>
      <c r="R40" s="852"/>
      <c r="S40" s="851"/>
      <c r="T40" s="851"/>
      <c r="U40" s="851"/>
      <c r="V40" s="851"/>
      <c r="W40" s="849"/>
      <c r="X40" s="849"/>
      <c r="Y40" s="849"/>
      <c r="Z40" s="849"/>
      <c r="AA40" s="849"/>
      <c r="AE40" s="415" t="s">
        <v>998</v>
      </c>
      <c r="AF40" s="415" t="s">
        <v>990</v>
      </c>
      <c r="AG40" s="429" t="s">
        <v>1030</v>
      </c>
      <c r="AH40" s="421">
        <v>7800</v>
      </c>
      <c r="AI40" s="422">
        <v>0.86670000000000003</v>
      </c>
      <c r="AJ40" s="424"/>
    </row>
    <row r="41" spans="2:36">
      <c r="B41" s="850"/>
      <c r="C41" s="850"/>
      <c r="F41" s="297"/>
      <c r="G41" s="850"/>
      <c r="H41" s="850"/>
      <c r="I41" s="850"/>
      <c r="J41" s="290"/>
      <c r="K41" s="851"/>
      <c r="L41" s="851"/>
      <c r="M41" s="851"/>
      <c r="N41" s="850"/>
      <c r="O41" s="850"/>
      <c r="P41" s="850"/>
      <c r="Q41" s="852"/>
      <c r="R41" s="852"/>
      <c r="S41" s="851"/>
      <c r="T41" s="851"/>
      <c r="U41" s="851"/>
      <c r="V41" s="851"/>
      <c r="W41" s="849"/>
      <c r="X41" s="849"/>
      <c r="Y41" s="849"/>
      <c r="Z41" s="849"/>
      <c r="AA41" s="849"/>
      <c r="AE41" s="415" t="s">
        <v>999</v>
      </c>
      <c r="AF41" s="415" t="s">
        <v>990</v>
      </c>
      <c r="AG41" s="429" t="s">
        <v>1030</v>
      </c>
      <c r="AH41" s="421">
        <v>7500</v>
      </c>
      <c r="AI41" s="422">
        <v>0.83330000000000004</v>
      </c>
      <c r="AJ41" s="424"/>
    </row>
    <row r="42" spans="2:36">
      <c r="AE42" s="415" t="s">
        <v>1000</v>
      </c>
      <c r="AF42" s="415" t="s">
        <v>990</v>
      </c>
      <c r="AG42" s="429" t="s">
        <v>1030</v>
      </c>
      <c r="AH42" s="421">
        <v>8000</v>
      </c>
      <c r="AI42" s="422">
        <v>0.88890000000000002</v>
      </c>
      <c r="AJ42" s="424"/>
    </row>
    <row r="43" spans="2:36">
      <c r="AE43" s="415" t="s">
        <v>1001</v>
      </c>
      <c r="AF43" s="415" t="s">
        <v>990</v>
      </c>
      <c r="AG43" s="429" t="s">
        <v>1030</v>
      </c>
      <c r="AH43" s="421">
        <v>8500</v>
      </c>
      <c r="AI43" s="422">
        <v>0.94440000000000002</v>
      </c>
      <c r="AJ43" s="423">
        <v>2004</v>
      </c>
    </row>
    <row r="44" spans="2:36">
      <c r="AE44" s="414" t="s">
        <v>1002</v>
      </c>
      <c r="AF44" s="415" t="s">
        <v>990</v>
      </c>
      <c r="AG44" s="429" t="s">
        <v>1030</v>
      </c>
      <c r="AH44" s="420">
        <v>8800</v>
      </c>
      <c r="AI44" s="417">
        <v>0.9778</v>
      </c>
      <c r="AJ44" s="418">
        <v>2004</v>
      </c>
    </row>
    <row r="45" spans="2:36">
      <c r="AE45" s="414" t="s">
        <v>1003</v>
      </c>
      <c r="AF45" s="415" t="s">
        <v>990</v>
      </c>
      <c r="AG45" s="429" t="s">
        <v>1030</v>
      </c>
      <c r="AH45" s="420">
        <v>8400</v>
      </c>
      <c r="AI45" s="417">
        <v>0.93330000000000002</v>
      </c>
      <c r="AJ45" s="418"/>
    </row>
    <row r="46" spans="2:36">
      <c r="AE46" s="414" t="s">
        <v>1004</v>
      </c>
      <c r="AF46" s="415" t="s">
        <v>990</v>
      </c>
      <c r="AG46" s="429" t="s">
        <v>1030</v>
      </c>
      <c r="AH46" s="416">
        <v>9200</v>
      </c>
      <c r="AI46" s="419">
        <v>1.0222</v>
      </c>
      <c r="AJ46" s="424"/>
    </row>
    <row r="47" spans="2:36">
      <c r="AE47" s="414" t="s">
        <v>1005</v>
      </c>
      <c r="AF47" s="415" t="s">
        <v>990</v>
      </c>
      <c r="AG47" s="429" t="s">
        <v>1030</v>
      </c>
      <c r="AH47" s="420">
        <v>9600</v>
      </c>
      <c r="AI47" s="417">
        <v>1.0667</v>
      </c>
      <c r="AJ47" s="418"/>
    </row>
    <row r="48" spans="2:36">
      <c r="AE48" s="415" t="s">
        <v>1006</v>
      </c>
      <c r="AF48" s="415" t="s">
        <v>990</v>
      </c>
      <c r="AG48" s="429" t="s">
        <v>1030</v>
      </c>
      <c r="AH48" s="421">
        <v>9000</v>
      </c>
      <c r="AI48" s="422">
        <v>1</v>
      </c>
      <c r="AJ48" s="423">
        <v>2006</v>
      </c>
    </row>
    <row r="49" spans="31:36">
      <c r="AE49" s="415" t="s">
        <v>1007</v>
      </c>
      <c r="AF49" s="415" t="s">
        <v>990</v>
      </c>
      <c r="AG49" s="429" t="s">
        <v>1030</v>
      </c>
      <c r="AH49" s="421">
        <v>9600</v>
      </c>
      <c r="AI49" s="422">
        <v>1.0667</v>
      </c>
      <c r="AJ49" s="424"/>
    </row>
    <row r="50" spans="31:36">
      <c r="AE50" s="415" t="s">
        <v>1008</v>
      </c>
      <c r="AF50" s="415" t="s">
        <v>990</v>
      </c>
      <c r="AG50" s="429" t="s">
        <v>1030</v>
      </c>
      <c r="AH50" s="421">
        <v>10000</v>
      </c>
      <c r="AI50" s="422">
        <v>1.1111</v>
      </c>
      <c r="AJ50" s="424"/>
    </row>
    <row r="51" spans="31:36">
      <c r="AE51" s="415" t="s">
        <v>1009</v>
      </c>
      <c r="AF51" s="415" t="s">
        <v>990</v>
      </c>
      <c r="AG51" s="429" t="s">
        <v>1030</v>
      </c>
      <c r="AH51" s="421">
        <v>8300</v>
      </c>
      <c r="AI51" s="422">
        <v>0.92220000000000002</v>
      </c>
      <c r="AJ51" s="424"/>
    </row>
    <row r="52" spans="31:36">
      <c r="AE52" s="415" t="s">
        <v>1010</v>
      </c>
      <c r="AF52" s="415" t="s">
        <v>990</v>
      </c>
      <c r="AG52" s="429" t="s">
        <v>1030</v>
      </c>
      <c r="AH52" s="421">
        <v>9000</v>
      </c>
      <c r="AI52" s="422">
        <v>1</v>
      </c>
      <c r="AJ52" s="423">
        <v>2006</v>
      </c>
    </row>
    <row r="53" spans="31:36">
      <c r="AE53" s="415" t="s">
        <v>1011</v>
      </c>
      <c r="AF53" s="415" t="s">
        <v>972</v>
      </c>
      <c r="AG53" s="429" t="s">
        <v>1030</v>
      </c>
      <c r="AH53" s="421">
        <v>8200</v>
      </c>
      <c r="AI53" s="422">
        <v>0.91110000000000002</v>
      </c>
      <c r="AJ53" s="424"/>
    </row>
    <row r="54" spans="31:36">
      <c r="AE54" s="415" t="s">
        <v>1012</v>
      </c>
      <c r="AF54" s="415" t="s">
        <v>990</v>
      </c>
      <c r="AG54" s="429" t="s">
        <v>1030</v>
      </c>
      <c r="AH54" s="421">
        <v>9000</v>
      </c>
      <c r="AI54" s="422">
        <v>1</v>
      </c>
      <c r="AJ54" s="424"/>
    </row>
    <row r="55" spans="31:36" ht="16.5">
      <c r="AE55" s="414" t="s">
        <v>1013</v>
      </c>
      <c r="AF55" s="425" t="s">
        <v>986</v>
      </c>
      <c r="AG55" s="424" t="s">
        <v>1029</v>
      </c>
      <c r="AH55" s="420">
        <v>8100</v>
      </c>
      <c r="AI55" s="417">
        <v>0.9</v>
      </c>
      <c r="AJ55" s="418">
        <v>2008</v>
      </c>
    </row>
    <row r="56" spans="31:36" ht="16.5">
      <c r="AE56" s="414" t="s">
        <v>1014</v>
      </c>
      <c r="AF56" s="415" t="s">
        <v>1015</v>
      </c>
      <c r="AG56" s="424" t="s">
        <v>1029</v>
      </c>
      <c r="AH56" s="420">
        <v>8000</v>
      </c>
      <c r="AI56" s="417">
        <v>0.88890000000000002</v>
      </c>
      <c r="AJ56" s="418"/>
    </row>
    <row r="57" spans="31:36" ht="16.5">
      <c r="AE57" s="414" t="s">
        <v>1016</v>
      </c>
      <c r="AF57" s="415" t="s">
        <v>1015</v>
      </c>
      <c r="AG57" s="424" t="s">
        <v>1029</v>
      </c>
      <c r="AH57" s="420">
        <v>9000</v>
      </c>
      <c r="AI57" s="417">
        <v>1</v>
      </c>
      <c r="AJ57" s="418">
        <v>2008</v>
      </c>
    </row>
    <row r="58" spans="31:36" ht="30">
      <c r="AE58" s="415" t="s">
        <v>1017</v>
      </c>
      <c r="AF58" s="428" t="s">
        <v>1034</v>
      </c>
      <c r="AG58" s="424" t="s">
        <v>1029</v>
      </c>
      <c r="AH58" s="421">
        <v>4941</v>
      </c>
      <c r="AI58" s="422">
        <v>0.54900000000000004</v>
      </c>
      <c r="AJ58" s="423">
        <v>2016</v>
      </c>
    </row>
    <row r="59" spans="31:36">
      <c r="AE59" s="415" t="s">
        <v>1018</v>
      </c>
      <c r="AF59" s="415" t="s">
        <v>1019</v>
      </c>
      <c r="AG59" s="429" t="s">
        <v>1031</v>
      </c>
      <c r="AH59" s="421">
        <v>860</v>
      </c>
      <c r="AI59" s="422">
        <v>9.5600000000000004E-2</v>
      </c>
      <c r="AJ59" s="423">
        <v>2006</v>
      </c>
    </row>
    <row r="60" spans="31:36">
      <c r="AE60" s="415" t="s">
        <v>1020</v>
      </c>
      <c r="AF60" s="415" t="s">
        <v>1019</v>
      </c>
      <c r="AG60" s="429" t="s">
        <v>1031</v>
      </c>
      <c r="AH60" s="421">
        <v>2606</v>
      </c>
      <c r="AI60" s="422">
        <v>0.28960000000000002</v>
      </c>
      <c r="AJ60" s="423">
        <v>2006</v>
      </c>
    </row>
    <row r="61" spans="31:36">
      <c r="AE61" s="415" t="s">
        <v>1021</v>
      </c>
      <c r="AF61" s="415" t="s">
        <v>1019</v>
      </c>
      <c r="AG61" s="429" t="s">
        <v>1031</v>
      </c>
      <c r="AH61" s="421">
        <v>8600</v>
      </c>
      <c r="AI61" s="422">
        <v>0.9556</v>
      </c>
      <c r="AJ61" s="426"/>
    </row>
    <row r="62" spans="31:36">
      <c r="AE62" s="415" t="s">
        <v>1022</v>
      </c>
      <c r="AF62" s="415" t="s">
        <v>1019</v>
      </c>
      <c r="AG62" s="429" t="s">
        <v>1031</v>
      </c>
      <c r="AH62" s="421">
        <v>860</v>
      </c>
      <c r="AI62" s="422">
        <v>9.5600000000000004E-2</v>
      </c>
      <c r="AJ62" s="426"/>
    </row>
    <row r="63" spans="31:36">
      <c r="AE63" s="415" t="s">
        <v>1023</v>
      </c>
      <c r="AF63" s="415" t="s">
        <v>1019</v>
      </c>
      <c r="AG63" s="429" t="s">
        <v>1031</v>
      </c>
      <c r="AH63" s="421">
        <v>860</v>
      </c>
      <c r="AI63" s="422">
        <v>9.5600000000000004E-2</v>
      </c>
      <c r="AJ63" s="426"/>
    </row>
    <row r="64" spans="31:36">
      <c r="AE64" s="415" t="s">
        <v>1024</v>
      </c>
      <c r="AF64" s="415" t="s">
        <v>1019</v>
      </c>
      <c r="AG64" s="429" t="s">
        <v>1031</v>
      </c>
      <c r="AH64" s="421">
        <v>860</v>
      </c>
      <c r="AI64" s="422">
        <v>9.5600000000000004E-2</v>
      </c>
      <c r="AJ64" s="423">
        <v>2018</v>
      </c>
    </row>
    <row r="65" spans="31:36" ht="30.75">
      <c r="AE65" s="415" t="s">
        <v>1025</v>
      </c>
      <c r="AF65" s="428" t="s">
        <v>1032</v>
      </c>
      <c r="AG65" s="424" t="s">
        <v>1033</v>
      </c>
      <c r="AH65" s="421">
        <v>39780</v>
      </c>
      <c r="AI65" s="422">
        <v>4.42</v>
      </c>
      <c r="AJ65" s="424"/>
    </row>
    <row r="66" spans="31:36">
      <c r="AE66" s="415" t="s">
        <v>1026</v>
      </c>
      <c r="AF66" s="415" t="s">
        <v>972</v>
      </c>
      <c r="AG66" s="429" t="s">
        <v>1028</v>
      </c>
      <c r="AH66" s="421">
        <v>754</v>
      </c>
      <c r="AI66" s="422">
        <v>8.3799999999999999E-2</v>
      </c>
      <c r="AJ66" s="423">
        <v>2000</v>
      </c>
    </row>
  </sheetData>
  <sheetProtection algorithmName="SHA-512" hashValue="frl65p05mzEiSQrhzWEkI+u2F+hagk4y0FpGsiej4HtL1GbViWhSUq6gTqrem3l3+33pumsWeappt6sh7A+ISw==" saltValue="5MvSpZUGlhJOUcJhpPZJGg==" spinCount="100000" sheet="1" formatCells="0" formatRows="0" insertHyperlinks="0" selectLockedCells="1"/>
  <protectedRanges>
    <protectedRange sqref="W16:AA1000" name="範圍4"/>
    <protectedRange sqref="N16:P1000 D16:I1000" name="範圍3"/>
    <protectedRange sqref="AE24:AE34" name="範圍1_1"/>
  </protectedRanges>
  <mergeCells count="228">
    <mergeCell ref="C10:D11"/>
    <mergeCell ref="F10:F11"/>
    <mergeCell ref="H10:H11"/>
    <mergeCell ref="I10:I11"/>
    <mergeCell ref="J10:J11"/>
    <mergeCell ref="K10:M10"/>
    <mergeCell ref="O10:Q10"/>
    <mergeCell ref="J5:L5"/>
    <mergeCell ref="C7:D8"/>
    <mergeCell ref="E7:H7"/>
    <mergeCell ref="I7:I8"/>
    <mergeCell ref="J7:L7"/>
    <mergeCell ref="M7:M8"/>
    <mergeCell ref="E8:H8"/>
    <mergeCell ref="M1:S1"/>
    <mergeCell ref="M2:S2"/>
    <mergeCell ref="C4:D5"/>
    <mergeCell ref="E4:H4"/>
    <mergeCell ref="I4:I5"/>
    <mergeCell ref="J4:L4"/>
    <mergeCell ref="M4:M5"/>
    <mergeCell ref="N4:P5"/>
    <mergeCell ref="E5:H5"/>
    <mergeCell ref="Y3:AA4"/>
    <mergeCell ref="Q15:R15"/>
    <mergeCell ref="R10:R11"/>
    <mergeCell ref="T10:T11"/>
    <mergeCell ref="U10:U11"/>
    <mergeCell ref="V10:V11"/>
    <mergeCell ref="W10:W11"/>
    <mergeCell ref="M11:O11"/>
    <mergeCell ref="N7:P8"/>
    <mergeCell ref="K15:M15"/>
    <mergeCell ref="N15:P15"/>
    <mergeCell ref="Y5:AA6"/>
    <mergeCell ref="Y7:AA8"/>
    <mergeCell ref="Y9:AA12"/>
    <mergeCell ref="J8:L8"/>
    <mergeCell ref="W16:AA16"/>
    <mergeCell ref="B17:C17"/>
    <mergeCell ref="G17:I17"/>
    <mergeCell ref="K17:M17"/>
    <mergeCell ref="N17:P17"/>
    <mergeCell ref="Q17:R17"/>
    <mergeCell ref="S17:V17"/>
    <mergeCell ref="W17:AA17"/>
    <mergeCell ref="S15:V15"/>
    <mergeCell ref="B16:C16"/>
    <mergeCell ref="G16:I16"/>
    <mergeCell ref="K16:M16"/>
    <mergeCell ref="N16:P16"/>
    <mergeCell ref="Q16:R16"/>
    <mergeCell ref="S16:V16"/>
    <mergeCell ref="B14:C15"/>
    <mergeCell ref="D14:D15"/>
    <mergeCell ref="E14:F14"/>
    <mergeCell ref="G14:M14"/>
    <mergeCell ref="N14:V14"/>
    <mergeCell ref="W14:AA15"/>
    <mergeCell ref="G15:I15"/>
    <mergeCell ref="W18:AA18"/>
    <mergeCell ref="B19:C19"/>
    <mergeCell ref="G19:I19"/>
    <mergeCell ref="K19:M19"/>
    <mergeCell ref="N19:P19"/>
    <mergeCell ref="Q19:R19"/>
    <mergeCell ref="S19:V19"/>
    <mergeCell ref="W19:AA19"/>
    <mergeCell ref="B18:C18"/>
    <mergeCell ref="G18:I18"/>
    <mergeCell ref="K18:M18"/>
    <mergeCell ref="N18:P18"/>
    <mergeCell ref="Q18:R18"/>
    <mergeCell ref="S18:V18"/>
    <mergeCell ref="W20:AA20"/>
    <mergeCell ref="B21:C21"/>
    <mergeCell ref="G21:I21"/>
    <mergeCell ref="K21:M21"/>
    <mergeCell ref="N21:P21"/>
    <mergeCell ref="Q21:R21"/>
    <mergeCell ref="S21:V21"/>
    <mergeCell ref="W21:AA21"/>
    <mergeCell ref="B20:C20"/>
    <mergeCell ref="G20:I20"/>
    <mergeCell ref="K20:M20"/>
    <mergeCell ref="N20:P20"/>
    <mergeCell ref="Q20:R20"/>
    <mergeCell ref="S20:V20"/>
    <mergeCell ref="W22:AA22"/>
    <mergeCell ref="B23:C23"/>
    <mergeCell ref="G23:I23"/>
    <mergeCell ref="K23:M23"/>
    <mergeCell ref="N23:P23"/>
    <mergeCell ref="Q23:R23"/>
    <mergeCell ref="S23:V23"/>
    <mergeCell ref="W23:AA23"/>
    <mergeCell ref="B22:C22"/>
    <mergeCell ref="G22:I22"/>
    <mergeCell ref="K22:M22"/>
    <mergeCell ref="N22:P22"/>
    <mergeCell ref="Q22:R22"/>
    <mergeCell ref="S22:V22"/>
    <mergeCell ref="W24:AA24"/>
    <mergeCell ref="B25:C25"/>
    <mergeCell ref="G25:I25"/>
    <mergeCell ref="K25:M25"/>
    <mergeCell ref="N25:P25"/>
    <mergeCell ref="Q25:R25"/>
    <mergeCell ref="S25:V25"/>
    <mergeCell ref="W25:AA25"/>
    <mergeCell ref="B24:C24"/>
    <mergeCell ref="G24:I24"/>
    <mergeCell ref="K24:M24"/>
    <mergeCell ref="N24:P24"/>
    <mergeCell ref="Q24:R24"/>
    <mergeCell ref="S24:V24"/>
    <mergeCell ref="W26:AA26"/>
    <mergeCell ref="B27:C27"/>
    <mergeCell ref="G27:I27"/>
    <mergeCell ref="K27:M27"/>
    <mergeCell ref="N27:P27"/>
    <mergeCell ref="Q27:R27"/>
    <mergeCell ref="S27:V27"/>
    <mergeCell ref="W27:AA27"/>
    <mergeCell ref="B26:C26"/>
    <mergeCell ref="G26:I26"/>
    <mergeCell ref="K26:M26"/>
    <mergeCell ref="N26:P26"/>
    <mergeCell ref="Q26:R26"/>
    <mergeCell ref="S26:V26"/>
    <mergeCell ref="W28:AA28"/>
    <mergeCell ref="B29:C29"/>
    <mergeCell ref="G29:I29"/>
    <mergeCell ref="K29:M29"/>
    <mergeCell ref="N29:P29"/>
    <mergeCell ref="Q29:R29"/>
    <mergeCell ref="S29:V29"/>
    <mergeCell ref="W29:AA29"/>
    <mergeCell ref="B28:C28"/>
    <mergeCell ref="G28:I28"/>
    <mergeCell ref="K28:M28"/>
    <mergeCell ref="N28:P28"/>
    <mergeCell ref="Q28:R28"/>
    <mergeCell ref="S28:V28"/>
    <mergeCell ref="W30:AA30"/>
    <mergeCell ref="B31:C31"/>
    <mergeCell ref="G31:I31"/>
    <mergeCell ref="K31:M31"/>
    <mergeCell ref="N31:P31"/>
    <mergeCell ref="Q31:R31"/>
    <mergeCell ref="S31:V31"/>
    <mergeCell ref="W31:AA31"/>
    <mergeCell ref="B30:C30"/>
    <mergeCell ref="G30:I30"/>
    <mergeCell ref="K30:M30"/>
    <mergeCell ref="N30:P30"/>
    <mergeCell ref="Q30:R30"/>
    <mergeCell ref="S30:V30"/>
    <mergeCell ref="W32:AA32"/>
    <mergeCell ref="B33:C33"/>
    <mergeCell ref="G33:I33"/>
    <mergeCell ref="K33:M33"/>
    <mergeCell ref="N33:P33"/>
    <mergeCell ref="Q33:R33"/>
    <mergeCell ref="S33:V33"/>
    <mergeCell ref="W33:AA33"/>
    <mergeCell ref="B32:C32"/>
    <mergeCell ref="G32:I32"/>
    <mergeCell ref="K32:M32"/>
    <mergeCell ref="N32:P32"/>
    <mergeCell ref="Q32:R32"/>
    <mergeCell ref="S32:V32"/>
    <mergeCell ref="W34:AA34"/>
    <mergeCell ref="B35:C35"/>
    <mergeCell ref="G35:I35"/>
    <mergeCell ref="K35:M35"/>
    <mergeCell ref="N35:P35"/>
    <mergeCell ref="Q35:R35"/>
    <mergeCell ref="S35:V35"/>
    <mergeCell ref="W35:AA35"/>
    <mergeCell ref="B34:C34"/>
    <mergeCell ref="G34:I34"/>
    <mergeCell ref="K34:M34"/>
    <mergeCell ref="N34:P34"/>
    <mergeCell ref="Q34:R34"/>
    <mergeCell ref="S34:V34"/>
    <mergeCell ref="W36:AA36"/>
    <mergeCell ref="B37:C37"/>
    <mergeCell ref="G37:I37"/>
    <mergeCell ref="K37:M37"/>
    <mergeCell ref="N37:P37"/>
    <mergeCell ref="Q37:R37"/>
    <mergeCell ref="S37:V37"/>
    <mergeCell ref="W37:AA37"/>
    <mergeCell ref="B36:C36"/>
    <mergeCell ref="G36:I36"/>
    <mergeCell ref="K36:M36"/>
    <mergeCell ref="N36:P36"/>
    <mergeCell ref="Q36:R36"/>
    <mergeCell ref="S36:V36"/>
    <mergeCell ref="W38:AA38"/>
    <mergeCell ref="B39:C39"/>
    <mergeCell ref="G39:I39"/>
    <mergeCell ref="K39:M39"/>
    <mergeCell ref="N39:P39"/>
    <mergeCell ref="Q39:R39"/>
    <mergeCell ref="S39:V39"/>
    <mergeCell ref="W39:AA39"/>
    <mergeCell ref="B38:C38"/>
    <mergeCell ref="G38:I38"/>
    <mergeCell ref="K38:M38"/>
    <mergeCell ref="N38:P38"/>
    <mergeCell ref="Q38:R38"/>
    <mergeCell ref="S38:V38"/>
    <mergeCell ref="W40:AA40"/>
    <mergeCell ref="B41:C41"/>
    <mergeCell ref="G41:I41"/>
    <mergeCell ref="K41:M41"/>
    <mergeCell ref="N41:P41"/>
    <mergeCell ref="Q41:R41"/>
    <mergeCell ref="S41:V41"/>
    <mergeCell ref="W41:AA41"/>
    <mergeCell ref="B40:C40"/>
    <mergeCell ref="G40:I40"/>
    <mergeCell ref="K40:M40"/>
    <mergeCell ref="N40:P40"/>
    <mergeCell ref="Q40:R40"/>
    <mergeCell ref="S40:V40"/>
  </mergeCells>
  <phoneticPr fontId="6" type="noConversion"/>
  <dataValidations count="3">
    <dataValidation type="list" allowBlank="1" showInputMessage="1" showErrorMessage="1" sqref="WVL983056:WVL983081 IZ16:IZ41 SV16:SV41 ACR16:ACR41 AMN16:AMN41 AWJ16:AWJ41 BGF16:BGF41 BQB16:BQB41 BZX16:BZX41 CJT16:CJT41 CTP16:CTP41 DDL16:DDL41 DNH16:DNH41 DXD16:DXD41 EGZ16:EGZ41 EQV16:EQV41 FAR16:FAR41 FKN16:FKN41 FUJ16:FUJ41 GEF16:GEF41 GOB16:GOB41 GXX16:GXX41 HHT16:HHT41 HRP16:HRP41 IBL16:IBL41 ILH16:ILH41 IVD16:IVD41 JEZ16:JEZ41 JOV16:JOV41 JYR16:JYR41 KIN16:KIN41 KSJ16:KSJ41 LCF16:LCF41 LMB16:LMB41 LVX16:LVX41 MFT16:MFT41 MPP16:MPP41 MZL16:MZL41 NJH16:NJH41 NTD16:NTD41 OCZ16:OCZ41 OMV16:OMV41 OWR16:OWR41 PGN16:PGN41 PQJ16:PQJ41 QAF16:QAF41 QKB16:QKB41 QTX16:QTX41 RDT16:RDT41 RNP16:RNP41 RXL16:RXL41 SHH16:SHH41 SRD16:SRD41 TAZ16:TAZ41 TKV16:TKV41 TUR16:TUR41 UEN16:UEN41 UOJ16:UOJ41 UYF16:UYF41 VIB16:VIB41 VRX16:VRX41 WBT16:WBT41 WLP16:WLP41 WVL16:WVL41 F65552:F65577 IZ65552:IZ65577 SV65552:SV65577 ACR65552:ACR65577 AMN65552:AMN65577 AWJ65552:AWJ65577 BGF65552:BGF65577 BQB65552:BQB65577 BZX65552:BZX65577 CJT65552:CJT65577 CTP65552:CTP65577 DDL65552:DDL65577 DNH65552:DNH65577 DXD65552:DXD65577 EGZ65552:EGZ65577 EQV65552:EQV65577 FAR65552:FAR65577 FKN65552:FKN65577 FUJ65552:FUJ65577 GEF65552:GEF65577 GOB65552:GOB65577 GXX65552:GXX65577 HHT65552:HHT65577 HRP65552:HRP65577 IBL65552:IBL65577 ILH65552:ILH65577 IVD65552:IVD65577 JEZ65552:JEZ65577 JOV65552:JOV65577 JYR65552:JYR65577 KIN65552:KIN65577 KSJ65552:KSJ65577 LCF65552:LCF65577 LMB65552:LMB65577 LVX65552:LVX65577 MFT65552:MFT65577 MPP65552:MPP65577 MZL65552:MZL65577 NJH65552:NJH65577 NTD65552:NTD65577 OCZ65552:OCZ65577 OMV65552:OMV65577 OWR65552:OWR65577 PGN65552:PGN65577 PQJ65552:PQJ65577 QAF65552:QAF65577 QKB65552:QKB65577 QTX65552:QTX65577 RDT65552:RDT65577 RNP65552:RNP65577 RXL65552:RXL65577 SHH65552:SHH65577 SRD65552:SRD65577 TAZ65552:TAZ65577 TKV65552:TKV65577 TUR65552:TUR65577 UEN65552:UEN65577 UOJ65552:UOJ65577 UYF65552:UYF65577 VIB65552:VIB65577 VRX65552:VRX65577 WBT65552:WBT65577 WLP65552:WLP65577 WVL65552:WVL65577 F131088:F131113 IZ131088:IZ131113 SV131088:SV131113 ACR131088:ACR131113 AMN131088:AMN131113 AWJ131088:AWJ131113 BGF131088:BGF131113 BQB131088:BQB131113 BZX131088:BZX131113 CJT131088:CJT131113 CTP131088:CTP131113 DDL131088:DDL131113 DNH131088:DNH131113 DXD131088:DXD131113 EGZ131088:EGZ131113 EQV131088:EQV131113 FAR131088:FAR131113 FKN131088:FKN131113 FUJ131088:FUJ131113 GEF131088:GEF131113 GOB131088:GOB131113 GXX131088:GXX131113 HHT131088:HHT131113 HRP131088:HRP131113 IBL131088:IBL131113 ILH131088:ILH131113 IVD131088:IVD131113 JEZ131088:JEZ131113 JOV131088:JOV131113 JYR131088:JYR131113 KIN131088:KIN131113 KSJ131088:KSJ131113 LCF131088:LCF131113 LMB131088:LMB131113 LVX131088:LVX131113 MFT131088:MFT131113 MPP131088:MPP131113 MZL131088:MZL131113 NJH131088:NJH131113 NTD131088:NTD131113 OCZ131088:OCZ131113 OMV131088:OMV131113 OWR131088:OWR131113 PGN131088:PGN131113 PQJ131088:PQJ131113 QAF131088:QAF131113 QKB131088:QKB131113 QTX131088:QTX131113 RDT131088:RDT131113 RNP131088:RNP131113 RXL131088:RXL131113 SHH131088:SHH131113 SRD131088:SRD131113 TAZ131088:TAZ131113 TKV131088:TKV131113 TUR131088:TUR131113 UEN131088:UEN131113 UOJ131088:UOJ131113 UYF131088:UYF131113 VIB131088:VIB131113 VRX131088:VRX131113 WBT131088:WBT131113 WLP131088:WLP131113 WVL131088:WVL131113 F196624:F196649 IZ196624:IZ196649 SV196624:SV196649 ACR196624:ACR196649 AMN196624:AMN196649 AWJ196624:AWJ196649 BGF196624:BGF196649 BQB196624:BQB196649 BZX196624:BZX196649 CJT196624:CJT196649 CTP196624:CTP196649 DDL196624:DDL196649 DNH196624:DNH196649 DXD196624:DXD196649 EGZ196624:EGZ196649 EQV196624:EQV196649 FAR196624:FAR196649 FKN196624:FKN196649 FUJ196624:FUJ196649 GEF196624:GEF196649 GOB196624:GOB196649 GXX196624:GXX196649 HHT196624:HHT196649 HRP196624:HRP196649 IBL196624:IBL196649 ILH196624:ILH196649 IVD196624:IVD196649 JEZ196624:JEZ196649 JOV196624:JOV196649 JYR196624:JYR196649 KIN196624:KIN196649 KSJ196624:KSJ196649 LCF196624:LCF196649 LMB196624:LMB196649 LVX196624:LVX196649 MFT196624:MFT196649 MPP196624:MPP196649 MZL196624:MZL196649 NJH196624:NJH196649 NTD196624:NTD196649 OCZ196624:OCZ196649 OMV196624:OMV196649 OWR196624:OWR196649 PGN196624:PGN196649 PQJ196624:PQJ196649 QAF196624:QAF196649 QKB196624:QKB196649 QTX196624:QTX196649 RDT196624:RDT196649 RNP196624:RNP196649 RXL196624:RXL196649 SHH196624:SHH196649 SRD196624:SRD196649 TAZ196624:TAZ196649 TKV196624:TKV196649 TUR196624:TUR196649 UEN196624:UEN196649 UOJ196624:UOJ196649 UYF196624:UYF196649 VIB196624:VIB196649 VRX196624:VRX196649 WBT196624:WBT196649 WLP196624:WLP196649 WVL196624:WVL196649 F262160:F262185 IZ262160:IZ262185 SV262160:SV262185 ACR262160:ACR262185 AMN262160:AMN262185 AWJ262160:AWJ262185 BGF262160:BGF262185 BQB262160:BQB262185 BZX262160:BZX262185 CJT262160:CJT262185 CTP262160:CTP262185 DDL262160:DDL262185 DNH262160:DNH262185 DXD262160:DXD262185 EGZ262160:EGZ262185 EQV262160:EQV262185 FAR262160:FAR262185 FKN262160:FKN262185 FUJ262160:FUJ262185 GEF262160:GEF262185 GOB262160:GOB262185 GXX262160:GXX262185 HHT262160:HHT262185 HRP262160:HRP262185 IBL262160:IBL262185 ILH262160:ILH262185 IVD262160:IVD262185 JEZ262160:JEZ262185 JOV262160:JOV262185 JYR262160:JYR262185 KIN262160:KIN262185 KSJ262160:KSJ262185 LCF262160:LCF262185 LMB262160:LMB262185 LVX262160:LVX262185 MFT262160:MFT262185 MPP262160:MPP262185 MZL262160:MZL262185 NJH262160:NJH262185 NTD262160:NTD262185 OCZ262160:OCZ262185 OMV262160:OMV262185 OWR262160:OWR262185 PGN262160:PGN262185 PQJ262160:PQJ262185 QAF262160:QAF262185 QKB262160:QKB262185 QTX262160:QTX262185 RDT262160:RDT262185 RNP262160:RNP262185 RXL262160:RXL262185 SHH262160:SHH262185 SRD262160:SRD262185 TAZ262160:TAZ262185 TKV262160:TKV262185 TUR262160:TUR262185 UEN262160:UEN262185 UOJ262160:UOJ262185 UYF262160:UYF262185 VIB262160:VIB262185 VRX262160:VRX262185 WBT262160:WBT262185 WLP262160:WLP262185 WVL262160:WVL262185 F327696:F327721 IZ327696:IZ327721 SV327696:SV327721 ACR327696:ACR327721 AMN327696:AMN327721 AWJ327696:AWJ327721 BGF327696:BGF327721 BQB327696:BQB327721 BZX327696:BZX327721 CJT327696:CJT327721 CTP327696:CTP327721 DDL327696:DDL327721 DNH327696:DNH327721 DXD327696:DXD327721 EGZ327696:EGZ327721 EQV327696:EQV327721 FAR327696:FAR327721 FKN327696:FKN327721 FUJ327696:FUJ327721 GEF327696:GEF327721 GOB327696:GOB327721 GXX327696:GXX327721 HHT327696:HHT327721 HRP327696:HRP327721 IBL327696:IBL327721 ILH327696:ILH327721 IVD327696:IVD327721 JEZ327696:JEZ327721 JOV327696:JOV327721 JYR327696:JYR327721 KIN327696:KIN327721 KSJ327696:KSJ327721 LCF327696:LCF327721 LMB327696:LMB327721 LVX327696:LVX327721 MFT327696:MFT327721 MPP327696:MPP327721 MZL327696:MZL327721 NJH327696:NJH327721 NTD327696:NTD327721 OCZ327696:OCZ327721 OMV327696:OMV327721 OWR327696:OWR327721 PGN327696:PGN327721 PQJ327696:PQJ327721 QAF327696:QAF327721 QKB327696:QKB327721 QTX327696:QTX327721 RDT327696:RDT327721 RNP327696:RNP327721 RXL327696:RXL327721 SHH327696:SHH327721 SRD327696:SRD327721 TAZ327696:TAZ327721 TKV327696:TKV327721 TUR327696:TUR327721 UEN327696:UEN327721 UOJ327696:UOJ327721 UYF327696:UYF327721 VIB327696:VIB327721 VRX327696:VRX327721 WBT327696:WBT327721 WLP327696:WLP327721 WVL327696:WVL327721 F393232:F393257 IZ393232:IZ393257 SV393232:SV393257 ACR393232:ACR393257 AMN393232:AMN393257 AWJ393232:AWJ393257 BGF393232:BGF393257 BQB393232:BQB393257 BZX393232:BZX393257 CJT393232:CJT393257 CTP393232:CTP393257 DDL393232:DDL393257 DNH393232:DNH393257 DXD393232:DXD393257 EGZ393232:EGZ393257 EQV393232:EQV393257 FAR393232:FAR393257 FKN393232:FKN393257 FUJ393232:FUJ393257 GEF393232:GEF393257 GOB393232:GOB393257 GXX393232:GXX393257 HHT393232:HHT393257 HRP393232:HRP393257 IBL393232:IBL393257 ILH393232:ILH393257 IVD393232:IVD393257 JEZ393232:JEZ393257 JOV393232:JOV393257 JYR393232:JYR393257 KIN393232:KIN393257 KSJ393232:KSJ393257 LCF393232:LCF393257 LMB393232:LMB393257 LVX393232:LVX393257 MFT393232:MFT393257 MPP393232:MPP393257 MZL393232:MZL393257 NJH393232:NJH393257 NTD393232:NTD393257 OCZ393232:OCZ393257 OMV393232:OMV393257 OWR393232:OWR393257 PGN393232:PGN393257 PQJ393232:PQJ393257 QAF393232:QAF393257 QKB393232:QKB393257 QTX393232:QTX393257 RDT393232:RDT393257 RNP393232:RNP393257 RXL393232:RXL393257 SHH393232:SHH393257 SRD393232:SRD393257 TAZ393232:TAZ393257 TKV393232:TKV393257 TUR393232:TUR393257 UEN393232:UEN393257 UOJ393232:UOJ393257 UYF393232:UYF393257 VIB393232:VIB393257 VRX393232:VRX393257 WBT393232:WBT393257 WLP393232:WLP393257 WVL393232:WVL393257 F458768:F458793 IZ458768:IZ458793 SV458768:SV458793 ACR458768:ACR458793 AMN458768:AMN458793 AWJ458768:AWJ458793 BGF458768:BGF458793 BQB458768:BQB458793 BZX458768:BZX458793 CJT458768:CJT458793 CTP458768:CTP458793 DDL458768:DDL458793 DNH458768:DNH458793 DXD458768:DXD458793 EGZ458768:EGZ458793 EQV458768:EQV458793 FAR458768:FAR458793 FKN458768:FKN458793 FUJ458768:FUJ458793 GEF458768:GEF458793 GOB458768:GOB458793 GXX458768:GXX458793 HHT458768:HHT458793 HRP458768:HRP458793 IBL458768:IBL458793 ILH458768:ILH458793 IVD458768:IVD458793 JEZ458768:JEZ458793 JOV458768:JOV458793 JYR458768:JYR458793 KIN458768:KIN458793 KSJ458768:KSJ458793 LCF458768:LCF458793 LMB458768:LMB458793 LVX458768:LVX458793 MFT458768:MFT458793 MPP458768:MPP458793 MZL458768:MZL458793 NJH458768:NJH458793 NTD458768:NTD458793 OCZ458768:OCZ458793 OMV458768:OMV458793 OWR458768:OWR458793 PGN458768:PGN458793 PQJ458768:PQJ458793 QAF458768:QAF458793 QKB458768:QKB458793 QTX458768:QTX458793 RDT458768:RDT458793 RNP458768:RNP458793 RXL458768:RXL458793 SHH458768:SHH458793 SRD458768:SRD458793 TAZ458768:TAZ458793 TKV458768:TKV458793 TUR458768:TUR458793 UEN458768:UEN458793 UOJ458768:UOJ458793 UYF458768:UYF458793 VIB458768:VIB458793 VRX458768:VRX458793 WBT458768:WBT458793 WLP458768:WLP458793 WVL458768:WVL458793 F524304:F524329 IZ524304:IZ524329 SV524304:SV524329 ACR524304:ACR524329 AMN524304:AMN524329 AWJ524304:AWJ524329 BGF524304:BGF524329 BQB524304:BQB524329 BZX524304:BZX524329 CJT524304:CJT524329 CTP524304:CTP524329 DDL524304:DDL524329 DNH524304:DNH524329 DXD524304:DXD524329 EGZ524304:EGZ524329 EQV524304:EQV524329 FAR524304:FAR524329 FKN524304:FKN524329 FUJ524304:FUJ524329 GEF524304:GEF524329 GOB524304:GOB524329 GXX524304:GXX524329 HHT524304:HHT524329 HRP524304:HRP524329 IBL524304:IBL524329 ILH524304:ILH524329 IVD524304:IVD524329 JEZ524304:JEZ524329 JOV524304:JOV524329 JYR524304:JYR524329 KIN524304:KIN524329 KSJ524304:KSJ524329 LCF524304:LCF524329 LMB524304:LMB524329 LVX524304:LVX524329 MFT524304:MFT524329 MPP524304:MPP524329 MZL524304:MZL524329 NJH524304:NJH524329 NTD524304:NTD524329 OCZ524304:OCZ524329 OMV524304:OMV524329 OWR524304:OWR524329 PGN524304:PGN524329 PQJ524304:PQJ524329 QAF524304:QAF524329 QKB524304:QKB524329 QTX524304:QTX524329 RDT524304:RDT524329 RNP524304:RNP524329 RXL524304:RXL524329 SHH524304:SHH524329 SRD524304:SRD524329 TAZ524304:TAZ524329 TKV524304:TKV524329 TUR524304:TUR524329 UEN524304:UEN524329 UOJ524304:UOJ524329 UYF524304:UYF524329 VIB524304:VIB524329 VRX524304:VRX524329 WBT524304:WBT524329 WLP524304:WLP524329 WVL524304:WVL524329 F589840:F589865 IZ589840:IZ589865 SV589840:SV589865 ACR589840:ACR589865 AMN589840:AMN589865 AWJ589840:AWJ589865 BGF589840:BGF589865 BQB589840:BQB589865 BZX589840:BZX589865 CJT589840:CJT589865 CTP589840:CTP589865 DDL589840:DDL589865 DNH589840:DNH589865 DXD589840:DXD589865 EGZ589840:EGZ589865 EQV589840:EQV589865 FAR589840:FAR589865 FKN589840:FKN589865 FUJ589840:FUJ589865 GEF589840:GEF589865 GOB589840:GOB589865 GXX589840:GXX589865 HHT589840:HHT589865 HRP589840:HRP589865 IBL589840:IBL589865 ILH589840:ILH589865 IVD589840:IVD589865 JEZ589840:JEZ589865 JOV589840:JOV589865 JYR589840:JYR589865 KIN589840:KIN589865 KSJ589840:KSJ589865 LCF589840:LCF589865 LMB589840:LMB589865 LVX589840:LVX589865 MFT589840:MFT589865 MPP589840:MPP589865 MZL589840:MZL589865 NJH589840:NJH589865 NTD589840:NTD589865 OCZ589840:OCZ589865 OMV589840:OMV589865 OWR589840:OWR589865 PGN589840:PGN589865 PQJ589840:PQJ589865 QAF589840:QAF589865 QKB589840:QKB589865 QTX589840:QTX589865 RDT589840:RDT589865 RNP589840:RNP589865 RXL589840:RXL589865 SHH589840:SHH589865 SRD589840:SRD589865 TAZ589840:TAZ589865 TKV589840:TKV589865 TUR589840:TUR589865 UEN589840:UEN589865 UOJ589840:UOJ589865 UYF589840:UYF589865 VIB589840:VIB589865 VRX589840:VRX589865 WBT589840:WBT589865 WLP589840:WLP589865 WVL589840:WVL589865 F655376:F655401 IZ655376:IZ655401 SV655376:SV655401 ACR655376:ACR655401 AMN655376:AMN655401 AWJ655376:AWJ655401 BGF655376:BGF655401 BQB655376:BQB655401 BZX655376:BZX655401 CJT655376:CJT655401 CTP655376:CTP655401 DDL655376:DDL655401 DNH655376:DNH655401 DXD655376:DXD655401 EGZ655376:EGZ655401 EQV655376:EQV655401 FAR655376:FAR655401 FKN655376:FKN655401 FUJ655376:FUJ655401 GEF655376:GEF655401 GOB655376:GOB655401 GXX655376:GXX655401 HHT655376:HHT655401 HRP655376:HRP655401 IBL655376:IBL655401 ILH655376:ILH655401 IVD655376:IVD655401 JEZ655376:JEZ655401 JOV655376:JOV655401 JYR655376:JYR655401 KIN655376:KIN655401 KSJ655376:KSJ655401 LCF655376:LCF655401 LMB655376:LMB655401 LVX655376:LVX655401 MFT655376:MFT655401 MPP655376:MPP655401 MZL655376:MZL655401 NJH655376:NJH655401 NTD655376:NTD655401 OCZ655376:OCZ655401 OMV655376:OMV655401 OWR655376:OWR655401 PGN655376:PGN655401 PQJ655376:PQJ655401 QAF655376:QAF655401 QKB655376:QKB655401 QTX655376:QTX655401 RDT655376:RDT655401 RNP655376:RNP655401 RXL655376:RXL655401 SHH655376:SHH655401 SRD655376:SRD655401 TAZ655376:TAZ655401 TKV655376:TKV655401 TUR655376:TUR655401 UEN655376:UEN655401 UOJ655376:UOJ655401 UYF655376:UYF655401 VIB655376:VIB655401 VRX655376:VRX655401 WBT655376:WBT655401 WLP655376:WLP655401 WVL655376:WVL655401 F720912:F720937 IZ720912:IZ720937 SV720912:SV720937 ACR720912:ACR720937 AMN720912:AMN720937 AWJ720912:AWJ720937 BGF720912:BGF720937 BQB720912:BQB720937 BZX720912:BZX720937 CJT720912:CJT720937 CTP720912:CTP720937 DDL720912:DDL720937 DNH720912:DNH720937 DXD720912:DXD720937 EGZ720912:EGZ720937 EQV720912:EQV720937 FAR720912:FAR720937 FKN720912:FKN720937 FUJ720912:FUJ720937 GEF720912:GEF720937 GOB720912:GOB720937 GXX720912:GXX720937 HHT720912:HHT720937 HRP720912:HRP720937 IBL720912:IBL720937 ILH720912:ILH720937 IVD720912:IVD720937 JEZ720912:JEZ720937 JOV720912:JOV720937 JYR720912:JYR720937 KIN720912:KIN720937 KSJ720912:KSJ720937 LCF720912:LCF720937 LMB720912:LMB720937 LVX720912:LVX720937 MFT720912:MFT720937 MPP720912:MPP720937 MZL720912:MZL720937 NJH720912:NJH720937 NTD720912:NTD720937 OCZ720912:OCZ720937 OMV720912:OMV720937 OWR720912:OWR720937 PGN720912:PGN720937 PQJ720912:PQJ720937 QAF720912:QAF720937 QKB720912:QKB720937 QTX720912:QTX720937 RDT720912:RDT720937 RNP720912:RNP720937 RXL720912:RXL720937 SHH720912:SHH720937 SRD720912:SRD720937 TAZ720912:TAZ720937 TKV720912:TKV720937 TUR720912:TUR720937 UEN720912:UEN720937 UOJ720912:UOJ720937 UYF720912:UYF720937 VIB720912:VIB720937 VRX720912:VRX720937 WBT720912:WBT720937 WLP720912:WLP720937 WVL720912:WVL720937 F786448:F786473 IZ786448:IZ786473 SV786448:SV786473 ACR786448:ACR786473 AMN786448:AMN786473 AWJ786448:AWJ786473 BGF786448:BGF786473 BQB786448:BQB786473 BZX786448:BZX786473 CJT786448:CJT786473 CTP786448:CTP786473 DDL786448:DDL786473 DNH786448:DNH786473 DXD786448:DXD786473 EGZ786448:EGZ786473 EQV786448:EQV786473 FAR786448:FAR786473 FKN786448:FKN786473 FUJ786448:FUJ786473 GEF786448:GEF786473 GOB786448:GOB786473 GXX786448:GXX786473 HHT786448:HHT786473 HRP786448:HRP786473 IBL786448:IBL786473 ILH786448:ILH786473 IVD786448:IVD786473 JEZ786448:JEZ786473 JOV786448:JOV786473 JYR786448:JYR786473 KIN786448:KIN786473 KSJ786448:KSJ786473 LCF786448:LCF786473 LMB786448:LMB786473 LVX786448:LVX786473 MFT786448:MFT786473 MPP786448:MPP786473 MZL786448:MZL786473 NJH786448:NJH786473 NTD786448:NTD786473 OCZ786448:OCZ786473 OMV786448:OMV786473 OWR786448:OWR786473 PGN786448:PGN786473 PQJ786448:PQJ786473 QAF786448:QAF786473 QKB786448:QKB786473 QTX786448:QTX786473 RDT786448:RDT786473 RNP786448:RNP786473 RXL786448:RXL786473 SHH786448:SHH786473 SRD786448:SRD786473 TAZ786448:TAZ786473 TKV786448:TKV786473 TUR786448:TUR786473 UEN786448:UEN786473 UOJ786448:UOJ786473 UYF786448:UYF786473 VIB786448:VIB786473 VRX786448:VRX786473 WBT786448:WBT786473 WLP786448:WLP786473 WVL786448:WVL786473 F851984:F852009 IZ851984:IZ852009 SV851984:SV852009 ACR851984:ACR852009 AMN851984:AMN852009 AWJ851984:AWJ852009 BGF851984:BGF852009 BQB851984:BQB852009 BZX851984:BZX852009 CJT851984:CJT852009 CTP851984:CTP852009 DDL851984:DDL852009 DNH851984:DNH852009 DXD851984:DXD852009 EGZ851984:EGZ852009 EQV851984:EQV852009 FAR851984:FAR852009 FKN851984:FKN852009 FUJ851984:FUJ852009 GEF851984:GEF852009 GOB851984:GOB852009 GXX851984:GXX852009 HHT851984:HHT852009 HRP851984:HRP852009 IBL851984:IBL852009 ILH851984:ILH852009 IVD851984:IVD852009 JEZ851984:JEZ852009 JOV851984:JOV852009 JYR851984:JYR852009 KIN851984:KIN852009 KSJ851984:KSJ852009 LCF851984:LCF852009 LMB851984:LMB852009 LVX851984:LVX852009 MFT851984:MFT852009 MPP851984:MPP852009 MZL851984:MZL852009 NJH851984:NJH852009 NTD851984:NTD852009 OCZ851984:OCZ852009 OMV851984:OMV852009 OWR851984:OWR852009 PGN851984:PGN852009 PQJ851984:PQJ852009 QAF851984:QAF852009 QKB851984:QKB852009 QTX851984:QTX852009 RDT851984:RDT852009 RNP851984:RNP852009 RXL851984:RXL852009 SHH851984:SHH852009 SRD851984:SRD852009 TAZ851984:TAZ852009 TKV851984:TKV852009 TUR851984:TUR852009 UEN851984:UEN852009 UOJ851984:UOJ852009 UYF851984:UYF852009 VIB851984:VIB852009 VRX851984:VRX852009 WBT851984:WBT852009 WLP851984:WLP852009 WVL851984:WVL852009 F917520:F917545 IZ917520:IZ917545 SV917520:SV917545 ACR917520:ACR917545 AMN917520:AMN917545 AWJ917520:AWJ917545 BGF917520:BGF917545 BQB917520:BQB917545 BZX917520:BZX917545 CJT917520:CJT917545 CTP917520:CTP917545 DDL917520:DDL917545 DNH917520:DNH917545 DXD917520:DXD917545 EGZ917520:EGZ917545 EQV917520:EQV917545 FAR917520:FAR917545 FKN917520:FKN917545 FUJ917520:FUJ917545 GEF917520:GEF917545 GOB917520:GOB917545 GXX917520:GXX917545 HHT917520:HHT917545 HRP917520:HRP917545 IBL917520:IBL917545 ILH917520:ILH917545 IVD917520:IVD917545 JEZ917520:JEZ917545 JOV917520:JOV917545 JYR917520:JYR917545 KIN917520:KIN917545 KSJ917520:KSJ917545 LCF917520:LCF917545 LMB917520:LMB917545 LVX917520:LVX917545 MFT917520:MFT917545 MPP917520:MPP917545 MZL917520:MZL917545 NJH917520:NJH917545 NTD917520:NTD917545 OCZ917520:OCZ917545 OMV917520:OMV917545 OWR917520:OWR917545 PGN917520:PGN917545 PQJ917520:PQJ917545 QAF917520:QAF917545 QKB917520:QKB917545 QTX917520:QTX917545 RDT917520:RDT917545 RNP917520:RNP917545 RXL917520:RXL917545 SHH917520:SHH917545 SRD917520:SRD917545 TAZ917520:TAZ917545 TKV917520:TKV917545 TUR917520:TUR917545 UEN917520:UEN917545 UOJ917520:UOJ917545 UYF917520:UYF917545 VIB917520:VIB917545 VRX917520:VRX917545 WBT917520:WBT917545 WLP917520:WLP917545 WVL917520:WVL917545 F983056:F983081 IZ983056:IZ983081 SV983056:SV983081 ACR983056:ACR983081 AMN983056:AMN983081 AWJ983056:AWJ983081 BGF983056:BGF983081 BQB983056:BQB983081 BZX983056:BZX983081 CJT983056:CJT983081 CTP983056:CTP983081 DDL983056:DDL983081 DNH983056:DNH983081 DXD983056:DXD983081 EGZ983056:EGZ983081 EQV983056:EQV983081 FAR983056:FAR983081 FKN983056:FKN983081 FUJ983056:FUJ983081 GEF983056:GEF983081 GOB983056:GOB983081 GXX983056:GXX983081 HHT983056:HHT983081 HRP983056:HRP983081 IBL983056:IBL983081 ILH983056:ILH983081 IVD983056:IVD983081 JEZ983056:JEZ983081 JOV983056:JOV983081 JYR983056:JYR983081 KIN983056:KIN983081 KSJ983056:KSJ983081 LCF983056:LCF983081 LMB983056:LMB983081 LVX983056:LVX983081 MFT983056:MFT983081 MPP983056:MPP983081 MZL983056:MZL983081 NJH983056:NJH983081 NTD983056:NTD983081 OCZ983056:OCZ983081 OMV983056:OMV983081 OWR983056:OWR983081 PGN983056:PGN983081 PQJ983056:PQJ983081 QAF983056:QAF983081 QKB983056:QKB983081 QTX983056:QTX983081 RDT983056:RDT983081 RNP983056:RNP983081 RXL983056:RXL983081 SHH983056:SHH983081 SRD983056:SRD983081 TAZ983056:TAZ983081 TKV983056:TKV983081 TUR983056:TUR983081 UEN983056:UEN983081 UOJ983056:UOJ983081 UYF983056:UYF983081 VIB983056:VIB983081 VRX983056:VRX983081 WBT983056:WBT983081 WLP983056:WLP983081 F31:F41" xr:uid="{00000000-0002-0000-0500-000000000000}">
      <formula1>熱值單位</formula1>
    </dataValidation>
    <dataValidation type="list" allowBlank="1" showInputMessage="1" showErrorMessage="1" sqref="JX1 TT1 ADP1 ANL1 AXH1 BHD1 BQZ1 CAV1 CKR1 CUN1 DEJ1 DOF1 DYB1 EHX1 ERT1 FBP1 FLL1 FVH1 GFD1 GOZ1 GYV1 HIR1 HSN1 ICJ1 IMF1 IWB1 JFX1 JPT1 JZP1 KJL1 KTH1 LDD1 LMZ1 LWV1 MGR1 MQN1 NAJ1 NKF1 NUB1 ODX1 ONT1 OXP1 PHL1 PRH1 QBD1 QKZ1 QUV1 RER1 RON1 RYJ1 SIF1 SSB1 TBX1 TLT1 TVP1 UFL1 UPH1 UZD1 VIZ1 VSV1 WCR1 WMN1 WWJ1 JX65537 TT65537 ADP65537 ANL65537 AXH65537 BHD65537 BQZ65537 CAV65537 CKR65537 CUN65537 DEJ65537 DOF65537 DYB65537 EHX65537 ERT65537 FBP65537 FLL65537 FVH65537 GFD65537 GOZ65537 GYV65537 HIR65537 HSN65537 ICJ65537 IMF65537 IWB65537 JFX65537 JPT65537 JZP65537 KJL65537 KTH65537 LDD65537 LMZ65537 LWV65537 MGR65537 MQN65537 NAJ65537 NKF65537 NUB65537 ODX65537 ONT65537 OXP65537 PHL65537 PRH65537 QBD65537 QKZ65537 QUV65537 RER65537 RON65537 RYJ65537 SIF65537 SSB65537 TBX65537 TLT65537 TVP65537 UFL65537 UPH65537 UZD65537 VIZ65537 VSV65537 WCR65537 WMN65537 WWJ65537 JX131073 TT131073 ADP131073 ANL131073 AXH131073 BHD131073 BQZ131073 CAV131073 CKR131073 CUN131073 DEJ131073 DOF131073 DYB131073 EHX131073 ERT131073 FBP131073 FLL131073 FVH131073 GFD131073 GOZ131073 GYV131073 HIR131073 HSN131073 ICJ131073 IMF131073 IWB131073 JFX131073 JPT131073 JZP131073 KJL131073 KTH131073 LDD131073 LMZ131073 LWV131073 MGR131073 MQN131073 NAJ131073 NKF131073 NUB131073 ODX131073 ONT131073 OXP131073 PHL131073 PRH131073 QBD131073 QKZ131073 QUV131073 RER131073 RON131073 RYJ131073 SIF131073 SSB131073 TBX131073 TLT131073 TVP131073 UFL131073 UPH131073 UZD131073 VIZ131073 VSV131073 WCR131073 WMN131073 WWJ131073 JX196609 TT196609 ADP196609 ANL196609 AXH196609 BHD196609 BQZ196609 CAV196609 CKR196609 CUN196609 DEJ196609 DOF196609 DYB196609 EHX196609 ERT196609 FBP196609 FLL196609 FVH196609 GFD196609 GOZ196609 GYV196609 HIR196609 HSN196609 ICJ196609 IMF196609 IWB196609 JFX196609 JPT196609 JZP196609 KJL196609 KTH196609 LDD196609 LMZ196609 LWV196609 MGR196609 MQN196609 NAJ196609 NKF196609 NUB196609 ODX196609 ONT196609 OXP196609 PHL196609 PRH196609 QBD196609 QKZ196609 QUV196609 RER196609 RON196609 RYJ196609 SIF196609 SSB196609 TBX196609 TLT196609 TVP196609 UFL196609 UPH196609 UZD196609 VIZ196609 VSV196609 WCR196609 WMN196609 WWJ196609 JX262145 TT262145 ADP262145 ANL262145 AXH262145 BHD262145 BQZ262145 CAV262145 CKR262145 CUN262145 DEJ262145 DOF262145 DYB262145 EHX262145 ERT262145 FBP262145 FLL262145 FVH262145 GFD262145 GOZ262145 GYV262145 HIR262145 HSN262145 ICJ262145 IMF262145 IWB262145 JFX262145 JPT262145 JZP262145 KJL262145 KTH262145 LDD262145 LMZ262145 LWV262145 MGR262145 MQN262145 NAJ262145 NKF262145 NUB262145 ODX262145 ONT262145 OXP262145 PHL262145 PRH262145 QBD262145 QKZ262145 QUV262145 RER262145 RON262145 RYJ262145 SIF262145 SSB262145 TBX262145 TLT262145 TVP262145 UFL262145 UPH262145 UZD262145 VIZ262145 VSV262145 WCR262145 WMN262145 WWJ262145 JX327681 TT327681 ADP327681 ANL327681 AXH327681 BHD327681 BQZ327681 CAV327681 CKR327681 CUN327681 DEJ327681 DOF327681 DYB327681 EHX327681 ERT327681 FBP327681 FLL327681 FVH327681 GFD327681 GOZ327681 GYV327681 HIR327681 HSN327681 ICJ327681 IMF327681 IWB327681 JFX327681 JPT327681 JZP327681 KJL327681 KTH327681 LDD327681 LMZ327681 LWV327681 MGR327681 MQN327681 NAJ327681 NKF327681 NUB327681 ODX327681 ONT327681 OXP327681 PHL327681 PRH327681 QBD327681 QKZ327681 QUV327681 RER327681 RON327681 RYJ327681 SIF327681 SSB327681 TBX327681 TLT327681 TVP327681 UFL327681 UPH327681 UZD327681 VIZ327681 VSV327681 WCR327681 WMN327681 WWJ327681 JX393217 TT393217 ADP393217 ANL393217 AXH393217 BHD393217 BQZ393217 CAV393217 CKR393217 CUN393217 DEJ393217 DOF393217 DYB393217 EHX393217 ERT393217 FBP393217 FLL393217 FVH393217 GFD393217 GOZ393217 GYV393217 HIR393217 HSN393217 ICJ393217 IMF393217 IWB393217 JFX393217 JPT393217 JZP393217 KJL393217 KTH393217 LDD393217 LMZ393217 LWV393217 MGR393217 MQN393217 NAJ393217 NKF393217 NUB393217 ODX393217 ONT393217 OXP393217 PHL393217 PRH393217 QBD393217 QKZ393217 QUV393217 RER393217 RON393217 RYJ393217 SIF393217 SSB393217 TBX393217 TLT393217 TVP393217 UFL393217 UPH393217 UZD393217 VIZ393217 VSV393217 WCR393217 WMN393217 WWJ393217 JX458753 TT458753 ADP458753 ANL458753 AXH458753 BHD458753 BQZ458753 CAV458753 CKR458753 CUN458753 DEJ458753 DOF458753 DYB458753 EHX458753 ERT458753 FBP458753 FLL458753 FVH458753 GFD458753 GOZ458753 GYV458753 HIR458753 HSN458753 ICJ458753 IMF458753 IWB458753 JFX458753 JPT458753 JZP458753 KJL458753 KTH458753 LDD458753 LMZ458753 LWV458753 MGR458753 MQN458753 NAJ458753 NKF458753 NUB458753 ODX458753 ONT458753 OXP458753 PHL458753 PRH458753 QBD458753 QKZ458753 QUV458753 RER458753 RON458753 RYJ458753 SIF458753 SSB458753 TBX458753 TLT458753 TVP458753 UFL458753 UPH458753 UZD458753 VIZ458753 VSV458753 WCR458753 WMN458753 WWJ458753 JX524289 TT524289 ADP524289 ANL524289 AXH524289 BHD524289 BQZ524289 CAV524289 CKR524289 CUN524289 DEJ524289 DOF524289 DYB524289 EHX524289 ERT524289 FBP524289 FLL524289 FVH524289 GFD524289 GOZ524289 GYV524289 HIR524289 HSN524289 ICJ524289 IMF524289 IWB524289 JFX524289 JPT524289 JZP524289 KJL524289 KTH524289 LDD524289 LMZ524289 LWV524289 MGR524289 MQN524289 NAJ524289 NKF524289 NUB524289 ODX524289 ONT524289 OXP524289 PHL524289 PRH524289 QBD524289 QKZ524289 QUV524289 RER524289 RON524289 RYJ524289 SIF524289 SSB524289 TBX524289 TLT524289 TVP524289 UFL524289 UPH524289 UZD524289 VIZ524289 VSV524289 WCR524289 WMN524289 WWJ524289 JX589825 TT589825 ADP589825 ANL589825 AXH589825 BHD589825 BQZ589825 CAV589825 CKR589825 CUN589825 DEJ589825 DOF589825 DYB589825 EHX589825 ERT589825 FBP589825 FLL589825 FVH589825 GFD589825 GOZ589825 GYV589825 HIR589825 HSN589825 ICJ589825 IMF589825 IWB589825 JFX589825 JPT589825 JZP589825 KJL589825 KTH589825 LDD589825 LMZ589825 LWV589825 MGR589825 MQN589825 NAJ589825 NKF589825 NUB589825 ODX589825 ONT589825 OXP589825 PHL589825 PRH589825 QBD589825 QKZ589825 QUV589825 RER589825 RON589825 RYJ589825 SIF589825 SSB589825 TBX589825 TLT589825 TVP589825 UFL589825 UPH589825 UZD589825 VIZ589825 VSV589825 WCR589825 WMN589825 WWJ589825 JX655361 TT655361 ADP655361 ANL655361 AXH655361 BHD655361 BQZ655361 CAV655361 CKR655361 CUN655361 DEJ655361 DOF655361 DYB655361 EHX655361 ERT655361 FBP655361 FLL655361 FVH655361 GFD655361 GOZ655361 GYV655361 HIR655361 HSN655361 ICJ655361 IMF655361 IWB655361 JFX655361 JPT655361 JZP655361 KJL655361 KTH655361 LDD655361 LMZ655361 LWV655361 MGR655361 MQN655361 NAJ655361 NKF655361 NUB655361 ODX655361 ONT655361 OXP655361 PHL655361 PRH655361 QBD655361 QKZ655361 QUV655361 RER655361 RON655361 RYJ655361 SIF655361 SSB655361 TBX655361 TLT655361 TVP655361 UFL655361 UPH655361 UZD655361 VIZ655361 VSV655361 WCR655361 WMN655361 WWJ655361 JX720897 TT720897 ADP720897 ANL720897 AXH720897 BHD720897 BQZ720897 CAV720897 CKR720897 CUN720897 DEJ720897 DOF720897 DYB720897 EHX720897 ERT720897 FBP720897 FLL720897 FVH720897 GFD720897 GOZ720897 GYV720897 HIR720897 HSN720897 ICJ720897 IMF720897 IWB720897 JFX720897 JPT720897 JZP720897 KJL720897 KTH720897 LDD720897 LMZ720897 LWV720897 MGR720897 MQN720897 NAJ720897 NKF720897 NUB720897 ODX720897 ONT720897 OXP720897 PHL720897 PRH720897 QBD720897 QKZ720897 QUV720897 RER720897 RON720897 RYJ720897 SIF720897 SSB720897 TBX720897 TLT720897 TVP720897 UFL720897 UPH720897 UZD720897 VIZ720897 VSV720897 WCR720897 WMN720897 WWJ720897 JX786433 TT786433 ADP786433 ANL786433 AXH786433 BHD786433 BQZ786433 CAV786433 CKR786433 CUN786433 DEJ786433 DOF786433 DYB786433 EHX786433 ERT786433 FBP786433 FLL786433 FVH786433 GFD786433 GOZ786433 GYV786433 HIR786433 HSN786433 ICJ786433 IMF786433 IWB786433 JFX786433 JPT786433 JZP786433 KJL786433 KTH786433 LDD786433 LMZ786433 LWV786433 MGR786433 MQN786433 NAJ786433 NKF786433 NUB786433 ODX786433 ONT786433 OXP786433 PHL786433 PRH786433 QBD786433 QKZ786433 QUV786433 RER786433 RON786433 RYJ786433 SIF786433 SSB786433 TBX786433 TLT786433 TVP786433 UFL786433 UPH786433 UZD786433 VIZ786433 VSV786433 WCR786433 WMN786433 WWJ786433 JX851969 TT851969 ADP851969 ANL851969 AXH851969 BHD851969 BQZ851969 CAV851969 CKR851969 CUN851969 DEJ851969 DOF851969 DYB851969 EHX851969 ERT851969 FBP851969 FLL851969 FVH851969 GFD851969 GOZ851969 GYV851969 HIR851969 HSN851969 ICJ851969 IMF851969 IWB851969 JFX851969 JPT851969 JZP851969 KJL851969 KTH851969 LDD851969 LMZ851969 LWV851969 MGR851969 MQN851969 NAJ851969 NKF851969 NUB851969 ODX851969 ONT851969 OXP851969 PHL851969 PRH851969 QBD851969 QKZ851969 QUV851969 RER851969 RON851969 RYJ851969 SIF851969 SSB851969 TBX851969 TLT851969 TVP851969 UFL851969 UPH851969 UZD851969 VIZ851969 VSV851969 WCR851969 WMN851969 WWJ851969 JX917505 TT917505 ADP917505 ANL917505 AXH917505 BHD917505 BQZ917505 CAV917505 CKR917505 CUN917505 DEJ917505 DOF917505 DYB917505 EHX917505 ERT917505 FBP917505 FLL917505 FVH917505 GFD917505 GOZ917505 GYV917505 HIR917505 HSN917505 ICJ917505 IMF917505 IWB917505 JFX917505 JPT917505 JZP917505 KJL917505 KTH917505 LDD917505 LMZ917505 LWV917505 MGR917505 MQN917505 NAJ917505 NKF917505 NUB917505 ODX917505 ONT917505 OXP917505 PHL917505 PRH917505 QBD917505 QKZ917505 QUV917505 RER917505 RON917505 RYJ917505 SIF917505 SSB917505 TBX917505 TLT917505 TVP917505 UFL917505 UPH917505 UZD917505 VIZ917505 VSV917505 WCR917505 WMN917505 WWJ917505 JX983041 TT983041 ADP983041 ANL983041 AXH983041 BHD983041 BQZ983041 CAV983041 CKR983041 CUN983041 DEJ983041 DOF983041 DYB983041 EHX983041 ERT983041 FBP983041 FLL983041 FVH983041 GFD983041 GOZ983041 GYV983041 HIR983041 HSN983041 ICJ983041 IMF983041 IWB983041 JFX983041 JPT983041 JZP983041 KJL983041 KTH983041 LDD983041 LMZ983041 LWV983041 MGR983041 MQN983041 NAJ983041 NKF983041 NUB983041 ODX983041 ONT983041 OXP983041 PHL983041 PRH983041 QBD983041 QKZ983041 QUV983041 RER983041 RON983041 RYJ983041 SIF983041 SSB983041 TBX983041 TLT983041 TVP983041 UFL983041 UPH983041 UZD983041 VIZ983041 VSV983041 WCR983041 WMN983041 WWJ983041 T2 JN2 TJ2 ADF2 ANB2 AWX2 BGT2 BQP2 CAL2 CKH2 CUD2 DDZ2 DNV2 DXR2 EHN2 ERJ2 FBF2 FLB2 FUX2 GET2 GOP2 GYL2 HIH2 HSD2 IBZ2 ILV2 IVR2 JFN2 JPJ2 JZF2 KJB2 KSX2 LCT2 LMP2 LWL2 MGH2 MQD2 MZZ2 NJV2 NTR2 ODN2 ONJ2 OXF2 PHB2 PQX2 QAT2 QKP2 QUL2 REH2 ROD2 RXZ2 SHV2 SRR2 TBN2 TLJ2 TVF2 UFB2 UOX2 UYT2 VIP2 VSL2 WCH2 WMD2 WVZ2 T65538 JN65538 TJ65538 ADF65538 ANB65538 AWX65538 BGT65538 BQP65538 CAL65538 CKH65538 CUD65538 DDZ65538 DNV65538 DXR65538 EHN65538 ERJ65538 FBF65538 FLB65538 FUX65538 GET65538 GOP65538 GYL65538 HIH65538 HSD65538 IBZ65538 ILV65538 IVR65538 JFN65538 JPJ65538 JZF65538 KJB65538 KSX65538 LCT65538 LMP65538 LWL65538 MGH65538 MQD65538 MZZ65538 NJV65538 NTR65538 ODN65538 ONJ65538 OXF65538 PHB65538 PQX65538 QAT65538 QKP65538 QUL65538 REH65538 ROD65538 RXZ65538 SHV65538 SRR65538 TBN65538 TLJ65538 TVF65538 UFB65538 UOX65538 UYT65538 VIP65538 VSL65538 WCH65538 WMD65538 WVZ65538 T131074 JN131074 TJ131074 ADF131074 ANB131074 AWX131074 BGT131074 BQP131074 CAL131074 CKH131074 CUD131074 DDZ131074 DNV131074 DXR131074 EHN131074 ERJ131074 FBF131074 FLB131074 FUX131074 GET131074 GOP131074 GYL131074 HIH131074 HSD131074 IBZ131074 ILV131074 IVR131074 JFN131074 JPJ131074 JZF131074 KJB131074 KSX131074 LCT131074 LMP131074 LWL131074 MGH131074 MQD131074 MZZ131074 NJV131074 NTR131074 ODN131074 ONJ131074 OXF131074 PHB131074 PQX131074 QAT131074 QKP131074 QUL131074 REH131074 ROD131074 RXZ131074 SHV131074 SRR131074 TBN131074 TLJ131074 TVF131074 UFB131074 UOX131074 UYT131074 VIP131074 VSL131074 WCH131074 WMD131074 WVZ131074 T196610 JN196610 TJ196610 ADF196610 ANB196610 AWX196610 BGT196610 BQP196610 CAL196610 CKH196610 CUD196610 DDZ196610 DNV196610 DXR196610 EHN196610 ERJ196610 FBF196610 FLB196610 FUX196610 GET196610 GOP196610 GYL196610 HIH196610 HSD196610 IBZ196610 ILV196610 IVR196610 JFN196610 JPJ196610 JZF196610 KJB196610 KSX196610 LCT196610 LMP196610 LWL196610 MGH196610 MQD196610 MZZ196610 NJV196610 NTR196610 ODN196610 ONJ196610 OXF196610 PHB196610 PQX196610 QAT196610 QKP196610 QUL196610 REH196610 ROD196610 RXZ196610 SHV196610 SRR196610 TBN196610 TLJ196610 TVF196610 UFB196610 UOX196610 UYT196610 VIP196610 VSL196610 WCH196610 WMD196610 WVZ196610 T262146 JN262146 TJ262146 ADF262146 ANB262146 AWX262146 BGT262146 BQP262146 CAL262146 CKH262146 CUD262146 DDZ262146 DNV262146 DXR262146 EHN262146 ERJ262146 FBF262146 FLB262146 FUX262146 GET262146 GOP262146 GYL262146 HIH262146 HSD262146 IBZ262146 ILV262146 IVR262146 JFN262146 JPJ262146 JZF262146 KJB262146 KSX262146 LCT262146 LMP262146 LWL262146 MGH262146 MQD262146 MZZ262146 NJV262146 NTR262146 ODN262146 ONJ262146 OXF262146 PHB262146 PQX262146 QAT262146 QKP262146 QUL262146 REH262146 ROD262146 RXZ262146 SHV262146 SRR262146 TBN262146 TLJ262146 TVF262146 UFB262146 UOX262146 UYT262146 VIP262146 VSL262146 WCH262146 WMD262146 WVZ262146 T327682 JN327682 TJ327682 ADF327682 ANB327682 AWX327682 BGT327682 BQP327682 CAL327682 CKH327682 CUD327682 DDZ327682 DNV327682 DXR327682 EHN327682 ERJ327682 FBF327682 FLB327682 FUX327682 GET327682 GOP327682 GYL327682 HIH327682 HSD327682 IBZ327682 ILV327682 IVR327682 JFN327682 JPJ327682 JZF327682 KJB327682 KSX327682 LCT327682 LMP327682 LWL327682 MGH327682 MQD327682 MZZ327682 NJV327682 NTR327682 ODN327682 ONJ327682 OXF327682 PHB327682 PQX327682 QAT327682 QKP327682 QUL327682 REH327682 ROD327682 RXZ327682 SHV327682 SRR327682 TBN327682 TLJ327682 TVF327682 UFB327682 UOX327682 UYT327682 VIP327682 VSL327682 WCH327682 WMD327682 WVZ327682 T393218 JN393218 TJ393218 ADF393218 ANB393218 AWX393218 BGT393218 BQP393218 CAL393218 CKH393218 CUD393218 DDZ393218 DNV393218 DXR393218 EHN393218 ERJ393218 FBF393218 FLB393218 FUX393218 GET393218 GOP393218 GYL393218 HIH393218 HSD393218 IBZ393218 ILV393218 IVR393218 JFN393218 JPJ393218 JZF393218 KJB393218 KSX393218 LCT393218 LMP393218 LWL393218 MGH393218 MQD393218 MZZ393218 NJV393218 NTR393218 ODN393218 ONJ393218 OXF393218 PHB393218 PQX393218 QAT393218 QKP393218 QUL393218 REH393218 ROD393218 RXZ393218 SHV393218 SRR393218 TBN393218 TLJ393218 TVF393218 UFB393218 UOX393218 UYT393218 VIP393218 VSL393218 WCH393218 WMD393218 WVZ393218 T458754 JN458754 TJ458754 ADF458754 ANB458754 AWX458754 BGT458754 BQP458754 CAL458754 CKH458754 CUD458754 DDZ458754 DNV458754 DXR458754 EHN458754 ERJ458754 FBF458754 FLB458754 FUX458754 GET458754 GOP458754 GYL458754 HIH458754 HSD458754 IBZ458754 ILV458754 IVR458754 JFN458754 JPJ458754 JZF458754 KJB458754 KSX458754 LCT458754 LMP458754 LWL458754 MGH458754 MQD458754 MZZ458754 NJV458754 NTR458754 ODN458754 ONJ458754 OXF458754 PHB458754 PQX458754 QAT458754 QKP458754 QUL458754 REH458754 ROD458754 RXZ458754 SHV458754 SRR458754 TBN458754 TLJ458754 TVF458754 UFB458754 UOX458754 UYT458754 VIP458754 VSL458754 WCH458754 WMD458754 WVZ458754 T524290 JN524290 TJ524290 ADF524290 ANB524290 AWX524290 BGT524290 BQP524290 CAL524290 CKH524290 CUD524290 DDZ524290 DNV524290 DXR524290 EHN524290 ERJ524290 FBF524290 FLB524290 FUX524290 GET524290 GOP524290 GYL524290 HIH524290 HSD524290 IBZ524290 ILV524290 IVR524290 JFN524290 JPJ524290 JZF524290 KJB524290 KSX524290 LCT524290 LMP524290 LWL524290 MGH524290 MQD524290 MZZ524290 NJV524290 NTR524290 ODN524290 ONJ524290 OXF524290 PHB524290 PQX524290 QAT524290 QKP524290 QUL524290 REH524290 ROD524290 RXZ524290 SHV524290 SRR524290 TBN524290 TLJ524290 TVF524290 UFB524290 UOX524290 UYT524290 VIP524290 VSL524290 WCH524290 WMD524290 WVZ524290 T589826 JN589826 TJ589826 ADF589826 ANB589826 AWX589826 BGT589826 BQP589826 CAL589826 CKH589826 CUD589826 DDZ589826 DNV589826 DXR589826 EHN589826 ERJ589826 FBF589826 FLB589826 FUX589826 GET589826 GOP589826 GYL589826 HIH589826 HSD589826 IBZ589826 ILV589826 IVR589826 JFN589826 JPJ589826 JZF589826 KJB589826 KSX589826 LCT589826 LMP589826 LWL589826 MGH589826 MQD589826 MZZ589826 NJV589826 NTR589826 ODN589826 ONJ589826 OXF589826 PHB589826 PQX589826 QAT589826 QKP589826 QUL589826 REH589826 ROD589826 RXZ589826 SHV589826 SRR589826 TBN589826 TLJ589826 TVF589826 UFB589826 UOX589826 UYT589826 VIP589826 VSL589826 WCH589826 WMD589826 WVZ589826 T655362 JN655362 TJ655362 ADF655362 ANB655362 AWX655362 BGT655362 BQP655362 CAL655362 CKH655362 CUD655362 DDZ655362 DNV655362 DXR655362 EHN655362 ERJ655362 FBF655362 FLB655362 FUX655362 GET655362 GOP655362 GYL655362 HIH655362 HSD655362 IBZ655362 ILV655362 IVR655362 JFN655362 JPJ655362 JZF655362 KJB655362 KSX655362 LCT655362 LMP655362 LWL655362 MGH655362 MQD655362 MZZ655362 NJV655362 NTR655362 ODN655362 ONJ655362 OXF655362 PHB655362 PQX655362 QAT655362 QKP655362 QUL655362 REH655362 ROD655362 RXZ655362 SHV655362 SRR655362 TBN655362 TLJ655362 TVF655362 UFB655362 UOX655362 UYT655362 VIP655362 VSL655362 WCH655362 WMD655362 WVZ655362 T720898 JN720898 TJ720898 ADF720898 ANB720898 AWX720898 BGT720898 BQP720898 CAL720898 CKH720898 CUD720898 DDZ720898 DNV720898 DXR720898 EHN720898 ERJ720898 FBF720898 FLB720898 FUX720898 GET720898 GOP720898 GYL720898 HIH720898 HSD720898 IBZ720898 ILV720898 IVR720898 JFN720898 JPJ720898 JZF720898 KJB720898 KSX720898 LCT720898 LMP720898 LWL720898 MGH720898 MQD720898 MZZ720898 NJV720898 NTR720898 ODN720898 ONJ720898 OXF720898 PHB720898 PQX720898 QAT720898 QKP720898 QUL720898 REH720898 ROD720898 RXZ720898 SHV720898 SRR720898 TBN720898 TLJ720898 TVF720898 UFB720898 UOX720898 UYT720898 VIP720898 VSL720898 WCH720898 WMD720898 WVZ720898 T786434 JN786434 TJ786434 ADF786434 ANB786434 AWX786434 BGT786434 BQP786434 CAL786434 CKH786434 CUD786434 DDZ786434 DNV786434 DXR786434 EHN786434 ERJ786434 FBF786434 FLB786434 FUX786434 GET786434 GOP786434 GYL786434 HIH786434 HSD786434 IBZ786434 ILV786434 IVR786434 JFN786434 JPJ786434 JZF786434 KJB786434 KSX786434 LCT786434 LMP786434 LWL786434 MGH786434 MQD786434 MZZ786434 NJV786434 NTR786434 ODN786434 ONJ786434 OXF786434 PHB786434 PQX786434 QAT786434 QKP786434 QUL786434 REH786434 ROD786434 RXZ786434 SHV786434 SRR786434 TBN786434 TLJ786434 TVF786434 UFB786434 UOX786434 UYT786434 VIP786434 VSL786434 WCH786434 WMD786434 WVZ786434 T851970 JN851970 TJ851970 ADF851970 ANB851970 AWX851970 BGT851970 BQP851970 CAL851970 CKH851970 CUD851970 DDZ851970 DNV851970 DXR851970 EHN851970 ERJ851970 FBF851970 FLB851970 FUX851970 GET851970 GOP851970 GYL851970 HIH851970 HSD851970 IBZ851970 ILV851970 IVR851970 JFN851970 JPJ851970 JZF851970 KJB851970 KSX851970 LCT851970 LMP851970 LWL851970 MGH851970 MQD851970 MZZ851970 NJV851970 NTR851970 ODN851970 ONJ851970 OXF851970 PHB851970 PQX851970 QAT851970 QKP851970 QUL851970 REH851970 ROD851970 RXZ851970 SHV851970 SRR851970 TBN851970 TLJ851970 TVF851970 UFB851970 UOX851970 UYT851970 VIP851970 VSL851970 WCH851970 WMD851970 WVZ851970 T917506 JN917506 TJ917506 ADF917506 ANB917506 AWX917506 BGT917506 BQP917506 CAL917506 CKH917506 CUD917506 DDZ917506 DNV917506 DXR917506 EHN917506 ERJ917506 FBF917506 FLB917506 FUX917506 GET917506 GOP917506 GYL917506 HIH917506 HSD917506 IBZ917506 ILV917506 IVR917506 JFN917506 JPJ917506 JZF917506 KJB917506 KSX917506 LCT917506 LMP917506 LWL917506 MGH917506 MQD917506 MZZ917506 NJV917506 NTR917506 ODN917506 ONJ917506 OXF917506 PHB917506 PQX917506 QAT917506 QKP917506 QUL917506 REH917506 ROD917506 RXZ917506 SHV917506 SRR917506 TBN917506 TLJ917506 TVF917506 UFB917506 UOX917506 UYT917506 VIP917506 VSL917506 WCH917506 WMD917506 WVZ917506 T983042 JN983042 TJ983042 ADF983042 ANB983042 AWX983042 BGT983042 BQP983042 CAL983042 CKH983042 CUD983042 DDZ983042 DNV983042 DXR983042 EHN983042 ERJ983042 FBF983042 FLB983042 FUX983042 GET983042 GOP983042 GYL983042 HIH983042 HSD983042 IBZ983042 ILV983042 IVR983042 JFN983042 JPJ983042 JZF983042 KJB983042 KSX983042 LCT983042 LMP983042 LWL983042 MGH983042 MQD983042 MZZ983042 NJV983042 NTR983042 ODN983042 ONJ983042 OXF983042 PHB983042 PQX983042 QAT983042 QKP983042 QUL983042 REH983042 ROD983042 RXZ983042 SHV983042 SRR983042 TBN983042 TLJ983042 TVF983042 UFB983042 UOX983042 UYT983042 VIP983042 VSL983042 WCH983042 WMD983042 WVZ983042" xr:uid="{00000000-0002-0000-0500-000001000000}">
      <formula1>指標適用性</formula1>
    </dataValidation>
    <dataValidation type="list" allowBlank="1" showInputMessage="1" showErrorMessage="1" sqref="D16:D30" xr:uid="{8F263B2B-7E9F-467B-A9F3-88432BA59A24}">
      <formula1>$AE$16:$AE$66</formula1>
    </dataValidation>
  </dataValidations>
  <printOptions horizontalCentered="1"/>
  <pageMargins left="0.23622047244094491" right="0.23622047244094491" top="0.74803149606299213" bottom="0.74803149606299213" header="0.31496062992125984" footer="0.31496062992125984"/>
  <pageSetup paperSize="9" scale="90" fitToHeight="0" orientation="landscape" r:id="rId1"/>
  <headerFooter differentFirst="1" alignWithMargins="0">
    <oddFooter>&amp;C&amp;"標楷體,標準"自評表-第 &amp;P 頁</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工作表7"/>
  <dimension ref="A1:AI66"/>
  <sheetViews>
    <sheetView showGridLines="0" view="pageBreakPreview" zoomScale="110" zoomScaleNormal="85" zoomScaleSheetLayoutView="110" workbookViewId="0">
      <selection activeCell="J7" sqref="J7:L8"/>
    </sheetView>
  </sheetViews>
  <sheetFormatPr defaultRowHeight="15.75"/>
  <cols>
    <col min="1" max="1" width="1.25" style="38" customWidth="1"/>
    <col min="2" max="2" width="1.625" style="38" customWidth="1"/>
    <col min="3" max="3" width="3.5" style="38" customWidth="1"/>
    <col min="4" max="4" width="21.125" style="38" customWidth="1"/>
    <col min="5" max="5" width="11.375" style="38" customWidth="1"/>
    <col min="6" max="6" width="9.5" style="38" customWidth="1"/>
    <col min="7" max="7" width="5.125" style="38" customWidth="1"/>
    <col min="8" max="8" width="4.25" style="38" customWidth="1"/>
    <col min="9" max="9" width="4.75" style="285" customWidth="1"/>
    <col min="10" max="10" width="6" style="287" customWidth="1"/>
    <col min="11" max="11" width="3.375" style="287" customWidth="1"/>
    <col min="12" max="12" width="5.875" style="287" customWidth="1"/>
    <col min="13" max="13" width="6.5" style="285" customWidth="1"/>
    <col min="14" max="14" width="7.375" style="287" customWidth="1"/>
    <col min="15" max="15" width="5.25" style="287" customWidth="1"/>
    <col min="16" max="16" width="3.25" style="287" customWidth="1"/>
    <col min="17" max="17" width="3.875" style="293" customWidth="1"/>
    <col min="18" max="18" width="2.875" style="294" customWidth="1"/>
    <col min="19" max="19" width="5.375" style="38" customWidth="1"/>
    <col min="20" max="20" width="2.375" style="38" customWidth="1"/>
    <col min="21" max="21" width="4.375" style="30" customWidth="1"/>
    <col min="22" max="22" width="3.125" style="30" customWidth="1"/>
    <col min="23" max="23" width="7.875" style="30" customWidth="1"/>
    <col min="24" max="24" width="3.875" style="30" customWidth="1"/>
    <col min="25" max="25" width="4.375" style="30" customWidth="1"/>
    <col min="26" max="26" width="4.75" style="30" customWidth="1"/>
    <col min="27" max="27" width="6.25" style="30" customWidth="1"/>
    <col min="28" max="28" width="2" style="30" customWidth="1"/>
    <col min="29" max="29" width="2.125" style="30" customWidth="1"/>
    <col min="30" max="30" width="22.375" style="30" customWidth="1"/>
    <col min="31" max="31" width="55.5" style="30" customWidth="1"/>
    <col min="32" max="32" width="8.75" style="30" customWidth="1"/>
    <col min="33" max="33" width="10.375" style="30" customWidth="1"/>
    <col min="34" max="34" width="10.875" style="30" customWidth="1"/>
    <col min="35" max="35" width="8.75" style="30" customWidth="1"/>
    <col min="36" max="255" width="9" style="30"/>
    <col min="256" max="256" width="1.25" style="30" customWidth="1"/>
    <col min="257" max="257" width="2.875" style="30" customWidth="1"/>
    <col min="258" max="258" width="6" style="30" customWidth="1"/>
    <col min="259" max="259" width="20.625" style="30" customWidth="1"/>
    <col min="260" max="260" width="12.875" style="30" customWidth="1"/>
    <col min="261" max="261" width="8.75" style="30" customWidth="1"/>
    <col min="262" max="262" width="4.875" style="30" customWidth="1"/>
    <col min="263" max="263" width="3.25" style="30" customWidth="1"/>
    <col min="264" max="264" width="4.75" style="30" customWidth="1"/>
    <col min="265" max="265" width="6.125" style="30" customWidth="1"/>
    <col min="266" max="266" width="3.375" style="30" customWidth="1"/>
    <col min="267" max="267" width="5.875" style="30" customWidth="1"/>
    <col min="268" max="268" width="2.625" style="30" customWidth="1"/>
    <col min="269" max="271" width="4.125" style="30" customWidth="1"/>
    <col min="272" max="272" width="3.875" style="30" customWidth="1"/>
    <col min="273" max="273" width="2.875" style="30" customWidth="1"/>
    <col min="274" max="274" width="3.25" style="30" customWidth="1"/>
    <col min="275" max="275" width="2.375" style="30" customWidth="1"/>
    <col min="276" max="276" width="3.625" style="30" customWidth="1"/>
    <col min="277" max="277" width="3" style="30" customWidth="1"/>
    <col min="278" max="278" width="14.125" style="30" customWidth="1"/>
    <col min="279" max="279" width="1.5" style="30" customWidth="1"/>
    <col min="280" max="280" width="5.875" style="30" customWidth="1"/>
    <col min="281" max="281" width="4.75" style="30" customWidth="1"/>
    <col min="282" max="282" width="6.25" style="30" customWidth="1"/>
    <col min="283" max="283" width="2" style="30" customWidth="1"/>
    <col min="284" max="284" width="25.625" style="30" bestFit="1" customWidth="1"/>
    <col min="285" max="511" width="9" style="30"/>
    <col min="512" max="512" width="1.25" style="30" customWidth="1"/>
    <col min="513" max="513" width="2.875" style="30" customWidth="1"/>
    <col min="514" max="514" width="6" style="30" customWidth="1"/>
    <col min="515" max="515" width="20.625" style="30" customWidth="1"/>
    <col min="516" max="516" width="12.875" style="30" customWidth="1"/>
    <col min="517" max="517" width="8.75" style="30" customWidth="1"/>
    <col min="518" max="518" width="4.875" style="30" customWidth="1"/>
    <col min="519" max="519" width="3.25" style="30" customWidth="1"/>
    <col min="520" max="520" width="4.75" style="30" customWidth="1"/>
    <col min="521" max="521" width="6.125" style="30" customWidth="1"/>
    <col min="522" max="522" width="3.375" style="30" customWidth="1"/>
    <col min="523" max="523" width="5.875" style="30" customWidth="1"/>
    <col min="524" max="524" width="2.625" style="30" customWidth="1"/>
    <col min="525" max="527" width="4.125" style="30" customWidth="1"/>
    <col min="528" max="528" width="3.875" style="30" customWidth="1"/>
    <col min="529" max="529" width="2.875" style="30" customWidth="1"/>
    <col min="530" max="530" width="3.25" style="30" customWidth="1"/>
    <col min="531" max="531" width="2.375" style="30" customWidth="1"/>
    <col min="532" max="532" width="3.625" style="30" customWidth="1"/>
    <col min="533" max="533" width="3" style="30" customWidth="1"/>
    <col min="534" max="534" width="14.125" style="30" customWidth="1"/>
    <col min="535" max="535" width="1.5" style="30" customWidth="1"/>
    <col min="536" max="536" width="5.875" style="30" customWidth="1"/>
    <col min="537" max="537" width="4.75" style="30" customWidth="1"/>
    <col min="538" max="538" width="6.25" style="30" customWidth="1"/>
    <col min="539" max="539" width="2" style="30" customWidth="1"/>
    <col min="540" max="540" width="25.625" style="30" bestFit="1" customWidth="1"/>
    <col min="541" max="767" width="9" style="30"/>
    <col min="768" max="768" width="1.25" style="30" customWidth="1"/>
    <col min="769" max="769" width="2.875" style="30" customWidth="1"/>
    <col min="770" max="770" width="6" style="30" customWidth="1"/>
    <col min="771" max="771" width="20.625" style="30" customWidth="1"/>
    <col min="772" max="772" width="12.875" style="30" customWidth="1"/>
    <col min="773" max="773" width="8.75" style="30" customWidth="1"/>
    <col min="774" max="774" width="4.875" style="30" customWidth="1"/>
    <col min="775" max="775" width="3.25" style="30" customWidth="1"/>
    <col min="776" max="776" width="4.75" style="30" customWidth="1"/>
    <col min="777" max="777" width="6.125" style="30" customWidth="1"/>
    <col min="778" max="778" width="3.375" style="30" customWidth="1"/>
    <col min="779" max="779" width="5.875" style="30" customWidth="1"/>
    <col min="780" max="780" width="2.625" style="30" customWidth="1"/>
    <col min="781" max="783" width="4.125" style="30" customWidth="1"/>
    <col min="784" max="784" width="3.875" style="30" customWidth="1"/>
    <col min="785" max="785" width="2.875" style="30" customWidth="1"/>
    <col min="786" max="786" width="3.25" style="30" customWidth="1"/>
    <col min="787" max="787" width="2.375" style="30" customWidth="1"/>
    <col min="788" max="788" width="3.625" style="30" customWidth="1"/>
    <col min="789" max="789" width="3" style="30" customWidth="1"/>
    <col min="790" max="790" width="14.125" style="30" customWidth="1"/>
    <col min="791" max="791" width="1.5" style="30" customWidth="1"/>
    <col min="792" max="792" width="5.875" style="30" customWidth="1"/>
    <col min="793" max="793" width="4.75" style="30" customWidth="1"/>
    <col min="794" max="794" width="6.25" style="30" customWidth="1"/>
    <col min="795" max="795" width="2" style="30" customWidth="1"/>
    <col min="796" max="796" width="25.625" style="30" bestFit="1" customWidth="1"/>
    <col min="797" max="1023" width="9" style="30"/>
    <col min="1024" max="1024" width="1.25" style="30" customWidth="1"/>
    <col min="1025" max="1025" width="2.875" style="30" customWidth="1"/>
    <col min="1026" max="1026" width="6" style="30" customWidth="1"/>
    <col min="1027" max="1027" width="20.625" style="30" customWidth="1"/>
    <col min="1028" max="1028" width="12.875" style="30" customWidth="1"/>
    <col min="1029" max="1029" width="8.75" style="30" customWidth="1"/>
    <col min="1030" max="1030" width="4.875" style="30" customWidth="1"/>
    <col min="1031" max="1031" width="3.25" style="30" customWidth="1"/>
    <col min="1032" max="1032" width="4.75" style="30" customWidth="1"/>
    <col min="1033" max="1033" width="6.125" style="30" customWidth="1"/>
    <col min="1034" max="1034" width="3.375" style="30" customWidth="1"/>
    <col min="1035" max="1035" width="5.875" style="30" customWidth="1"/>
    <col min="1036" max="1036" width="2.625" style="30" customWidth="1"/>
    <col min="1037" max="1039" width="4.125" style="30" customWidth="1"/>
    <col min="1040" max="1040" width="3.875" style="30" customWidth="1"/>
    <col min="1041" max="1041" width="2.875" style="30" customWidth="1"/>
    <col min="1042" max="1042" width="3.25" style="30" customWidth="1"/>
    <col min="1043" max="1043" width="2.375" style="30" customWidth="1"/>
    <col min="1044" max="1044" width="3.625" style="30" customWidth="1"/>
    <col min="1045" max="1045" width="3" style="30" customWidth="1"/>
    <col min="1046" max="1046" width="14.125" style="30" customWidth="1"/>
    <col min="1047" max="1047" width="1.5" style="30" customWidth="1"/>
    <col min="1048" max="1048" width="5.875" style="30" customWidth="1"/>
    <col min="1049" max="1049" width="4.75" style="30" customWidth="1"/>
    <col min="1050" max="1050" width="6.25" style="30" customWidth="1"/>
    <col min="1051" max="1051" width="2" style="30" customWidth="1"/>
    <col min="1052" max="1052" width="25.625" style="30" bestFit="1" customWidth="1"/>
    <col min="1053" max="1279" width="9" style="30"/>
    <col min="1280" max="1280" width="1.25" style="30" customWidth="1"/>
    <col min="1281" max="1281" width="2.875" style="30" customWidth="1"/>
    <col min="1282" max="1282" width="6" style="30" customWidth="1"/>
    <col min="1283" max="1283" width="20.625" style="30" customWidth="1"/>
    <col min="1284" max="1284" width="12.875" style="30" customWidth="1"/>
    <col min="1285" max="1285" width="8.75" style="30" customWidth="1"/>
    <col min="1286" max="1286" width="4.875" style="30" customWidth="1"/>
    <col min="1287" max="1287" width="3.25" style="30" customWidth="1"/>
    <col min="1288" max="1288" width="4.75" style="30" customWidth="1"/>
    <col min="1289" max="1289" width="6.125" style="30" customWidth="1"/>
    <col min="1290" max="1290" width="3.375" style="30" customWidth="1"/>
    <col min="1291" max="1291" width="5.875" style="30" customWidth="1"/>
    <col min="1292" max="1292" width="2.625" style="30" customWidth="1"/>
    <col min="1293" max="1295" width="4.125" style="30" customWidth="1"/>
    <col min="1296" max="1296" width="3.875" style="30" customWidth="1"/>
    <col min="1297" max="1297" width="2.875" style="30" customWidth="1"/>
    <col min="1298" max="1298" width="3.25" style="30" customWidth="1"/>
    <col min="1299" max="1299" width="2.375" style="30" customWidth="1"/>
    <col min="1300" max="1300" width="3.625" style="30" customWidth="1"/>
    <col min="1301" max="1301" width="3" style="30" customWidth="1"/>
    <col min="1302" max="1302" width="14.125" style="30" customWidth="1"/>
    <col min="1303" max="1303" width="1.5" style="30" customWidth="1"/>
    <col min="1304" max="1304" width="5.875" style="30" customWidth="1"/>
    <col min="1305" max="1305" width="4.75" style="30" customWidth="1"/>
    <col min="1306" max="1306" width="6.25" style="30" customWidth="1"/>
    <col min="1307" max="1307" width="2" style="30" customWidth="1"/>
    <col min="1308" max="1308" width="25.625" style="30" bestFit="1" customWidth="1"/>
    <col min="1309" max="1535" width="9" style="30"/>
    <col min="1536" max="1536" width="1.25" style="30" customWidth="1"/>
    <col min="1537" max="1537" width="2.875" style="30" customWidth="1"/>
    <col min="1538" max="1538" width="6" style="30" customWidth="1"/>
    <col min="1539" max="1539" width="20.625" style="30" customWidth="1"/>
    <col min="1540" max="1540" width="12.875" style="30" customWidth="1"/>
    <col min="1541" max="1541" width="8.75" style="30" customWidth="1"/>
    <col min="1542" max="1542" width="4.875" style="30" customWidth="1"/>
    <col min="1543" max="1543" width="3.25" style="30" customWidth="1"/>
    <col min="1544" max="1544" width="4.75" style="30" customWidth="1"/>
    <col min="1545" max="1545" width="6.125" style="30" customWidth="1"/>
    <col min="1546" max="1546" width="3.375" style="30" customWidth="1"/>
    <col min="1547" max="1547" width="5.875" style="30" customWidth="1"/>
    <col min="1548" max="1548" width="2.625" style="30" customWidth="1"/>
    <col min="1549" max="1551" width="4.125" style="30" customWidth="1"/>
    <col min="1552" max="1552" width="3.875" style="30" customWidth="1"/>
    <col min="1553" max="1553" width="2.875" style="30" customWidth="1"/>
    <col min="1554" max="1554" width="3.25" style="30" customWidth="1"/>
    <col min="1555" max="1555" width="2.375" style="30" customWidth="1"/>
    <col min="1556" max="1556" width="3.625" style="30" customWidth="1"/>
    <col min="1557" max="1557" width="3" style="30" customWidth="1"/>
    <col min="1558" max="1558" width="14.125" style="30" customWidth="1"/>
    <col min="1559" max="1559" width="1.5" style="30" customWidth="1"/>
    <col min="1560" max="1560" width="5.875" style="30" customWidth="1"/>
    <col min="1561" max="1561" width="4.75" style="30" customWidth="1"/>
    <col min="1562" max="1562" width="6.25" style="30" customWidth="1"/>
    <col min="1563" max="1563" width="2" style="30" customWidth="1"/>
    <col min="1564" max="1564" width="25.625" style="30" bestFit="1" customWidth="1"/>
    <col min="1565" max="1791" width="9" style="30"/>
    <col min="1792" max="1792" width="1.25" style="30" customWidth="1"/>
    <col min="1793" max="1793" width="2.875" style="30" customWidth="1"/>
    <col min="1794" max="1794" width="6" style="30" customWidth="1"/>
    <col min="1795" max="1795" width="20.625" style="30" customWidth="1"/>
    <col min="1796" max="1796" width="12.875" style="30" customWidth="1"/>
    <col min="1797" max="1797" width="8.75" style="30" customWidth="1"/>
    <col min="1798" max="1798" width="4.875" style="30" customWidth="1"/>
    <col min="1799" max="1799" width="3.25" style="30" customWidth="1"/>
    <col min="1800" max="1800" width="4.75" style="30" customWidth="1"/>
    <col min="1801" max="1801" width="6.125" style="30" customWidth="1"/>
    <col min="1802" max="1802" width="3.375" style="30" customWidth="1"/>
    <col min="1803" max="1803" width="5.875" style="30" customWidth="1"/>
    <col min="1804" max="1804" width="2.625" style="30" customWidth="1"/>
    <col min="1805" max="1807" width="4.125" style="30" customWidth="1"/>
    <col min="1808" max="1808" width="3.875" style="30" customWidth="1"/>
    <col min="1809" max="1809" width="2.875" style="30" customWidth="1"/>
    <col min="1810" max="1810" width="3.25" style="30" customWidth="1"/>
    <col min="1811" max="1811" width="2.375" style="30" customWidth="1"/>
    <col min="1812" max="1812" width="3.625" style="30" customWidth="1"/>
    <col min="1813" max="1813" width="3" style="30" customWidth="1"/>
    <col min="1814" max="1814" width="14.125" style="30" customWidth="1"/>
    <col min="1815" max="1815" width="1.5" style="30" customWidth="1"/>
    <col min="1816" max="1816" width="5.875" style="30" customWidth="1"/>
    <col min="1817" max="1817" width="4.75" style="30" customWidth="1"/>
    <col min="1818" max="1818" width="6.25" style="30" customWidth="1"/>
    <col min="1819" max="1819" width="2" style="30" customWidth="1"/>
    <col min="1820" max="1820" width="25.625" style="30" bestFit="1" customWidth="1"/>
    <col min="1821" max="2047" width="9" style="30"/>
    <col min="2048" max="2048" width="1.25" style="30" customWidth="1"/>
    <col min="2049" max="2049" width="2.875" style="30" customWidth="1"/>
    <col min="2050" max="2050" width="6" style="30" customWidth="1"/>
    <col min="2051" max="2051" width="20.625" style="30" customWidth="1"/>
    <col min="2052" max="2052" width="12.875" style="30" customWidth="1"/>
    <col min="2053" max="2053" width="8.75" style="30" customWidth="1"/>
    <col min="2054" max="2054" width="4.875" style="30" customWidth="1"/>
    <col min="2055" max="2055" width="3.25" style="30" customWidth="1"/>
    <col min="2056" max="2056" width="4.75" style="30" customWidth="1"/>
    <col min="2057" max="2057" width="6.125" style="30" customWidth="1"/>
    <col min="2058" max="2058" width="3.375" style="30" customWidth="1"/>
    <col min="2059" max="2059" width="5.875" style="30" customWidth="1"/>
    <col min="2060" max="2060" width="2.625" style="30" customWidth="1"/>
    <col min="2061" max="2063" width="4.125" style="30" customWidth="1"/>
    <col min="2064" max="2064" width="3.875" style="30" customWidth="1"/>
    <col min="2065" max="2065" width="2.875" style="30" customWidth="1"/>
    <col min="2066" max="2066" width="3.25" style="30" customWidth="1"/>
    <col min="2067" max="2067" width="2.375" style="30" customWidth="1"/>
    <col min="2068" max="2068" width="3.625" style="30" customWidth="1"/>
    <col min="2069" max="2069" width="3" style="30" customWidth="1"/>
    <col min="2070" max="2070" width="14.125" style="30" customWidth="1"/>
    <col min="2071" max="2071" width="1.5" style="30" customWidth="1"/>
    <col min="2072" max="2072" width="5.875" style="30" customWidth="1"/>
    <col min="2073" max="2073" width="4.75" style="30" customWidth="1"/>
    <col min="2074" max="2074" width="6.25" style="30" customWidth="1"/>
    <col min="2075" max="2075" width="2" style="30" customWidth="1"/>
    <col min="2076" max="2076" width="25.625" style="30" bestFit="1" customWidth="1"/>
    <col min="2077" max="2303" width="9" style="30"/>
    <col min="2304" max="2304" width="1.25" style="30" customWidth="1"/>
    <col min="2305" max="2305" width="2.875" style="30" customWidth="1"/>
    <col min="2306" max="2306" width="6" style="30" customWidth="1"/>
    <col min="2307" max="2307" width="20.625" style="30" customWidth="1"/>
    <col min="2308" max="2308" width="12.875" style="30" customWidth="1"/>
    <col min="2309" max="2309" width="8.75" style="30" customWidth="1"/>
    <col min="2310" max="2310" width="4.875" style="30" customWidth="1"/>
    <col min="2311" max="2311" width="3.25" style="30" customWidth="1"/>
    <col min="2312" max="2312" width="4.75" style="30" customWidth="1"/>
    <col min="2313" max="2313" width="6.125" style="30" customWidth="1"/>
    <col min="2314" max="2314" width="3.375" style="30" customWidth="1"/>
    <col min="2315" max="2315" width="5.875" style="30" customWidth="1"/>
    <col min="2316" max="2316" width="2.625" style="30" customWidth="1"/>
    <col min="2317" max="2319" width="4.125" style="30" customWidth="1"/>
    <col min="2320" max="2320" width="3.875" style="30" customWidth="1"/>
    <col min="2321" max="2321" width="2.875" style="30" customWidth="1"/>
    <col min="2322" max="2322" width="3.25" style="30" customWidth="1"/>
    <col min="2323" max="2323" width="2.375" style="30" customWidth="1"/>
    <col min="2324" max="2324" width="3.625" style="30" customWidth="1"/>
    <col min="2325" max="2325" width="3" style="30" customWidth="1"/>
    <col min="2326" max="2326" width="14.125" style="30" customWidth="1"/>
    <col min="2327" max="2327" width="1.5" style="30" customWidth="1"/>
    <col min="2328" max="2328" width="5.875" style="30" customWidth="1"/>
    <col min="2329" max="2329" width="4.75" style="30" customWidth="1"/>
    <col min="2330" max="2330" width="6.25" style="30" customWidth="1"/>
    <col min="2331" max="2331" width="2" style="30" customWidth="1"/>
    <col min="2332" max="2332" width="25.625" style="30" bestFit="1" customWidth="1"/>
    <col min="2333" max="2559" width="9" style="30"/>
    <col min="2560" max="2560" width="1.25" style="30" customWidth="1"/>
    <col min="2561" max="2561" width="2.875" style="30" customWidth="1"/>
    <col min="2562" max="2562" width="6" style="30" customWidth="1"/>
    <col min="2563" max="2563" width="20.625" style="30" customWidth="1"/>
    <col min="2564" max="2564" width="12.875" style="30" customWidth="1"/>
    <col min="2565" max="2565" width="8.75" style="30" customWidth="1"/>
    <col min="2566" max="2566" width="4.875" style="30" customWidth="1"/>
    <col min="2567" max="2567" width="3.25" style="30" customWidth="1"/>
    <col min="2568" max="2568" width="4.75" style="30" customWidth="1"/>
    <col min="2569" max="2569" width="6.125" style="30" customWidth="1"/>
    <col min="2570" max="2570" width="3.375" style="30" customWidth="1"/>
    <col min="2571" max="2571" width="5.875" style="30" customWidth="1"/>
    <col min="2572" max="2572" width="2.625" style="30" customWidth="1"/>
    <col min="2573" max="2575" width="4.125" style="30" customWidth="1"/>
    <col min="2576" max="2576" width="3.875" style="30" customWidth="1"/>
    <col min="2577" max="2577" width="2.875" style="30" customWidth="1"/>
    <col min="2578" max="2578" width="3.25" style="30" customWidth="1"/>
    <col min="2579" max="2579" width="2.375" style="30" customWidth="1"/>
    <col min="2580" max="2580" width="3.625" style="30" customWidth="1"/>
    <col min="2581" max="2581" width="3" style="30" customWidth="1"/>
    <col min="2582" max="2582" width="14.125" style="30" customWidth="1"/>
    <col min="2583" max="2583" width="1.5" style="30" customWidth="1"/>
    <col min="2584" max="2584" width="5.875" style="30" customWidth="1"/>
    <col min="2585" max="2585" width="4.75" style="30" customWidth="1"/>
    <col min="2586" max="2586" width="6.25" style="30" customWidth="1"/>
    <col min="2587" max="2587" width="2" style="30" customWidth="1"/>
    <col min="2588" max="2588" width="25.625" style="30" bestFit="1" customWidth="1"/>
    <col min="2589" max="2815" width="9" style="30"/>
    <col min="2816" max="2816" width="1.25" style="30" customWidth="1"/>
    <col min="2817" max="2817" width="2.875" style="30" customWidth="1"/>
    <col min="2818" max="2818" width="6" style="30" customWidth="1"/>
    <col min="2819" max="2819" width="20.625" style="30" customWidth="1"/>
    <col min="2820" max="2820" width="12.875" style="30" customWidth="1"/>
    <col min="2821" max="2821" width="8.75" style="30" customWidth="1"/>
    <col min="2822" max="2822" width="4.875" style="30" customWidth="1"/>
    <col min="2823" max="2823" width="3.25" style="30" customWidth="1"/>
    <col min="2824" max="2824" width="4.75" style="30" customWidth="1"/>
    <col min="2825" max="2825" width="6.125" style="30" customWidth="1"/>
    <col min="2826" max="2826" width="3.375" style="30" customWidth="1"/>
    <col min="2827" max="2827" width="5.875" style="30" customWidth="1"/>
    <col min="2828" max="2828" width="2.625" style="30" customWidth="1"/>
    <col min="2829" max="2831" width="4.125" style="30" customWidth="1"/>
    <col min="2832" max="2832" width="3.875" style="30" customWidth="1"/>
    <col min="2833" max="2833" width="2.875" style="30" customWidth="1"/>
    <col min="2834" max="2834" width="3.25" style="30" customWidth="1"/>
    <col min="2835" max="2835" width="2.375" style="30" customWidth="1"/>
    <col min="2836" max="2836" width="3.625" style="30" customWidth="1"/>
    <col min="2837" max="2837" width="3" style="30" customWidth="1"/>
    <col min="2838" max="2838" width="14.125" style="30" customWidth="1"/>
    <col min="2839" max="2839" width="1.5" style="30" customWidth="1"/>
    <col min="2840" max="2840" width="5.875" style="30" customWidth="1"/>
    <col min="2841" max="2841" width="4.75" style="30" customWidth="1"/>
    <col min="2842" max="2842" width="6.25" style="30" customWidth="1"/>
    <col min="2843" max="2843" width="2" style="30" customWidth="1"/>
    <col min="2844" max="2844" width="25.625" style="30" bestFit="1" customWidth="1"/>
    <col min="2845" max="3071" width="9" style="30"/>
    <col min="3072" max="3072" width="1.25" style="30" customWidth="1"/>
    <col min="3073" max="3073" width="2.875" style="30" customWidth="1"/>
    <col min="3074" max="3074" width="6" style="30" customWidth="1"/>
    <col min="3075" max="3075" width="20.625" style="30" customWidth="1"/>
    <col min="3076" max="3076" width="12.875" style="30" customWidth="1"/>
    <col min="3077" max="3077" width="8.75" style="30" customWidth="1"/>
    <col min="3078" max="3078" width="4.875" style="30" customWidth="1"/>
    <col min="3079" max="3079" width="3.25" style="30" customWidth="1"/>
    <col min="3080" max="3080" width="4.75" style="30" customWidth="1"/>
    <col min="3081" max="3081" width="6.125" style="30" customWidth="1"/>
    <col min="3082" max="3082" width="3.375" style="30" customWidth="1"/>
    <col min="3083" max="3083" width="5.875" style="30" customWidth="1"/>
    <col min="3084" max="3084" width="2.625" style="30" customWidth="1"/>
    <col min="3085" max="3087" width="4.125" style="30" customWidth="1"/>
    <col min="3088" max="3088" width="3.875" style="30" customWidth="1"/>
    <col min="3089" max="3089" width="2.875" style="30" customWidth="1"/>
    <col min="3090" max="3090" width="3.25" style="30" customWidth="1"/>
    <col min="3091" max="3091" width="2.375" style="30" customWidth="1"/>
    <col min="3092" max="3092" width="3.625" style="30" customWidth="1"/>
    <col min="3093" max="3093" width="3" style="30" customWidth="1"/>
    <col min="3094" max="3094" width="14.125" style="30" customWidth="1"/>
    <col min="3095" max="3095" width="1.5" style="30" customWidth="1"/>
    <col min="3096" max="3096" width="5.875" style="30" customWidth="1"/>
    <col min="3097" max="3097" width="4.75" style="30" customWidth="1"/>
    <col min="3098" max="3098" width="6.25" style="30" customWidth="1"/>
    <col min="3099" max="3099" width="2" style="30" customWidth="1"/>
    <col min="3100" max="3100" width="25.625" style="30" bestFit="1" customWidth="1"/>
    <col min="3101" max="3327" width="9" style="30"/>
    <col min="3328" max="3328" width="1.25" style="30" customWidth="1"/>
    <col min="3329" max="3329" width="2.875" style="30" customWidth="1"/>
    <col min="3330" max="3330" width="6" style="30" customWidth="1"/>
    <col min="3331" max="3331" width="20.625" style="30" customWidth="1"/>
    <col min="3332" max="3332" width="12.875" style="30" customWidth="1"/>
    <col min="3333" max="3333" width="8.75" style="30" customWidth="1"/>
    <col min="3334" max="3334" width="4.875" style="30" customWidth="1"/>
    <col min="3335" max="3335" width="3.25" style="30" customWidth="1"/>
    <col min="3336" max="3336" width="4.75" style="30" customWidth="1"/>
    <col min="3337" max="3337" width="6.125" style="30" customWidth="1"/>
    <col min="3338" max="3338" width="3.375" style="30" customWidth="1"/>
    <col min="3339" max="3339" width="5.875" style="30" customWidth="1"/>
    <col min="3340" max="3340" width="2.625" style="30" customWidth="1"/>
    <col min="3341" max="3343" width="4.125" style="30" customWidth="1"/>
    <col min="3344" max="3344" width="3.875" style="30" customWidth="1"/>
    <col min="3345" max="3345" width="2.875" style="30" customWidth="1"/>
    <col min="3346" max="3346" width="3.25" style="30" customWidth="1"/>
    <col min="3347" max="3347" width="2.375" style="30" customWidth="1"/>
    <col min="3348" max="3348" width="3.625" style="30" customWidth="1"/>
    <col min="3349" max="3349" width="3" style="30" customWidth="1"/>
    <col min="3350" max="3350" width="14.125" style="30" customWidth="1"/>
    <col min="3351" max="3351" width="1.5" style="30" customWidth="1"/>
    <col min="3352" max="3352" width="5.875" style="30" customWidth="1"/>
    <col min="3353" max="3353" width="4.75" style="30" customWidth="1"/>
    <col min="3354" max="3354" width="6.25" style="30" customWidth="1"/>
    <col min="3355" max="3355" width="2" style="30" customWidth="1"/>
    <col min="3356" max="3356" width="25.625" style="30" bestFit="1" customWidth="1"/>
    <col min="3357" max="3583" width="9" style="30"/>
    <col min="3584" max="3584" width="1.25" style="30" customWidth="1"/>
    <col min="3585" max="3585" width="2.875" style="30" customWidth="1"/>
    <col min="3586" max="3586" width="6" style="30" customWidth="1"/>
    <col min="3587" max="3587" width="20.625" style="30" customWidth="1"/>
    <col min="3588" max="3588" width="12.875" style="30" customWidth="1"/>
    <col min="3589" max="3589" width="8.75" style="30" customWidth="1"/>
    <col min="3590" max="3590" width="4.875" style="30" customWidth="1"/>
    <col min="3591" max="3591" width="3.25" style="30" customWidth="1"/>
    <col min="3592" max="3592" width="4.75" style="30" customWidth="1"/>
    <col min="3593" max="3593" width="6.125" style="30" customWidth="1"/>
    <col min="3594" max="3594" width="3.375" style="30" customWidth="1"/>
    <col min="3595" max="3595" width="5.875" style="30" customWidth="1"/>
    <col min="3596" max="3596" width="2.625" style="30" customWidth="1"/>
    <col min="3597" max="3599" width="4.125" style="30" customWidth="1"/>
    <col min="3600" max="3600" width="3.875" style="30" customWidth="1"/>
    <col min="3601" max="3601" width="2.875" style="30" customWidth="1"/>
    <col min="3602" max="3602" width="3.25" style="30" customWidth="1"/>
    <col min="3603" max="3603" width="2.375" style="30" customWidth="1"/>
    <col min="3604" max="3604" width="3.625" style="30" customWidth="1"/>
    <col min="3605" max="3605" width="3" style="30" customWidth="1"/>
    <col min="3606" max="3606" width="14.125" style="30" customWidth="1"/>
    <col min="3607" max="3607" width="1.5" style="30" customWidth="1"/>
    <col min="3608" max="3608" width="5.875" style="30" customWidth="1"/>
    <col min="3609" max="3609" width="4.75" style="30" customWidth="1"/>
    <col min="3610" max="3610" width="6.25" style="30" customWidth="1"/>
    <col min="3611" max="3611" width="2" style="30" customWidth="1"/>
    <col min="3612" max="3612" width="25.625" style="30" bestFit="1" customWidth="1"/>
    <col min="3613" max="3839" width="9" style="30"/>
    <col min="3840" max="3840" width="1.25" style="30" customWidth="1"/>
    <col min="3841" max="3841" width="2.875" style="30" customWidth="1"/>
    <col min="3842" max="3842" width="6" style="30" customWidth="1"/>
    <col min="3843" max="3843" width="20.625" style="30" customWidth="1"/>
    <col min="3844" max="3844" width="12.875" style="30" customWidth="1"/>
    <col min="3845" max="3845" width="8.75" style="30" customWidth="1"/>
    <col min="3846" max="3846" width="4.875" style="30" customWidth="1"/>
    <col min="3847" max="3847" width="3.25" style="30" customWidth="1"/>
    <col min="3848" max="3848" width="4.75" style="30" customWidth="1"/>
    <col min="3849" max="3849" width="6.125" style="30" customWidth="1"/>
    <col min="3850" max="3850" width="3.375" style="30" customWidth="1"/>
    <col min="3851" max="3851" width="5.875" style="30" customWidth="1"/>
    <col min="3852" max="3852" width="2.625" style="30" customWidth="1"/>
    <col min="3853" max="3855" width="4.125" style="30" customWidth="1"/>
    <col min="3856" max="3856" width="3.875" style="30" customWidth="1"/>
    <col min="3857" max="3857" width="2.875" style="30" customWidth="1"/>
    <col min="3858" max="3858" width="3.25" style="30" customWidth="1"/>
    <col min="3859" max="3859" width="2.375" style="30" customWidth="1"/>
    <col min="3860" max="3860" width="3.625" style="30" customWidth="1"/>
    <col min="3861" max="3861" width="3" style="30" customWidth="1"/>
    <col min="3862" max="3862" width="14.125" style="30" customWidth="1"/>
    <col min="3863" max="3863" width="1.5" style="30" customWidth="1"/>
    <col min="3864" max="3864" width="5.875" style="30" customWidth="1"/>
    <col min="3865" max="3865" width="4.75" style="30" customWidth="1"/>
    <col min="3866" max="3866" width="6.25" style="30" customWidth="1"/>
    <col min="3867" max="3867" width="2" style="30" customWidth="1"/>
    <col min="3868" max="3868" width="25.625" style="30" bestFit="1" customWidth="1"/>
    <col min="3869" max="4095" width="9" style="30"/>
    <col min="4096" max="4096" width="1.25" style="30" customWidth="1"/>
    <col min="4097" max="4097" width="2.875" style="30" customWidth="1"/>
    <col min="4098" max="4098" width="6" style="30" customWidth="1"/>
    <col min="4099" max="4099" width="20.625" style="30" customWidth="1"/>
    <col min="4100" max="4100" width="12.875" style="30" customWidth="1"/>
    <col min="4101" max="4101" width="8.75" style="30" customWidth="1"/>
    <col min="4102" max="4102" width="4.875" style="30" customWidth="1"/>
    <col min="4103" max="4103" width="3.25" style="30" customWidth="1"/>
    <col min="4104" max="4104" width="4.75" style="30" customWidth="1"/>
    <col min="4105" max="4105" width="6.125" style="30" customWidth="1"/>
    <col min="4106" max="4106" width="3.375" style="30" customWidth="1"/>
    <col min="4107" max="4107" width="5.875" style="30" customWidth="1"/>
    <col min="4108" max="4108" width="2.625" style="30" customWidth="1"/>
    <col min="4109" max="4111" width="4.125" style="30" customWidth="1"/>
    <col min="4112" max="4112" width="3.875" style="30" customWidth="1"/>
    <col min="4113" max="4113" width="2.875" style="30" customWidth="1"/>
    <col min="4114" max="4114" width="3.25" style="30" customWidth="1"/>
    <col min="4115" max="4115" width="2.375" style="30" customWidth="1"/>
    <col min="4116" max="4116" width="3.625" style="30" customWidth="1"/>
    <col min="4117" max="4117" width="3" style="30" customWidth="1"/>
    <col min="4118" max="4118" width="14.125" style="30" customWidth="1"/>
    <col min="4119" max="4119" width="1.5" style="30" customWidth="1"/>
    <col min="4120" max="4120" width="5.875" style="30" customWidth="1"/>
    <col min="4121" max="4121" width="4.75" style="30" customWidth="1"/>
    <col min="4122" max="4122" width="6.25" style="30" customWidth="1"/>
    <col min="4123" max="4123" width="2" style="30" customWidth="1"/>
    <col min="4124" max="4124" width="25.625" style="30" bestFit="1" customWidth="1"/>
    <col min="4125" max="4351" width="9" style="30"/>
    <col min="4352" max="4352" width="1.25" style="30" customWidth="1"/>
    <col min="4353" max="4353" width="2.875" style="30" customWidth="1"/>
    <col min="4354" max="4354" width="6" style="30" customWidth="1"/>
    <col min="4355" max="4355" width="20.625" style="30" customWidth="1"/>
    <col min="4356" max="4356" width="12.875" style="30" customWidth="1"/>
    <col min="4357" max="4357" width="8.75" style="30" customWidth="1"/>
    <col min="4358" max="4358" width="4.875" style="30" customWidth="1"/>
    <col min="4359" max="4359" width="3.25" style="30" customWidth="1"/>
    <col min="4360" max="4360" width="4.75" style="30" customWidth="1"/>
    <col min="4361" max="4361" width="6.125" style="30" customWidth="1"/>
    <col min="4362" max="4362" width="3.375" style="30" customWidth="1"/>
    <col min="4363" max="4363" width="5.875" style="30" customWidth="1"/>
    <col min="4364" max="4364" width="2.625" style="30" customWidth="1"/>
    <col min="4365" max="4367" width="4.125" style="30" customWidth="1"/>
    <col min="4368" max="4368" width="3.875" style="30" customWidth="1"/>
    <col min="4369" max="4369" width="2.875" style="30" customWidth="1"/>
    <col min="4370" max="4370" width="3.25" style="30" customWidth="1"/>
    <col min="4371" max="4371" width="2.375" style="30" customWidth="1"/>
    <col min="4372" max="4372" width="3.625" style="30" customWidth="1"/>
    <col min="4373" max="4373" width="3" style="30" customWidth="1"/>
    <col min="4374" max="4374" width="14.125" style="30" customWidth="1"/>
    <col min="4375" max="4375" width="1.5" style="30" customWidth="1"/>
    <col min="4376" max="4376" width="5.875" style="30" customWidth="1"/>
    <col min="4377" max="4377" width="4.75" style="30" customWidth="1"/>
    <col min="4378" max="4378" width="6.25" style="30" customWidth="1"/>
    <col min="4379" max="4379" width="2" style="30" customWidth="1"/>
    <col min="4380" max="4380" width="25.625" style="30" bestFit="1" customWidth="1"/>
    <col min="4381" max="4607" width="9" style="30"/>
    <col min="4608" max="4608" width="1.25" style="30" customWidth="1"/>
    <col min="4609" max="4609" width="2.875" style="30" customWidth="1"/>
    <col min="4610" max="4610" width="6" style="30" customWidth="1"/>
    <col min="4611" max="4611" width="20.625" style="30" customWidth="1"/>
    <col min="4612" max="4612" width="12.875" style="30" customWidth="1"/>
    <col min="4613" max="4613" width="8.75" style="30" customWidth="1"/>
    <col min="4614" max="4614" width="4.875" style="30" customWidth="1"/>
    <col min="4615" max="4615" width="3.25" style="30" customWidth="1"/>
    <col min="4616" max="4616" width="4.75" style="30" customWidth="1"/>
    <col min="4617" max="4617" width="6.125" style="30" customWidth="1"/>
    <col min="4618" max="4618" width="3.375" style="30" customWidth="1"/>
    <col min="4619" max="4619" width="5.875" style="30" customWidth="1"/>
    <col min="4620" max="4620" width="2.625" style="30" customWidth="1"/>
    <col min="4621" max="4623" width="4.125" style="30" customWidth="1"/>
    <col min="4624" max="4624" width="3.875" style="30" customWidth="1"/>
    <col min="4625" max="4625" width="2.875" style="30" customWidth="1"/>
    <col min="4626" max="4626" width="3.25" style="30" customWidth="1"/>
    <col min="4627" max="4627" width="2.375" style="30" customWidth="1"/>
    <col min="4628" max="4628" width="3.625" style="30" customWidth="1"/>
    <col min="4629" max="4629" width="3" style="30" customWidth="1"/>
    <col min="4630" max="4630" width="14.125" style="30" customWidth="1"/>
    <col min="4631" max="4631" width="1.5" style="30" customWidth="1"/>
    <col min="4632" max="4632" width="5.875" style="30" customWidth="1"/>
    <col min="4633" max="4633" width="4.75" style="30" customWidth="1"/>
    <col min="4634" max="4634" width="6.25" style="30" customWidth="1"/>
    <col min="4635" max="4635" width="2" style="30" customWidth="1"/>
    <col min="4636" max="4636" width="25.625" style="30" bestFit="1" customWidth="1"/>
    <col min="4637" max="4863" width="9" style="30"/>
    <col min="4864" max="4864" width="1.25" style="30" customWidth="1"/>
    <col min="4865" max="4865" width="2.875" style="30" customWidth="1"/>
    <col min="4866" max="4866" width="6" style="30" customWidth="1"/>
    <col min="4867" max="4867" width="20.625" style="30" customWidth="1"/>
    <col min="4868" max="4868" width="12.875" style="30" customWidth="1"/>
    <col min="4869" max="4869" width="8.75" style="30" customWidth="1"/>
    <col min="4870" max="4870" width="4.875" style="30" customWidth="1"/>
    <col min="4871" max="4871" width="3.25" style="30" customWidth="1"/>
    <col min="4872" max="4872" width="4.75" style="30" customWidth="1"/>
    <col min="4873" max="4873" width="6.125" style="30" customWidth="1"/>
    <col min="4874" max="4874" width="3.375" style="30" customWidth="1"/>
    <col min="4875" max="4875" width="5.875" style="30" customWidth="1"/>
    <col min="4876" max="4876" width="2.625" style="30" customWidth="1"/>
    <col min="4877" max="4879" width="4.125" style="30" customWidth="1"/>
    <col min="4880" max="4880" width="3.875" style="30" customWidth="1"/>
    <col min="4881" max="4881" width="2.875" style="30" customWidth="1"/>
    <col min="4882" max="4882" width="3.25" style="30" customWidth="1"/>
    <col min="4883" max="4883" width="2.375" style="30" customWidth="1"/>
    <col min="4884" max="4884" width="3.625" style="30" customWidth="1"/>
    <col min="4885" max="4885" width="3" style="30" customWidth="1"/>
    <col min="4886" max="4886" width="14.125" style="30" customWidth="1"/>
    <col min="4887" max="4887" width="1.5" style="30" customWidth="1"/>
    <col min="4888" max="4888" width="5.875" style="30" customWidth="1"/>
    <col min="4889" max="4889" width="4.75" style="30" customWidth="1"/>
    <col min="4890" max="4890" width="6.25" style="30" customWidth="1"/>
    <col min="4891" max="4891" width="2" style="30" customWidth="1"/>
    <col min="4892" max="4892" width="25.625" style="30" bestFit="1" customWidth="1"/>
    <col min="4893" max="5119" width="9" style="30"/>
    <col min="5120" max="5120" width="1.25" style="30" customWidth="1"/>
    <col min="5121" max="5121" width="2.875" style="30" customWidth="1"/>
    <col min="5122" max="5122" width="6" style="30" customWidth="1"/>
    <col min="5123" max="5123" width="20.625" style="30" customWidth="1"/>
    <col min="5124" max="5124" width="12.875" style="30" customWidth="1"/>
    <col min="5125" max="5125" width="8.75" style="30" customWidth="1"/>
    <col min="5126" max="5126" width="4.875" style="30" customWidth="1"/>
    <col min="5127" max="5127" width="3.25" style="30" customWidth="1"/>
    <col min="5128" max="5128" width="4.75" style="30" customWidth="1"/>
    <col min="5129" max="5129" width="6.125" style="30" customWidth="1"/>
    <col min="5130" max="5130" width="3.375" style="30" customWidth="1"/>
    <col min="5131" max="5131" width="5.875" style="30" customWidth="1"/>
    <col min="5132" max="5132" width="2.625" style="30" customWidth="1"/>
    <col min="5133" max="5135" width="4.125" style="30" customWidth="1"/>
    <col min="5136" max="5136" width="3.875" style="30" customWidth="1"/>
    <col min="5137" max="5137" width="2.875" style="30" customWidth="1"/>
    <col min="5138" max="5138" width="3.25" style="30" customWidth="1"/>
    <col min="5139" max="5139" width="2.375" style="30" customWidth="1"/>
    <col min="5140" max="5140" width="3.625" style="30" customWidth="1"/>
    <col min="5141" max="5141" width="3" style="30" customWidth="1"/>
    <col min="5142" max="5142" width="14.125" style="30" customWidth="1"/>
    <col min="5143" max="5143" width="1.5" style="30" customWidth="1"/>
    <col min="5144" max="5144" width="5.875" style="30" customWidth="1"/>
    <col min="5145" max="5145" width="4.75" style="30" customWidth="1"/>
    <col min="5146" max="5146" width="6.25" style="30" customWidth="1"/>
    <col min="5147" max="5147" width="2" style="30" customWidth="1"/>
    <col min="5148" max="5148" width="25.625" style="30" bestFit="1" customWidth="1"/>
    <col min="5149" max="5375" width="9" style="30"/>
    <col min="5376" max="5376" width="1.25" style="30" customWidth="1"/>
    <col min="5377" max="5377" width="2.875" style="30" customWidth="1"/>
    <col min="5378" max="5378" width="6" style="30" customWidth="1"/>
    <col min="5379" max="5379" width="20.625" style="30" customWidth="1"/>
    <col min="5380" max="5380" width="12.875" style="30" customWidth="1"/>
    <col min="5381" max="5381" width="8.75" style="30" customWidth="1"/>
    <col min="5382" max="5382" width="4.875" style="30" customWidth="1"/>
    <col min="5383" max="5383" width="3.25" style="30" customWidth="1"/>
    <col min="5384" max="5384" width="4.75" style="30" customWidth="1"/>
    <col min="5385" max="5385" width="6.125" style="30" customWidth="1"/>
    <col min="5386" max="5386" width="3.375" style="30" customWidth="1"/>
    <col min="5387" max="5387" width="5.875" style="30" customWidth="1"/>
    <col min="5388" max="5388" width="2.625" style="30" customWidth="1"/>
    <col min="5389" max="5391" width="4.125" style="30" customWidth="1"/>
    <col min="5392" max="5392" width="3.875" style="30" customWidth="1"/>
    <col min="5393" max="5393" width="2.875" style="30" customWidth="1"/>
    <col min="5394" max="5394" width="3.25" style="30" customWidth="1"/>
    <col min="5395" max="5395" width="2.375" style="30" customWidth="1"/>
    <col min="5396" max="5396" width="3.625" style="30" customWidth="1"/>
    <col min="5397" max="5397" width="3" style="30" customWidth="1"/>
    <col min="5398" max="5398" width="14.125" style="30" customWidth="1"/>
    <col min="5399" max="5399" width="1.5" style="30" customWidth="1"/>
    <col min="5400" max="5400" width="5.875" style="30" customWidth="1"/>
    <col min="5401" max="5401" width="4.75" style="30" customWidth="1"/>
    <col min="5402" max="5402" width="6.25" style="30" customWidth="1"/>
    <col min="5403" max="5403" width="2" style="30" customWidth="1"/>
    <col min="5404" max="5404" width="25.625" style="30" bestFit="1" customWidth="1"/>
    <col min="5405" max="5631" width="9" style="30"/>
    <col min="5632" max="5632" width="1.25" style="30" customWidth="1"/>
    <col min="5633" max="5633" width="2.875" style="30" customWidth="1"/>
    <col min="5634" max="5634" width="6" style="30" customWidth="1"/>
    <col min="5635" max="5635" width="20.625" style="30" customWidth="1"/>
    <col min="5636" max="5636" width="12.875" style="30" customWidth="1"/>
    <col min="5637" max="5637" width="8.75" style="30" customWidth="1"/>
    <col min="5638" max="5638" width="4.875" style="30" customWidth="1"/>
    <col min="5639" max="5639" width="3.25" style="30" customWidth="1"/>
    <col min="5640" max="5640" width="4.75" style="30" customWidth="1"/>
    <col min="5641" max="5641" width="6.125" style="30" customWidth="1"/>
    <col min="5642" max="5642" width="3.375" style="30" customWidth="1"/>
    <col min="5643" max="5643" width="5.875" style="30" customWidth="1"/>
    <col min="5644" max="5644" width="2.625" style="30" customWidth="1"/>
    <col min="5645" max="5647" width="4.125" style="30" customWidth="1"/>
    <col min="5648" max="5648" width="3.875" style="30" customWidth="1"/>
    <col min="5649" max="5649" width="2.875" style="30" customWidth="1"/>
    <col min="5650" max="5650" width="3.25" style="30" customWidth="1"/>
    <col min="5651" max="5651" width="2.375" style="30" customWidth="1"/>
    <col min="5652" max="5652" width="3.625" style="30" customWidth="1"/>
    <col min="5653" max="5653" width="3" style="30" customWidth="1"/>
    <col min="5654" max="5654" width="14.125" style="30" customWidth="1"/>
    <col min="5655" max="5655" width="1.5" style="30" customWidth="1"/>
    <col min="5656" max="5656" width="5.875" style="30" customWidth="1"/>
    <col min="5657" max="5657" width="4.75" style="30" customWidth="1"/>
    <col min="5658" max="5658" width="6.25" style="30" customWidth="1"/>
    <col min="5659" max="5659" width="2" style="30" customWidth="1"/>
    <col min="5660" max="5660" width="25.625" style="30" bestFit="1" customWidth="1"/>
    <col min="5661" max="5887" width="9" style="30"/>
    <col min="5888" max="5888" width="1.25" style="30" customWidth="1"/>
    <col min="5889" max="5889" width="2.875" style="30" customWidth="1"/>
    <col min="5890" max="5890" width="6" style="30" customWidth="1"/>
    <col min="5891" max="5891" width="20.625" style="30" customWidth="1"/>
    <col min="5892" max="5892" width="12.875" style="30" customWidth="1"/>
    <col min="5893" max="5893" width="8.75" style="30" customWidth="1"/>
    <col min="5894" max="5894" width="4.875" style="30" customWidth="1"/>
    <col min="5895" max="5895" width="3.25" style="30" customWidth="1"/>
    <col min="5896" max="5896" width="4.75" style="30" customWidth="1"/>
    <col min="5897" max="5897" width="6.125" style="30" customWidth="1"/>
    <col min="5898" max="5898" width="3.375" style="30" customWidth="1"/>
    <col min="5899" max="5899" width="5.875" style="30" customWidth="1"/>
    <col min="5900" max="5900" width="2.625" style="30" customWidth="1"/>
    <col min="5901" max="5903" width="4.125" style="30" customWidth="1"/>
    <col min="5904" max="5904" width="3.875" style="30" customWidth="1"/>
    <col min="5905" max="5905" width="2.875" style="30" customWidth="1"/>
    <col min="5906" max="5906" width="3.25" style="30" customWidth="1"/>
    <col min="5907" max="5907" width="2.375" style="30" customWidth="1"/>
    <col min="5908" max="5908" width="3.625" style="30" customWidth="1"/>
    <col min="5909" max="5909" width="3" style="30" customWidth="1"/>
    <col min="5910" max="5910" width="14.125" style="30" customWidth="1"/>
    <col min="5911" max="5911" width="1.5" style="30" customWidth="1"/>
    <col min="5912" max="5912" width="5.875" style="30" customWidth="1"/>
    <col min="5913" max="5913" width="4.75" style="30" customWidth="1"/>
    <col min="5914" max="5914" width="6.25" style="30" customWidth="1"/>
    <col min="5915" max="5915" width="2" style="30" customWidth="1"/>
    <col min="5916" max="5916" width="25.625" style="30" bestFit="1" customWidth="1"/>
    <col min="5917" max="6143" width="9" style="30"/>
    <col min="6144" max="6144" width="1.25" style="30" customWidth="1"/>
    <col min="6145" max="6145" width="2.875" style="30" customWidth="1"/>
    <col min="6146" max="6146" width="6" style="30" customWidth="1"/>
    <col min="6147" max="6147" width="20.625" style="30" customWidth="1"/>
    <col min="6148" max="6148" width="12.875" style="30" customWidth="1"/>
    <col min="6149" max="6149" width="8.75" style="30" customWidth="1"/>
    <col min="6150" max="6150" width="4.875" style="30" customWidth="1"/>
    <col min="6151" max="6151" width="3.25" style="30" customWidth="1"/>
    <col min="6152" max="6152" width="4.75" style="30" customWidth="1"/>
    <col min="6153" max="6153" width="6.125" style="30" customWidth="1"/>
    <col min="6154" max="6154" width="3.375" style="30" customWidth="1"/>
    <col min="6155" max="6155" width="5.875" style="30" customWidth="1"/>
    <col min="6156" max="6156" width="2.625" style="30" customWidth="1"/>
    <col min="6157" max="6159" width="4.125" style="30" customWidth="1"/>
    <col min="6160" max="6160" width="3.875" style="30" customWidth="1"/>
    <col min="6161" max="6161" width="2.875" style="30" customWidth="1"/>
    <col min="6162" max="6162" width="3.25" style="30" customWidth="1"/>
    <col min="6163" max="6163" width="2.375" style="30" customWidth="1"/>
    <col min="6164" max="6164" width="3.625" style="30" customWidth="1"/>
    <col min="6165" max="6165" width="3" style="30" customWidth="1"/>
    <col min="6166" max="6166" width="14.125" style="30" customWidth="1"/>
    <col min="6167" max="6167" width="1.5" style="30" customWidth="1"/>
    <col min="6168" max="6168" width="5.875" style="30" customWidth="1"/>
    <col min="6169" max="6169" width="4.75" style="30" customWidth="1"/>
    <col min="6170" max="6170" width="6.25" style="30" customWidth="1"/>
    <col min="6171" max="6171" width="2" style="30" customWidth="1"/>
    <col min="6172" max="6172" width="25.625" style="30" bestFit="1" customWidth="1"/>
    <col min="6173" max="6399" width="9" style="30"/>
    <col min="6400" max="6400" width="1.25" style="30" customWidth="1"/>
    <col min="6401" max="6401" width="2.875" style="30" customWidth="1"/>
    <col min="6402" max="6402" width="6" style="30" customWidth="1"/>
    <col min="6403" max="6403" width="20.625" style="30" customWidth="1"/>
    <col min="6404" max="6404" width="12.875" style="30" customWidth="1"/>
    <col min="6405" max="6405" width="8.75" style="30" customWidth="1"/>
    <col min="6406" max="6406" width="4.875" style="30" customWidth="1"/>
    <col min="6407" max="6407" width="3.25" style="30" customWidth="1"/>
    <col min="6408" max="6408" width="4.75" style="30" customWidth="1"/>
    <col min="6409" max="6409" width="6.125" style="30" customWidth="1"/>
    <col min="6410" max="6410" width="3.375" style="30" customWidth="1"/>
    <col min="6411" max="6411" width="5.875" style="30" customWidth="1"/>
    <col min="6412" max="6412" width="2.625" style="30" customWidth="1"/>
    <col min="6413" max="6415" width="4.125" style="30" customWidth="1"/>
    <col min="6416" max="6416" width="3.875" style="30" customWidth="1"/>
    <col min="6417" max="6417" width="2.875" style="30" customWidth="1"/>
    <col min="6418" max="6418" width="3.25" style="30" customWidth="1"/>
    <col min="6419" max="6419" width="2.375" style="30" customWidth="1"/>
    <col min="6420" max="6420" width="3.625" style="30" customWidth="1"/>
    <col min="6421" max="6421" width="3" style="30" customWidth="1"/>
    <col min="6422" max="6422" width="14.125" style="30" customWidth="1"/>
    <col min="6423" max="6423" width="1.5" style="30" customWidth="1"/>
    <col min="6424" max="6424" width="5.875" style="30" customWidth="1"/>
    <col min="6425" max="6425" width="4.75" style="30" customWidth="1"/>
    <col min="6426" max="6426" width="6.25" style="30" customWidth="1"/>
    <col min="6427" max="6427" width="2" style="30" customWidth="1"/>
    <col min="6428" max="6428" width="25.625" style="30" bestFit="1" customWidth="1"/>
    <col min="6429" max="6655" width="9" style="30"/>
    <col min="6656" max="6656" width="1.25" style="30" customWidth="1"/>
    <col min="6657" max="6657" width="2.875" style="30" customWidth="1"/>
    <col min="6658" max="6658" width="6" style="30" customWidth="1"/>
    <col min="6659" max="6659" width="20.625" style="30" customWidth="1"/>
    <col min="6660" max="6660" width="12.875" style="30" customWidth="1"/>
    <col min="6661" max="6661" width="8.75" style="30" customWidth="1"/>
    <col min="6662" max="6662" width="4.875" style="30" customWidth="1"/>
    <col min="6663" max="6663" width="3.25" style="30" customWidth="1"/>
    <col min="6664" max="6664" width="4.75" style="30" customWidth="1"/>
    <col min="6665" max="6665" width="6.125" style="30" customWidth="1"/>
    <col min="6666" max="6666" width="3.375" style="30" customWidth="1"/>
    <col min="6667" max="6667" width="5.875" style="30" customWidth="1"/>
    <col min="6668" max="6668" width="2.625" style="30" customWidth="1"/>
    <col min="6669" max="6671" width="4.125" style="30" customWidth="1"/>
    <col min="6672" max="6672" width="3.875" style="30" customWidth="1"/>
    <col min="6673" max="6673" width="2.875" style="30" customWidth="1"/>
    <col min="6674" max="6674" width="3.25" style="30" customWidth="1"/>
    <col min="6675" max="6675" width="2.375" style="30" customWidth="1"/>
    <col min="6676" max="6676" width="3.625" style="30" customWidth="1"/>
    <col min="6677" max="6677" width="3" style="30" customWidth="1"/>
    <col min="6678" max="6678" width="14.125" style="30" customWidth="1"/>
    <col min="6679" max="6679" width="1.5" style="30" customWidth="1"/>
    <col min="6680" max="6680" width="5.875" style="30" customWidth="1"/>
    <col min="6681" max="6681" width="4.75" style="30" customWidth="1"/>
    <col min="6682" max="6682" width="6.25" style="30" customWidth="1"/>
    <col min="6683" max="6683" width="2" style="30" customWidth="1"/>
    <col min="6684" max="6684" width="25.625" style="30" bestFit="1" customWidth="1"/>
    <col min="6685" max="6911" width="9" style="30"/>
    <col min="6912" max="6912" width="1.25" style="30" customWidth="1"/>
    <col min="6913" max="6913" width="2.875" style="30" customWidth="1"/>
    <col min="6914" max="6914" width="6" style="30" customWidth="1"/>
    <col min="6915" max="6915" width="20.625" style="30" customWidth="1"/>
    <col min="6916" max="6916" width="12.875" style="30" customWidth="1"/>
    <col min="6917" max="6917" width="8.75" style="30" customWidth="1"/>
    <col min="6918" max="6918" width="4.875" style="30" customWidth="1"/>
    <col min="6919" max="6919" width="3.25" style="30" customWidth="1"/>
    <col min="6920" max="6920" width="4.75" style="30" customWidth="1"/>
    <col min="6921" max="6921" width="6.125" style="30" customWidth="1"/>
    <col min="6922" max="6922" width="3.375" style="30" customWidth="1"/>
    <col min="6923" max="6923" width="5.875" style="30" customWidth="1"/>
    <col min="6924" max="6924" width="2.625" style="30" customWidth="1"/>
    <col min="6925" max="6927" width="4.125" style="30" customWidth="1"/>
    <col min="6928" max="6928" width="3.875" style="30" customWidth="1"/>
    <col min="6929" max="6929" width="2.875" style="30" customWidth="1"/>
    <col min="6930" max="6930" width="3.25" style="30" customWidth="1"/>
    <col min="6931" max="6931" width="2.375" style="30" customWidth="1"/>
    <col min="6932" max="6932" width="3.625" style="30" customWidth="1"/>
    <col min="6933" max="6933" width="3" style="30" customWidth="1"/>
    <col min="6934" max="6934" width="14.125" style="30" customWidth="1"/>
    <col min="6935" max="6935" width="1.5" style="30" customWidth="1"/>
    <col min="6936" max="6936" width="5.875" style="30" customWidth="1"/>
    <col min="6937" max="6937" width="4.75" style="30" customWidth="1"/>
    <col min="6938" max="6938" width="6.25" style="30" customWidth="1"/>
    <col min="6939" max="6939" width="2" style="30" customWidth="1"/>
    <col min="6940" max="6940" width="25.625" style="30" bestFit="1" customWidth="1"/>
    <col min="6941" max="7167" width="9" style="30"/>
    <col min="7168" max="7168" width="1.25" style="30" customWidth="1"/>
    <col min="7169" max="7169" width="2.875" style="30" customWidth="1"/>
    <col min="7170" max="7170" width="6" style="30" customWidth="1"/>
    <col min="7171" max="7171" width="20.625" style="30" customWidth="1"/>
    <col min="7172" max="7172" width="12.875" style="30" customWidth="1"/>
    <col min="7173" max="7173" width="8.75" style="30" customWidth="1"/>
    <col min="7174" max="7174" width="4.875" style="30" customWidth="1"/>
    <col min="7175" max="7175" width="3.25" style="30" customWidth="1"/>
    <col min="7176" max="7176" width="4.75" style="30" customWidth="1"/>
    <col min="7177" max="7177" width="6.125" style="30" customWidth="1"/>
    <col min="7178" max="7178" width="3.375" style="30" customWidth="1"/>
    <col min="7179" max="7179" width="5.875" style="30" customWidth="1"/>
    <col min="7180" max="7180" width="2.625" style="30" customWidth="1"/>
    <col min="7181" max="7183" width="4.125" style="30" customWidth="1"/>
    <col min="7184" max="7184" width="3.875" style="30" customWidth="1"/>
    <col min="7185" max="7185" width="2.875" style="30" customWidth="1"/>
    <col min="7186" max="7186" width="3.25" style="30" customWidth="1"/>
    <col min="7187" max="7187" width="2.375" style="30" customWidth="1"/>
    <col min="7188" max="7188" width="3.625" style="30" customWidth="1"/>
    <col min="7189" max="7189" width="3" style="30" customWidth="1"/>
    <col min="7190" max="7190" width="14.125" style="30" customWidth="1"/>
    <col min="7191" max="7191" width="1.5" style="30" customWidth="1"/>
    <col min="7192" max="7192" width="5.875" style="30" customWidth="1"/>
    <col min="7193" max="7193" width="4.75" style="30" customWidth="1"/>
    <col min="7194" max="7194" width="6.25" style="30" customWidth="1"/>
    <col min="7195" max="7195" width="2" style="30" customWidth="1"/>
    <col min="7196" max="7196" width="25.625" style="30" bestFit="1" customWidth="1"/>
    <col min="7197" max="7423" width="9" style="30"/>
    <col min="7424" max="7424" width="1.25" style="30" customWidth="1"/>
    <col min="7425" max="7425" width="2.875" style="30" customWidth="1"/>
    <col min="7426" max="7426" width="6" style="30" customWidth="1"/>
    <col min="7427" max="7427" width="20.625" style="30" customWidth="1"/>
    <col min="7428" max="7428" width="12.875" style="30" customWidth="1"/>
    <col min="7429" max="7429" width="8.75" style="30" customWidth="1"/>
    <col min="7430" max="7430" width="4.875" style="30" customWidth="1"/>
    <col min="7431" max="7431" width="3.25" style="30" customWidth="1"/>
    <col min="7432" max="7432" width="4.75" style="30" customWidth="1"/>
    <col min="7433" max="7433" width="6.125" style="30" customWidth="1"/>
    <col min="7434" max="7434" width="3.375" style="30" customWidth="1"/>
    <col min="7435" max="7435" width="5.875" style="30" customWidth="1"/>
    <col min="7436" max="7436" width="2.625" style="30" customWidth="1"/>
    <col min="7437" max="7439" width="4.125" style="30" customWidth="1"/>
    <col min="7440" max="7440" width="3.875" style="30" customWidth="1"/>
    <col min="7441" max="7441" width="2.875" style="30" customWidth="1"/>
    <col min="7442" max="7442" width="3.25" style="30" customWidth="1"/>
    <col min="7443" max="7443" width="2.375" style="30" customWidth="1"/>
    <col min="7444" max="7444" width="3.625" style="30" customWidth="1"/>
    <col min="7445" max="7445" width="3" style="30" customWidth="1"/>
    <col min="7446" max="7446" width="14.125" style="30" customWidth="1"/>
    <col min="7447" max="7447" width="1.5" style="30" customWidth="1"/>
    <col min="7448" max="7448" width="5.875" style="30" customWidth="1"/>
    <col min="7449" max="7449" width="4.75" style="30" customWidth="1"/>
    <col min="7450" max="7450" width="6.25" style="30" customWidth="1"/>
    <col min="7451" max="7451" width="2" style="30" customWidth="1"/>
    <col min="7452" max="7452" width="25.625" style="30" bestFit="1" customWidth="1"/>
    <col min="7453" max="7679" width="9" style="30"/>
    <col min="7680" max="7680" width="1.25" style="30" customWidth="1"/>
    <col min="7681" max="7681" width="2.875" style="30" customWidth="1"/>
    <col min="7682" max="7682" width="6" style="30" customWidth="1"/>
    <col min="7683" max="7683" width="20.625" style="30" customWidth="1"/>
    <col min="7684" max="7684" width="12.875" style="30" customWidth="1"/>
    <col min="7685" max="7685" width="8.75" style="30" customWidth="1"/>
    <col min="7686" max="7686" width="4.875" style="30" customWidth="1"/>
    <col min="7687" max="7687" width="3.25" style="30" customWidth="1"/>
    <col min="7688" max="7688" width="4.75" style="30" customWidth="1"/>
    <col min="7689" max="7689" width="6.125" style="30" customWidth="1"/>
    <col min="7690" max="7690" width="3.375" style="30" customWidth="1"/>
    <col min="7691" max="7691" width="5.875" style="30" customWidth="1"/>
    <col min="7692" max="7692" width="2.625" style="30" customWidth="1"/>
    <col min="7693" max="7695" width="4.125" style="30" customWidth="1"/>
    <col min="7696" max="7696" width="3.875" style="30" customWidth="1"/>
    <col min="7697" max="7697" width="2.875" style="30" customWidth="1"/>
    <col min="7698" max="7698" width="3.25" style="30" customWidth="1"/>
    <col min="7699" max="7699" width="2.375" style="30" customWidth="1"/>
    <col min="7700" max="7700" width="3.625" style="30" customWidth="1"/>
    <col min="7701" max="7701" width="3" style="30" customWidth="1"/>
    <col min="7702" max="7702" width="14.125" style="30" customWidth="1"/>
    <col min="7703" max="7703" width="1.5" style="30" customWidth="1"/>
    <col min="7704" max="7704" width="5.875" style="30" customWidth="1"/>
    <col min="7705" max="7705" width="4.75" style="30" customWidth="1"/>
    <col min="7706" max="7706" width="6.25" style="30" customWidth="1"/>
    <col min="7707" max="7707" width="2" style="30" customWidth="1"/>
    <col min="7708" max="7708" width="25.625" style="30" bestFit="1" customWidth="1"/>
    <col min="7709" max="7935" width="9" style="30"/>
    <col min="7936" max="7936" width="1.25" style="30" customWidth="1"/>
    <col min="7937" max="7937" width="2.875" style="30" customWidth="1"/>
    <col min="7938" max="7938" width="6" style="30" customWidth="1"/>
    <col min="7939" max="7939" width="20.625" style="30" customWidth="1"/>
    <col min="7940" max="7940" width="12.875" style="30" customWidth="1"/>
    <col min="7941" max="7941" width="8.75" style="30" customWidth="1"/>
    <col min="7942" max="7942" width="4.875" style="30" customWidth="1"/>
    <col min="7943" max="7943" width="3.25" style="30" customWidth="1"/>
    <col min="7944" max="7944" width="4.75" style="30" customWidth="1"/>
    <col min="7945" max="7945" width="6.125" style="30" customWidth="1"/>
    <col min="7946" max="7946" width="3.375" style="30" customWidth="1"/>
    <col min="7947" max="7947" width="5.875" style="30" customWidth="1"/>
    <col min="7948" max="7948" width="2.625" style="30" customWidth="1"/>
    <col min="7949" max="7951" width="4.125" style="30" customWidth="1"/>
    <col min="7952" max="7952" width="3.875" style="30" customWidth="1"/>
    <col min="7953" max="7953" width="2.875" style="30" customWidth="1"/>
    <col min="7954" max="7954" width="3.25" style="30" customWidth="1"/>
    <col min="7955" max="7955" width="2.375" style="30" customWidth="1"/>
    <col min="7956" max="7956" width="3.625" style="30" customWidth="1"/>
    <col min="7957" max="7957" width="3" style="30" customWidth="1"/>
    <col min="7958" max="7958" width="14.125" style="30" customWidth="1"/>
    <col min="7959" max="7959" width="1.5" style="30" customWidth="1"/>
    <col min="7960" max="7960" width="5.875" style="30" customWidth="1"/>
    <col min="7961" max="7961" width="4.75" style="30" customWidth="1"/>
    <col min="7962" max="7962" width="6.25" style="30" customWidth="1"/>
    <col min="7963" max="7963" width="2" style="30" customWidth="1"/>
    <col min="7964" max="7964" width="25.625" style="30" bestFit="1" customWidth="1"/>
    <col min="7965" max="8191" width="9" style="30"/>
    <col min="8192" max="8192" width="1.25" style="30" customWidth="1"/>
    <col min="8193" max="8193" width="2.875" style="30" customWidth="1"/>
    <col min="8194" max="8194" width="6" style="30" customWidth="1"/>
    <col min="8195" max="8195" width="20.625" style="30" customWidth="1"/>
    <col min="8196" max="8196" width="12.875" style="30" customWidth="1"/>
    <col min="8197" max="8197" width="8.75" style="30" customWidth="1"/>
    <col min="8198" max="8198" width="4.875" style="30" customWidth="1"/>
    <col min="8199" max="8199" width="3.25" style="30" customWidth="1"/>
    <col min="8200" max="8200" width="4.75" style="30" customWidth="1"/>
    <col min="8201" max="8201" width="6.125" style="30" customWidth="1"/>
    <col min="8202" max="8202" width="3.375" style="30" customWidth="1"/>
    <col min="8203" max="8203" width="5.875" style="30" customWidth="1"/>
    <col min="8204" max="8204" width="2.625" style="30" customWidth="1"/>
    <col min="8205" max="8207" width="4.125" style="30" customWidth="1"/>
    <col min="8208" max="8208" width="3.875" style="30" customWidth="1"/>
    <col min="8209" max="8209" width="2.875" style="30" customWidth="1"/>
    <col min="8210" max="8210" width="3.25" style="30" customWidth="1"/>
    <col min="8211" max="8211" width="2.375" style="30" customWidth="1"/>
    <col min="8212" max="8212" width="3.625" style="30" customWidth="1"/>
    <col min="8213" max="8213" width="3" style="30" customWidth="1"/>
    <col min="8214" max="8214" width="14.125" style="30" customWidth="1"/>
    <col min="8215" max="8215" width="1.5" style="30" customWidth="1"/>
    <col min="8216" max="8216" width="5.875" style="30" customWidth="1"/>
    <col min="8217" max="8217" width="4.75" style="30" customWidth="1"/>
    <col min="8218" max="8218" width="6.25" style="30" customWidth="1"/>
    <col min="8219" max="8219" width="2" style="30" customWidth="1"/>
    <col min="8220" max="8220" width="25.625" style="30" bestFit="1" customWidth="1"/>
    <col min="8221" max="8447" width="9" style="30"/>
    <col min="8448" max="8448" width="1.25" style="30" customWidth="1"/>
    <col min="8449" max="8449" width="2.875" style="30" customWidth="1"/>
    <col min="8450" max="8450" width="6" style="30" customWidth="1"/>
    <col min="8451" max="8451" width="20.625" style="30" customWidth="1"/>
    <col min="8452" max="8452" width="12.875" style="30" customWidth="1"/>
    <col min="8453" max="8453" width="8.75" style="30" customWidth="1"/>
    <col min="8454" max="8454" width="4.875" style="30" customWidth="1"/>
    <col min="8455" max="8455" width="3.25" style="30" customWidth="1"/>
    <col min="8456" max="8456" width="4.75" style="30" customWidth="1"/>
    <col min="8457" max="8457" width="6.125" style="30" customWidth="1"/>
    <col min="8458" max="8458" width="3.375" style="30" customWidth="1"/>
    <col min="8459" max="8459" width="5.875" style="30" customWidth="1"/>
    <col min="8460" max="8460" width="2.625" style="30" customWidth="1"/>
    <col min="8461" max="8463" width="4.125" style="30" customWidth="1"/>
    <col min="8464" max="8464" width="3.875" style="30" customWidth="1"/>
    <col min="8465" max="8465" width="2.875" style="30" customWidth="1"/>
    <col min="8466" max="8466" width="3.25" style="30" customWidth="1"/>
    <col min="8467" max="8467" width="2.375" style="30" customWidth="1"/>
    <col min="8468" max="8468" width="3.625" style="30" customWidth="1"/>
    <col min="8469" max="8469" width="3" style="30" customWidth="1"/>
    <col min="8470" max="8470" width="14.125" style="30" customWidth="1"/>
    <col min="8471" max="8471" width="1.5" style="30" customWidth="1"/>
    <col min="8472" max="8472" width="5.875" style="30" customWidth="1"/>
    <col min="8473" max="8473" width="4.75" style="30" customWidth="1"/>
    <col min="8474" max="8474" width="6.25" style="30" customWidth="1"/>
    <col min="8475" max="8475" width="2" style="30" customWidth="1"/>
    <col min="8476" max="8476" width="25.625" style="30" bestFit="1" customWidth="1"/>
    <col min="8477" max="8703" width="9" style="30"/>
    <col min="8704" max="8704" width="1.25" style="30" customWidth="1"/>
    <col min="8705" max="8705" width="2.875" style="30" customWidth="1"/>
    <col min="8706" max="8706" width="6" style="30" customWidth="1"/>
    <col min="8707" max="8707" width="20.625" style="30" customWidth="1"/>
    <col min="8708" max="8708" width="12.875" style="30" customWidth="1"/>
    <col min="8709" max="8709" width="8.75" style="30" customWidth="1"/>
    <col min="8710" max="8710" width="4.875" style="30" customWidth="1"/>
    <col min="8711" max="8711" width="3.25" style="30" customWidth="1"/>
    <col min="8712" max="8712" width="4.75" style="30" customWidth="1"/>
    <col min="8713" max="8713" width="6.125" style="30" customWidth="1"/>
    <col min="8714" max="8714" width="3.375" style="30" customWidth="1"/>
    <col min="8715" max="8715" width="5.875" style="30" customWidth="1"/>
    <col min="8716" max="8716" width="2.625" style="30" customWidth="1"/>
    <col min="8717" max="8719" width="4.125" style="30" customWidth="1"/>
    <col min="8720" max="8720" width="3.875" style="30" customWidth="1"/>
    <col min="8721" max="8721" width="2.875" style="30" customWidth="1"/>
    <col min="8722" max="8722" width="3.25" style="30" customWidth="1"/>
    <col min="8723" max="8723" width="2.375" style="30" customWidth="1"/>
    <col min="8724" max="8724" width="3.625" style="30" customWidth="1"/>
    <col min="8725" max="8725" width="3" style="30" customWidth="1"/>
    <col min="8726" max="8726" width="14.125" style="30" customWidth="1"/>
    <col min="8727" max="8727" width="1.5" style="30" customWidth="1"/>
    <col min="8728" max="8728" width="5.875" style="30" customWidth="1"/>
    <col min="8729" max="8729" width="4.75" style="30" customWidth="1"/>
    <col min="8730" max="8730" width="6.25" style="30" customWidth="1"/>
    <col min="8731" max="8731" width="2" style="30" customWidth="1"/>
    <col min="8732" max="8732" width="25.625" style="30" bestFit="1" customWidth="1"/>
    <col min="8733" max="8959" width="9" style="30"/>
    <col min="8960" max="8960" width="1.25" style="30" customWidth="1"/>
    <col min="8961" max="8961" width="2.875" style="30" customWidth="1"/>
    <col min="8962" max="8962" width="6" style="30" customWidth="1"/>
    <col min="8963" max="8963" width="20.625" style="30" customWidth="1"/>
    <col min="8964" max="8964" width="12.875" style="30" customWidth="1"/>
    <col min="8965" max="8965" width="8.75" style="30" customWidth="1"/>
    <col min="8966" max="8966" width="4.875" style="30" customWidth="1"/>
    <col min="8967" max="8967" width="3.25" style="30" customWidth="1"/>
    <col min="8968" max="8968" width="4.75" style="30" customWidth="1"/>
    <col min="8969" max="8969" width="6.125" style="30" customWidth="1"/>
    <col min="8970" max="8970" width="3.375" style="30" customWidth="1"/>
    <col min="8971" max="8971" width="5.875" style="30" customWidth="1"/>
    <col min="8972" max="8972" width="2.625" style="30" customWidth="1"/>
    <col min="8973" max="8975" width="4.125" style="30" customWidth="1"/>
    <col min="8976" max="8976" width="3.875" style="30" customWidth="1"/>
    <col min="8977" max="8977" width="2.875" style="30" customWidth="1"/>
    <col min="8978" max="8978" width="3.25" style="30" customWidth="1"/>
    <col min="8979" max="8979" width="2.375" style="30" customWidth="1"/>
    <col min="8980" max="8980" width="3.625" style="30" customWidth="1"/>
    <col min="8981" max="8981" width="3" style="30" customWidth="1"/>
    <col min="8982" max="8982" width="14.125" style="30" customWidth="1"/>
    <col min="8983" max="8983" width="1.5" style="30" customWidth="1"/>
    <col min="8984" max="8984" width="5.875" style="30" customWidth="1"/>
    <col min="8985" max="8985" width="4.75" style="30" customWidth="1"/>
    <col min="8986" max="8986" width="6.25" style="30" customWidth="1"/>
    <col min="8987" max="8987" width="2" style="30" customWidth="1"/>
    <col min="8988" max="8988" width="25.625" style="30" bestFit="1" customWidth="1"/>
    <col min="8989" max="9215" width="9" style="30"/>
    <col min="9216" max="9216" width="1.25" style="30" customWidth="1"/>
    <col min="9217" max="9217" width="2.875" style="30" customWidth="1"/>
    <col min="9218" max="9218" width="6" style="30" customWidth="1"/>
    <col min="9219" max="9219" width="20.625" style="30" customWidth="1"/>
    <col min="9220" max="9220" width="12.875" style="30" customWidth="1"/>
    <col min="9221" max="9221" width="8.75" style="30" customWidth="1"/>
    <col min="9222" max="9222" width="4.875" style="30" customWidth="1"/>
    <col min="9223" max="9223" width="3.25" style="30" customWidth="1"/>
    <col min="9224" max="9224" width="4.75" style="30" customWidth="1"/>
    <col min="9225" max="9225" width="6.125" style="30" customWidth="1"/>
    <col min="9226" max="9226" width="3.375" style="30" customWidth="1"/>
    <col min="9227" max="9227" width="5.875" style="30" customWidth="1"/>
    <col min="9228" max="9228" width="2.625" style="30" customWidth="1"/>
    <col min="9229" max="9231" width="4.125" style="30" customWidth="1"/>
    <col min="9232" max="9232" width="3.875" style="30" customWidth="1"/>
    <col min="9233" max="9233" width="2.875" style="30" customWidth="1"/>
    <col min="9234" max="9234" width="3.25" style="30" customWidth="1"/>
    <col min="9235" max="9235" width="2.375" style="30" customWidth="1"/>
    <col min="9236" max="9236" width="3.625" style="30" customWidth="1"/>
    <col min="9237" max="9237" width="3" style="30" customWidth="1"/>
    <col min="9238" max="9238" width="14.125" style="30" customWidth="1"/>
    <col min="9239" max="9239" width="1.5" style="30" customWidth="1"/>
    <col min="9240" max="9240" width="5.875" style="30" customWidth="1"/>
    <col min="9241" max="9241" width="4.75" style="30" customWidth="1"/>
    <col min="9242" max="9242" width="6.25" style="30" customWidth="1"/>
    <col min="9243" max="9243" width="2" style="30" customWidth="1"/>
    <col min="9244" max="9244" width="25.625" style="30" bestFit="1" customWidth="1"/>
    <col min="9245" max="9471" width="9" style="30"/>
    <col min="9472" max="9472" width="1.25" style="30" customWidth="1"/>
    <col min="9473" max="9473" width="2.875" style="30" customWidth="1"/>
    <col min="9474" max="9474" width="6" style="30" customWidth="1"/>
    <col min="9475" max="9475" width="20.625" style="30" customWidth="1"/>
    <col min="9476" max="9476" width="12.875" style="30" customWidth="1"/>
    <col min="9477" max="9477" width="8.75" style="30" customWidth="1"/>
    <col min="9478" max="9478" width="4.875" style="30" customWidth="1"/>
    <col min="9479" max="9479" width="3.25" style="30" customWidth="1"/>
    <col min="9480" max="9480" width="4.75" style="30" customWidth="1"/>
    <col min="9481" max="9481" width="6.125" style="30" customWidth="1"/>
    <col min="9482" max="9482" width="3.375" style="30" customWidth="1"/>
    <col min="9483" max="9483" width="5.875" style="30" customWidth="1"/>
    <col min="9484" max="9484" width="2.625" style="30" customWidth="1"/>
    <col min="9485" max="9487" width="4.125" style="30" customWidth="1"/>
    <col min="9488" max="9488" width="3.875" style="30" customWidth="1"/>
    <col min="9489" max="9489" width="2.875" style="30" customWidth="1"/>
    <col min="9490" max="9490" width="3.25" style="30" customWidth="1"/>
    <col min="9491" max="9491" width="2.375" style="30" customWidth="1"/>
    <col min="9492" max="9492" width="3.625" style="30" customWidth="1"/>
    <col min="9493" max="9493" width="3" style="30" customWidth="1"/>
    <col min="9494" max="9494" width="14.125" style="30" customWidth="1"/>
    <col min="9495" max="9495" width="1.5" style="30" customWidth="1"/>
    <col min="9496" max="9496" width="5.875" style="30" customWidth="1"/>
    <col min="9497" max="9497" width="4.75" style="30" customWidth="1"/>
    <col min="9498" max="9498" width="6.25" style="30" customWidth="1"/>
    <col min="9499" max="9499" width="2" style="30" customWidth="1"/>
    <col min="9500" max="9500" width="25.625" style="30" bestFit="1" customWidth="1"/>
    <col min="9501" max="9727" width="9" style="30"/>
    <col min="9728" max="9728" width="1.25" style="30" customWidth="1"/>
    <col min="9729" max="9729" width="2.875" style="30" customWidth="1"/>
    <col min="9730" max="9730" width="6" style="30" customWidth="1"/>
    <col min="9731" max="9731" width="20.625" style="30" customWidth="1"/>
    <col min="9732" max="9732" width="12.875" style="30" customWidth="1"/>
    <col min="9733" max="9733" width="8.75" style="30" customWidth="1"/>
    <col min="9734" max="9734" width="4.875" style="30" customWidth="1"/>
    <col min="9735" max="9735" width="3.25" style="30" customWidth="1"/>
    <col min="9736" max="9736" width="4.75" style="30" customWidth="1"/>
    <col min="9737" max="9737" width="6.125" style="30" customWidth="1"/>
    <col min="9738" max="9738" width="3.375" style="30" customWidth="1"/>
    <col min="9739" max="9739" width="5.875" style="30" customWidth="1"/>
    <col min="9740" max="9740" width="2.625" style="30" customWidth="1"/>
    <col min="9741" max="9743" width="4.125" style="30" customWidth="1"/>
    <col min="9744" max="9744" width="3.875" style="30" customWidth="1"/>
    <col min="9745" max="9745" width="2.875" style="30" customWidth="1"/>
    <col min="9746" max="9746" width="3.25" style="30" customWidth="1"/>
    <col min="9747" max="9747" width="2.375" style="30" customWidth="1"/>
    <col min="9748" max="9748" width="3.625" style="30" customWidth="1"/>
    <col min="9749" max="9749" width="3" style="30" customWidth="1"/>
    <col min="9750" max="9750" width="14.125" style="30" customWidth="1"/>
    <col min="9751" max="9751" width="1.5" style="30" customWidth="1"/>
    <col min="9752" max="9752" width="5.875" style="30" customWidth="1"/>
    <col min="9753" max="9753" width="4.75" style="30" customWidth="1"/>
    <col min="9754" max="9754" width="6.25" style="30" customWidth="1"/>
    <col min="9755" max="9755" width="2" style="30" customWidth="1"/>
    <col min="9756" max="9756" width="25.625" style="30" bestFit="1" customWidth="1"/>
    <col min="9757" max="9983" width="9" style="30"/>
    <col min="9984" max="9984" width="1.25" style="30" customWidth="1"/>
    <col min="9985" max="9985" width="2.875" style="30" customWidth="1"/>
    <col min="9986" max="9986" width="6" style="30" customWidth="1"/>
    <col min="9987" max="9987" width="20.625" style="30" customWidth="1"/>
    <col min="9988" max="9988" width="12.875" style="30" customWidth="1"/>
    <col min="9989" max="9989" width="8.75" style="30" customWidth="1"/>
    <col min="9990" max="9990" width="4.875" style="30" customWidth="1"/>
    <col min="9991" max="9991" width="3.25" style="30" customWidth="1"/>
    <col min="9992" max="9992" width="4.75" style="30" customWidth="1"/>
    <col min="9993" max="9993" width="6.125" style="30" customWidth="1"/>
    <col min="9994" max="9994" width="3.375" style="30" customWidth="1"/>
    <col min="9995" max="9995" width="5.875" style="30" customWidth="1"/>
    <col min="9996" max="9996" width="2.625" style="30" customWidth="1"/>
    <col min="9997" max="9999" width="4.125" style="30" customWidth="1"/>
    <col min="10000" max="10000" width="3.875" style="30" customWidth="1"/>
    <col min="10001" max="10001" width="2.875" style="30" customWidth="1"/>
    <col min="10002" max="10002" width="3.25" style="30" customWidth="1"/>
    <col min="10003" max="10003" width="2.375" style="30" customWidth="1"/>
    <col min="10004" max="10004" width="3.625" style="30" customWidth="1"/>
    <col min="10005" max="10005" width="3" style="30" customWidth="1"/>
    <col min="10006" max="10006" width="14.125" style="30" customWidth="1"/>
    <col min="10007" max="10007" width="1.5" style="30" customWidth="1"/>
    <col min="10008" max="10008" width="5.875" style="30" customWidth="1"/>
    <col min="10009" max="10009" width="4.75" style="30" customWidth="1"/>
    <col min="10010" max="10010" width="6.25" style="30" customWidth="1"/>
    <col min="10011" max="10011" width="2" style="30" customWidth="1"/>
    <col min="10012" max="10012" width="25.625" style="30" bestFit="1" customWidth="1"/>
    <col min="10013" max="10239" width="9" style="30"/>
    <col min="10240" max="10240" width="1.25" style="30" customWidth="1"/>
    <col min="10241" max="10241" width="2.875" style="30" customWidth="1"/>
    <col min="10242" max="10242" width="6" style="30" customWidth="1"/>
    <col min="10243" max="10243" width="20.625" style="30" customWidth="1"/>
    <col min="10244" max="10244" width="12.875" style="30" customWidth="1"/>
    <col min="10245" max="10245" width="8.75" style="30" customWidth="1"/>
    <col min="10246" max="10246" width="4.875" style="30" customWidth="1"/>
    <col min="10247" max="10247" width="3.25" style="30" customWidth="1"/>
    <col min="10248" max="10248" width="4.75" style="30" customWidth="1"/>
    <col min="10249" max="10249" width="6.125" style="30" customWidth="1"/>
    <col min="10250" max="10250" width="3.375" style="30" customWidth="1"/>
    <col min="10251" max="10251" width="5.875" style="30" customWidth="1"/>
    <col min="10252" max="10252" width="2.625" style="30" customWidth="1"/>
    <col min="10253" max="10255" width="4.125" style="30" customWidth="1"/>
    <col min="10256" max="10256" width="3.875" style="30" customWidth="1"/>
    <col min="10257" max="10257" width="2.875" style="30" customWidth="1"/>
    <col min="10258" max="10258" width="3.25" style="30" customWidth="1"/>
    <col min="10259" max="10259" width="2.375" style="30" customWidth="1"/>
    <col min="10260" max="10260" width="3.625" style="30" customWidth="1"/>
    <col min="10261" max="10261" width="3" style="30" customWidth="1"/>
    <col min="10262" max="10262" width="14.125" style="30" customWidth="1"/>
    <col min="10263" max="10263" width="1.5" style="30" customWidth="1"/>
    <col min="10264" max="10264" width="5.875" style="30" customWidth="1"/>
    <col min="10265" max="10265" width="4.75" style="30" customWidth="1"/>
    <col min="10266" max="10266" width="6.25" style="30" customWidth="1"/>
    <col min="10267" max="10267" width="2" style="30" customWidth="1"/>
    <col min="10268" max="10268" width="25.625" style="30" bestFit="1" customWidth="1"/>
    <col min="10269" max="10495" width="9" style="30"/>
    <col min="10496" max="10496" width="1.25" style="30" customWidth="1"/>
    <col min="10497" max="10497" width="2.875" style="30" customWidth="1"/>
    <col min="10498" max="10498" width="6" style="30" customWidth="1"/>
    <col min="10499" max="10499" width="20.625" style="30" customWidth="1"/>
    <col min="10500" max="10500" width="12.875" style="30" customWidth="1"/>
    <col min="10501" max="10501" width="8.75" style="30" customWidth="1"/>
    <col min="10502" max="10502" width="4.875" style="30" customWidth="1"/>
    <col min="10503" max="10503" width="3.25" style="30" customWidth="1"/>
    <col min="10504" max="10504" width="4.75" style="30" customWidth="1"/>
    <col min="10505" max="10505" width="6.125" style="30" customWidth="1"/>
    <col min="10506" max="10506" width="3.375" style="30" customWidth="1"/>
    <col min="10507" max="10507" width="5.875" style="30" customWidth="1"/>
    <col min="10508" max="10508" width="2.625" style="30" customWidth="1"/>
    <col min="10509" max="10511" width="4.125" style="30" customWidth="1"/>
    <col min="10512" max="10512" width="3.875" style="30" customWidth="1"/>
    <col min="10513" max="10513" width="2.875" style="30" customWidth="1"/>
    <col min="10514" max="10514" width="3.25" style="30" customWidth="1"/>
    <col min="10515" max="10515" width="2.375" style="30" customWidth="1"/>
    <col min="10516" max="10516" width="3.625" style="30" customWidth="1"/>
    <col min="10517" max="10517" width="3" style="30" customWidth="1"/>
    <col min="10518" max="10518" width="14.125" style="30" customWidth="1"/>
    <col min="10519" max="10519" width="1.5" style="30" customWidth="1"/>
    <col min="10520" max="10520" width="5.875" style="30" customWidth="1"/>
    <col min="10521" max="10521" width="4.75" style="30" customWidth="1"/>
    <col min="10522" max="10522" width="6.25" style="30" customWidth="1"/>
    <col min="10523" max="10523" width="2" style="30" customWidth="1"/>
    <col min="10524" max="10524" width="25.625" style="30" bestFit="1" customWidth="1"/>
    <col min="10525" max="10751" width="9" style="30"/>
    <col min="10752" max="10752" width="1.25" style="30" customWidth="1"/>
    <col min="10753" max="10753" width="2.875" style="30" customWidth="1"/>
    <col min="10754" max="10754" width="6" style="30" customWidth="1"/>
    <col min="10755" max="10755" width="20.625" style="30" customWidth="1"/>
    <col min="10756" max="10756" width="12.875" style="30" customWidth="1"/>
    <col min="10757" max="10757" width="8.75" style="30" customWidth="1"/>
    <col min="10758" max="10758" width="4.875" style="30" customWidth="1"/>
    <col min="10759" max="10759" width="3.25" style="30" customWidth="1"/>
    <col min="10760" max="10760" width="4.75" style="30" customWidth="1"/>
    <col min="10761" max="10761" width="6.125" style="30" customWidth="1"/>
    <col min="10762" max="10762" width="3.375" style="30" customWidth="1"/>
    <col min="10763" max="10763" width="5.875" style="30" customWidth="1"/>
    <col min="10764" max="10764" width="2.625" style="30" customWidth="1"/>
    <col min="10765" max="10767" width="4.125" style="30" customWidth="1"/>
    <col min="10768" max="10768" width="3.875" style="30" customWidth="1"/>
    <col min="10769" max="10769" width="2.875" style="30" customWidth="1"/>
    <col min="10770" max="10770" width="3.25" style="30" customWidth="1"/>
    <col min="10771" max="10771" width="2.375" style="30" customWidth="1"/>
    <col min="10772" max="10772" width="3.625" style="30" customWidth="1"/>
    <col min="10773" max="10773" width="3" style="30" customWidth="1"/>
    <col min="10774" max="10774" width="14.125" style="30" customWidth="1"/>
    <col min="10775" max="10775" width="1.5" style="30" customWidth="1"/>
    <col min="10776" max="10776" width="5.875" style="30" customWidth="1"/>
    <col min="10777" max="10777" width="4.75" style="30" customWidth="1"/>
    <col min="10778" max="10778" width="6.25" style="30" customWidth="1"/>
    <col min="10779" max="10779" width="2" style="30" customWidth="1"/>
    <col min="10780" max="10780" width="25.625" style="30" bestFit="1" customWidth="1"/>
    <col min="10781" max="11007" width="9" style="30"/>
    <col min="11008" max="11008" width="1.25" style="30" customWidth="1"/>
    <col min="11009" max="11009" width="2.875" style="30" customWidth="1"/>
    <col min="11010" max="11010" width="6" style="30" customWidth="1"/>
    <col min="11011" max="11011" width="20.625" style="30" customWidth="1"/>
    <col min="11012" max="11012" width="12.875" style="30" customWidth="1"/>
    <col min="11013" max="11013" width="8.75" style="30" customWidth="1"/>
    <col min="11014" max="11014" width="4.875" style="30" customWidth="1"/>
    <col min="11015" max="11015" width="3.25" style="30" customWidth="1"/>
    <col min="11016" max="11016" width="4.75" style="30" customWidth="1"/>
    <col min="11017" max="11017" width="6.125" style="30" customWidth="1"/>
    <col min="11018" max="11018" width="3.375" style="30" customWidth="1"/>
    <col min="11019" max="11019" width="5.875" style="30" customWidth="1"/>
    <col min="11020" max="11020" width="2.625" style="30" customWidth="1"/>
    <col min="11021" max="11023" width="4.125" style="30" customWidth="1"/>
    <col min="11024" max="11024" width="3.875" style="30" customWidth="1"/>
    <col min="11025" max="11025" width="2.875" style="30" customWidth="1"/>
    <col min="11026" max="11026" width="3.25" style="30" customWidth="1"/>
    <col min="11027" max="11027" width="2.375" style="30" customWidth="1"/>
    <col min="11028" max="11028" width="3.625" style="30" customWidth="1"/>
    <col min="11029" max="11029" width="3" style="30" customWidth="1"/>
    <col min="11030" max="11030" width="14.125" style="30" customWidth="1"/>
    <col min="11031" max="11031" width="1.5" style="30" customWidth="1"/>
    <col min="11032" max="11032" width="5.875" style="30" customWidth="1"/>
    <col min="11033" max="11033" width="4.75" style="30" customWidth="1"/>
    <col min="11034" max="11034" width="6.25" style="30" customWidth="1"/>
    <col min="11035" max="11035" width="2" style="30" customWidth="1"/>
    <col min="11036" max="11036" width="25.625" style="30" bestFit="1" customWidth="1"/>
    <col min="11037" max="11263" width="9" style="30"/>
    <col min="11264" max="11264" width="1.25" style="30" customWidth="1"/>
    <col min="11265" max="11265" width="2.875" style="30" customWidth="1"/>
    <col min="11266" max="11266" width="6" style="30" customWidth="1"/>
    <col min="11267" max="11267" width="20.625" style="30" customWidth="1"/>
    <col min="11268" max="11268" width="12.875" style="30" customWidth="1"/>
    <col min="11269" max="11269" width="8.75" style="30" customWidth="1"/>
    <col min="11270" max="11270" width="4.875" style="30" customWidth="1"/>
    <col min="11271" max="11271" width="3.25" style="30" customWidth="1"/>
    <col min="11272" max="11272" width="4.75" style="30" customWidth="1"/>
    <col min="11273" max="11273" width="6.125" style="30" customWidth="1"/>
    <col min="11274" max="11274" width="3.375" style="30" customWidth="1"/>
    <col min="11275" max="11275" width="5.875" style="30" customWidth="1"/>
    <col min="11276" max="11276" width="2.625" style="30" customWidth="1"/>
    <col min="11277" max="11279" width="4.125" style="30" customWidth="1"/>
    <col min="11280" max="11280" width="3.875" style="30" customWidth="1"/>
    <col min="11281" max="11281" width="2.875" style="30" customWidth="1"/>
    <col min="11282" max="11282" width="3.25" style="30" customWidth="1"/>
    <col min="11283" max="11283" width="2.375" style="30" customWidth="1"/>
    <col min="11284" max="11284" width="3.625" style="30" customWidth="1"/>
    <col min="11285" max="11285" width="3" style="30" customWidth="1"/>
    <col min="11286" max="11286" width="14.125" style="30" customWidth="1"/>
    <col min="11287" max="11287" width="1.5" style="30" customWidth="1"/>
    <col min="11288" max="11288" width="5.875" style="30" customWidth="1"/>
    <col min="11289" max="11289" width="4.75" style="30" customWidth="1"/>
    <col min="11290" max="11290" width="6.25" style="30" customWidth="1"/>
    <col min="11291" max="11291" width="2" style="30" customWidth="1"/>
    <col min="11292" max="11292" width="25.625" style="30" bestFit="1" customWidth="1"/>
    <col min="11293" max="11519" width="9" style="30"/>
    <col min="11520" max="11520" width="1.25" style="30" customWidth="1"/>
    <col min="11521" max="11521" width="2.875" style="30" customWidth="1"/>
    <col min="11522" max="11522" width="6" style="30" customWidth="1"/>
    <col min="11523" max="11523" width="20.625" style="30" customWidth="1"/>
    <col min="11524" max="11524" width="12.875" style="30" customWidth="1"/>
    <col min="11525" max="11525" width="8.75" style="30" customWidth="1"/>
    <col min="11526" max="11526" width="4.875" style="30" customWidth="1"/>
    <col min="11527" max="11527" width="3.25" style="30" customWidth="1"/>
    <col min="11528" max="11528" width="4.75" style="30" customWidth="1"/>
    <col min="11529" max="11529" width="6.125" style="30" customWidth="1"/>
    <col min="11530" max="11530" width="3.375" style="30" customWidth="1"/>
    <col min="11531" max="11531" width="5.875" style="30" customWidth="1"/>
    <col min="11532" max="11532" width="2.625" style="30" customWidth="1"/>
    <col min="11533" max="11535" width="4.125" style="30" customWidth="1"/>
    <col min="11536" max="11536" width="3.875" style="30" customWidth="1"/>
    <col min="11537" max="11537" width="2.875" style="30" customWidth="1"/>
    <col min="11538" max="11538" width="3.25" style="30" customWidth="1"/>
    <col min="11539" max="11539" width="2.375" style="30" customWidth="1"/>
    <col min="11540" max="11540" width="3.625" style="30" customWidth="1"/>
    <col min="11541" max="11541" width="3" style="30" customWidth="1"/>
    <col min="11542" max="11542" width="14.125" style="30" customWidth="1"/>
    <col min="11543" max="11543" width="1.5" style="30" customWidth="1"/>
    <col min="11544" max="11544" width="5.875" style="30" customWidth="1"/>
    <col min="11545" max="11545" width="4.75" style="30" customWidth="1"/>
    <col min="11546" max="11546" width="6.25" style="30" customWidth="1"/>
    <col min="11547" max="11547" width="2" style="30" customWidth="1"/>
    <col min="11548" max="11548" width="25.625" style="30" bestFit="1" customWidth="1"/>
    <col min="11549" max="11775" width="9" style="30"/>
    <col min="11776" max="11776" width="1.25" style="30" customWidth="1"/>
    <col min="11777" max="11777" width="2.875" style="30" customWidth="1"/>
    <col min="11778" max="11778" width="6" style="30" customWidth="1"/>
    <col min="11779" max="11779" width="20.625" style="30" customWidth="1"/>
    <col min="11780" max="11780" width="12.875" style="30" customWidth="1"/>
    <col min="11781" max="11781" width="8.75" style="30" customWidth="1"/>
    <col min="11782" max="11782" width="4.875" style="30" customWidth="1"/>
    <col min="11783" max="11783" width="3.25" style="30" customWidth="1"/>
    <col min="11784" max="11784" width="4.75" style="30" customWidth="1"/>
    <col min="11785" max="11785" width="6.125" style="30" customWidth="1"/>
    <col min="11786" max="11786" width="3.375" style="30" customWidth="1"/>
    <col min="11787" max="11787" width="5.875" style="30" customWidth="1"/>
    <col min="11788" max="11788" width="2.625" style="30" customWidth="1"/>
    <col min="11789" max="11791" width="4.125" style="30" customWidth="1"/>
    <col min="11792" max="11792" width="3.875" style="30" customWidth="1"/>
    <col min="11793" max="11793" width="2.875" style="30" customWidth="1"/>
    <col min="11794" max="11794" width="3.25" style="30" customWidth="1"/>
    <col min="11795" max="11795" width="2.375" style="30" customWidth="1"/>
    <col min="11796" max="11796" width="3.625" style="30" customWidth="1"/>
    <col min="11797" max="11797" width="3" style="30" customWidth="1"/>
    <col min="11798" max="11798" width="14.125" style="30" customWidth="1"/>
    <col min="11799" max="11799" width="1.5" style="30" customWidth="1"/>
    <col min="11800" max="11800" width="5.875" style="30" customWidth="1"/>
    <col min="11801" max="11801" width="4.75" style="30" customWidth="1"/>
    <col min="11802" max="11802" width="6.25" style="30" customWidth="1"/>
    <col min="11803" max="11803" width="2" style="30" customWidth="1"/>
    <col min="11804" max="11804" width="25.625" style="30" bestFit="1" customWidth="1"/>
    <col min="11805" max="12031" width="9" style="30"/>
    <col min="12032" max="12032" width="1.25" style="30" customWidth="1"/>
    <col min="12033" max="12033" width="2.875" style="30" customWidth="1"/>
    <col min="12034" max="12034" width="6" style="30" customWidth="1"/>
    <col min="12035" max="12035" width="20.625" style="30" customWidth="1"/>
    <col min="12036" max="12036" width="12.875" style="30" customWidth="1"/>
    <col min="12037" max="12037" width="8.75" style="30" customWidth="1"/>
    <col min="12038" max="12038" width="4.875" style="30" customWidth="1"/>
    <col min="12039" max="12039" width="3.25" style="30" customWidth="1"/>
    <col min="12040" max="12040" width="4.75" style="30" customWidth="1"/>
    <col min="12041" max="12041" width="6.125" style="30" customWidth="1"/>
    <col min="12042" max="12042" width="3.375" style="30" customWidth="1"/>
    <col min="12043" max="12043" width="5.875" style="30" customWidth="1"/>
    <col min="12044" max="12044" width="2.625" style="30" customWidth="1"/>
    <col min="12045" max="12047" width="4.125" style="30" customWidth="1"/>
    <col min="12048" max="12048" width="3.875" style="30" customWidth="1"/>
    <col min="12049" max="12049" width="2.875" style="30" customWidth="1"/>
    <col min="12050" max="12050" width="3.25" style="30" customWidth="1"/>
    <col min="12051" max="12051" width="2.375" style="30" customWidth="1"/>
    <col min="12052" max="12052" width="3.625" style="30" customWidth="1"/>
    <col min="12053" max="12053" width="3" style="30" customWidth="1"/>
    <col min="12054" max="12054" width="14.125" style="30" customWidth="1"/>
    <col min="12055" max="12055" width="1.5" style="30" customWidth="1"/>
    <col min="12056" max="12056" width="5.875" style="30" customWidth="1"/>
    <col min="12057" max="12057" width="4.75" style="30" customWidth="1"/>
    <col min="12058" max="12058" width="6.25" style="30" customWidth="1"/>
    <col min="12059" max="12059" width="2" style="30" customWidth="1"/>
    <col min="12060" max="12060" width="25.625" style="30" bestFit="1" customWidth="1"/>
    <col min="12061" max="12287" width="9" style="30"/>
    <col min="12288" max="12288" width="1.25" style="30" customWidth="1"/>
    <col min="12289" max="12289" width="2.875" style="30" customWidth="1"/>
    <col min="12290" max="12290" width="6" style="30" customWidth="1"/>
    <col min="12291" max="12291" width="20.625" style="30" customWidth="1"/>
    <col min="12292" max="12292" width="12.875" style="30" customWidth="1"/>
    <col min="12293" max="12293" width="8.75" style="30" customWidth="1"/>
    <col min="12294" max="12294" width="4.875" style="30" customWidth="1"/>
    <col min="12295" max="12295" width="3.25" style="30" customWidth="1"/>
    <col min="12296" max="12296" width="4.75" style="30" customWidth="1"/>
    <col min="12297" max="12297" width="6.125" style="30" customWidth="1"/>
    <col min="12298" max="12298" width="3.375" style="30" customWidth="1"/>
    <col min="12299" max="12299" width="5.875" style="30" customWidth="1"/>
    <col min="12300" max="12300" width="2.625" style="30" customWidth="1"/>
    <col min="12301" max="12303" width="4.125" style="30" customWidth="1"/>
    <col min="12304" max="12304" width="3.875" style="30" customWidth="1"/>
    <col min="12305" max="12305" width="2.875" style="30" customWidth="1"/>
    <col min="12306" max="12306" width="3.25" style="30" customWidth="1"/>
    <col min="12307" max="12307" width="2.375" style="30" customWidth="1"/>
    <col min="12308" max="12308" width="3.625" style="30" customWidth="1"/>
    <col min="12309" max="12309" width="3" style="30" customWidth="1"/>
    <col min="12310" max="12310" width="14.125" style="30" customWidth="1"/>
    <col min="12311" max="12311" width="1.5" style="30" customWidth="1"/>
    <col min="12312" max="12312" width="5.875" style="30" customWidth="1"/>
    <col min="12313" max="12313" width="4.75" style="30" customWidth="1"/>
    <col min="12314" max="12314" width="6.25" style="30" customWidth="1"/>
    <col min="12315" max="12315" width="2" style="30" customWidth="1"/>
    <col min="12316" max="12316" width="25.625" style="30" bestFit="1" customWidth="1"/>
    <col min="12317" max="12543" width="9" style="30"/>
    <col min="12544" max="12544" width="1.25" style="30" customWidth="1"/>
    <col min="12545" max="12545" width="2.875" style="30" customWidth="1"/>
    <col min="12546" max="12546" width="6" style="30" customWidth="1"/>
    <col min="12547" max="12547" width="20.625" style="30" customWidth="1"/>
    <col min="12548" max="12548" width="12.875" style="30" customWidth="1"/>
    <col min="12549" max="12549" width="8.75" style="30" customWidth="1"/>
    <col min="12550" max="12550" width="4.875" style="30" customWidth="1"/>
    <col min="12551" max="12551" width="3.25" style="30" customWidth="1"/>
    <col min="12552" max="12552" width="4.75" style="30" customWidth="1"/>
    <col min="12553" max="12553" width="6.125" style="30" customWidth="1"/>
    <col min="12554" max="12554" width="3.375" style="30" customWidth="1"/>
    <col min="12555" max="12555" width="5.875" style="30" customWidth="1"/>
    <col min="12556" max="12556" width="2.625" style="30" customWidth="1"/>
    <col min="12557" max="12559" width="4.125" style="30" customWidth="1"/>
    <col min="12560" max="12560" width="3.875" style="30" customWidth="1"/>
    <col min="12561" max="12561" width="2.875" style="30" customWidth="1"/>
    <col min="12562" max="12562" width="3.25" style="30" customWidth="1"/>
    <col min="12563" max="12563" width="2.375" style="30" customWidth="1"/>
    <col min="12564" max="12564" width="3.625" style="30" customWidth="1"/>
    <col min="12565" max="12565" width="3" style="30" customWidth="1"/>
    <col min="12566" max="12566" width="14.125" style="30" customWidth="1"/>
    <col min="12567" max="12567" width="1.5" style="30" customWidth="1"/>
    <col min="12568" max="12568" width="5.875" style="30" customWidth="1"/>
    <col min="12569" max="12569" width="4.75" style="30" customWidth="1"/>
    <col min="12570" max="12570" width="6.25" style="30" customWidth="1"/>
    <col min="12571" max="12571" width="2" style="30" customWidth="1"/>
    <col min="12572" max="12572" width="25.625" style="30" bestFit="1" customWidth="1"/>
    <col min="12573" max="12799" width="9" style="30"/>
    <col min="12800" max="12800" width="1.25" style="30" customWidth="1"/>
    <col min="12801" max="12801" width="2.875" style="30" customWidth="1"/>
    <col min="12802" max="12802" width="6" style="30" customWidth="1"/>
    <col min="12803" max="12803" width="20.625" style="30" customWidth="1"/>
    <col min="12804" max="12804" width="12.875" style="30" customWidth="1"/>
    <col min="12805" max="12805" width="8.75" style="30" customWidth="1"/>
    <col min="12806" max="12806" width="4.875" style="30" customWidth="1"/>
    <col min="12807" max="12807" width="3.25" style="30" customWidth="1"/>
    <col min="12808" max="12808" width="4.75" style="30" customWidth="1"/>
    <col min="12809" max="12809" width="6.125" style="30" customWidth="1"/>
    <col min="12810" max="12810" width="3.375" style="30" customWidth="1"/>
    <col min="12811" max="12811" width="5.875" style="30" customWidth="1"/>
    <col min="12812" max="12812" width="2.625" style="30" customWidth="1"/>
    <col min="12813" max="12815" width="4.125" style="30" customWidth="1"/>
    <col min="12816" max="12816" width="3.875" style="30" customWidth="1"/>
    <col min="12817" max="12817" width="2.875" style="30" customWidth="1"/>
    <col min="12818" max="12818" width="3.25" style="30" customWidth="1"/>
    <col min="12819" max="12819" width="2.375" style="30" customWidth="1"/>
    <col min="12820" max="12820" width="3.625" style="30" customWidth="1"/>
    <col min="12821" max="12821" width="3" style="30" customWidth="1"/>
    <col min="12822" max="12822" width="14.125" style="30" customWidth="1"/>
    <col min="12823" max="12823" width="1.5" style="30" customWidth="1"/>
    <col min="12824" max="12824" width="5.875" style="30" customWidth="1"/>
    <col min="12825" max="12825" width="4.75" style="30" customWidth="1"/>
    <col min="12826" max="12826" width="6.25" style="30" customWidth="1"/>
    <col min="12827" max="12827" width="2" style="30" customWidth="1"/>
    <col min="12828" max="12828" width="25.625" style="30" bestFit="1" customWidth="1"/>
    <col min="12829" max="13055" width="9" style="30"/>
    <col min="13056" max="13056" width="1.25" style="30" customWidth="1"/>
    <col min="13057" max="13057" width="2.875" style="30" customWidth="1"/>
    <col min="13058" max="13058" width="6" style="30" customWidth="1"/>
    <col min="13059" max="13059" width="20.625" style="30" customWidth="1"/>
    <col min="13060" max="13060" width="12.875" style="30" customWidth="1"/>
    <col min="13061" max="13061" width="8.75" style="30" customWidth="1"/>
    <col min="13062" max="13062" width="4.875" style="30" customWidth="1"/>
    <col min="13063" max="13063" width="3.25" style="30" customWidth="1"/>
    <col min="13064" max="13064" width="4.75" style="30" customWidth="1"/>
    <col min="13065" max="13065" width="6.125" style="30" customWidth="1"/>
    <col min="13066" max="13066" width="3.375" style="30" customWidth="1"/>
    <col min="13067" max="13067" width="5.875" style="30" customWidth="1"/>
    <col min="13068" max="13068" width="2.625" style="30" customWidth="1"/>
    <col min="13069" max="13071" width="4.125" style="30" customWidth="1"/>
    <col min="13072" max="13072" width="3.875" style="30" customWidth="1"/>
    <col min="13073" max="13073" width="2.875" style="30" customWidth="1"/>
    <col min="13074" max="13074" width="3.25" style="30" customWidth="1"/>
    <col min="13075" max="13075" width="2.375" style="30" customWidth="1"/>
    <col min="13076" max="13076" width="3.625" style="30" customWidth="1"/>
    <col min="13077" max="13077" width="3" style="30" customWidth="1"/>
    <col min="13078" max="13078" width="14.125" style="30" customWidth="1"/>
    <col min="13079" max="13079" width="1.5" style="30" customWidth="1"/>
    <col min="13080" max="13080" width="5.875" style="30" customWidth="1"/>
    <col min="13081" max="13081" width="4.75" style="30" customWidth="1"/>
    <col min="13082" max="13082" width="6.25" style="30" customWidth="1"/>
    <col min="13083" max="13083" width="2" style="30" customWidth="1"/>
    <col min="13084" max="13084" width="25.625" style="30" bestFit="1" customWidth="1"/>
    <col min="13085" max="13311" width="9" style="30"/>
    <col min="13312" max="13312" width="1.25" style="30" customWidth="1"/>
    <col min="13313" max="13313" width="2.875" style="30" customWidth="1"/>
    <col min="13314" max="13314" width="6" style="30" customWidth="1"/>
    <col min="13315" max="13315" width="20.625" style="30" customWidth="1"/>
    <col min="13316" max="13316" width="12.875" style="30" customWidth="1"/>
    <col min="13317" max="13317" width="8.75" style="30" customWidth="1"/>
    <col min="13318" max="13318" width="4.875" style="30" customWidth="1"/>
    <col min="13319" max="13319" width="3.25" style="30" customWidth="1"/>
    <col min="13320" max="13320" width="4.75" style="30" customWidth="1"/>
    <col min="13321" max="13321" width="6.125" style="30" customWidth="1"/>
    <col min="13322" max="13322" width="3.375" style="30" customWidth="1"/>
    <col min="13323" max="13323" width="5.875" style="30" customWidth="1"/>
    <col min="13324" max="13324" width="2.625" style="30" customWidth="1"/>
    <col min="13325" max="13327" width="4.125" style="30" customWidth="1"/>
    <col min="13328" max="13328" width="3.875" style="30" customWidth="1"/>
    <col min="13329" max="13329" width="2.875" style="30" customWidth="1"/>
    <col min="13330" max="13330" width="3.25" style="30" customWidth="1"/>
    <col min="13331" max="13331" width="2.375" style="30" customWidth="1"/>
    <col min="13332" max="13332" width="3.625" style="30" customWidth="1"/>
    <col min="13333" max="13333" width="3" style="30" customWidth="1"/>
    <col min="13334" max="13334" width="14.125" style="30" customWidth="1"/>
    <col min="13335" max="13335" width="1.5" style="30" customWidth="1"/>
    <col min="13336" max="13336" width="5.875" style="30" customWidth="1"/>
    <col min="13337" max="13337" width="4.75" style="30" customWidth="1"/>
    <col min="13338" max="13338" width="6.25" style="30" customWidth="1"/>
    <col min="13339" max="13339" width="2" style="30" customWidth="1"/>
    <col min="13340" max="13340" width="25.625" style="30" bestFit="1" customWidth="1"/>
    <col min="13341" max="13567" width="9" style="30"/>
    <col min="13568" max="13568" width="1.25" style="30" customWidth="1"/>
    <col min="13569" max="13569" width="2.875" style="30" customWidth="1"/>
    <col min="13570" max="13570" width="6" style="30" customWidth="1"/>
    <col min="13571" max="13571" width="20.625" style="30" customWidth="1"/>
    <col min="13572" max="13572" width="12.875" style="30" customWidth="1"/>
    <col min="13573" max="13573" width="8.75" style="30" customWidth="1"/>
    <col min="13574" max="13574" width="4.875" style="30" customWidth="1"/>
    <col min="13575" max="13575" width="3.25" style="30" customWidth="1"/>
    <col min="13576" max="13576" width="4.75" style="30" customWidth="1"/>
    <col min="13577" max="13577" width="6.125" style="30" customWidth="1"/>
    <col min="13578" max="13578" width="3.375" style="30" customWidth="1"/>
    <col min="13579" max="13579" width="5.875" style="30" customWidth="1"/>
    <col min="13580" max="13580" width="2.625" style="30" customWidth="1"/>
    <col min="13581" max="13583" width="4.125" style="30" customWidth="1"/>
    <col min="13584" max="13584" width="3.875" style="30" customWidth="1"/>
    <col min="13585" max="13585" width="2.875" style="30" customWidth="1"/>
    <col min="13586" max="13586" width="3.25" style="30" customWidth="1"/>
    <col min="13587" max="13587" width="2.375" style="30" customWidth="1"/>
    <col min="13588" max="13588" width="3.625" style="30" customWidth="1"/>
    <col min="13589" max="13589" width="3" style="30" customWidth="1"/>
    <col min="13590" max="13590" width="14.125" style="30" customWidth="1"/>
    <col min="13591" max="13591" width="1.5" style="30" customWidth="1"/>
    <col min="13592" max="13592" width="5.875" style="30" customWidth="1"/>
    <col min="13593" max="13593" width="4.75" style="30" customWidth="1"/>
    <col min="13594" max="13594" width="6.25" style="30" customWidth="1"/>
    <col min="13595" max="13595" width="2" style="30" customWidth="1"/>
    <col min="13596" max="13596" width="25.625" style="30" bestFit="1" customWidth="1"/>
    <col min="13597" max="13823" width="9" style="30"/>
    <col min="13824" max="13824" width="1.25" style="30" customWidth="1"/>
    <col min="13825" max="13825" width="2.875" style="30" customWidth="1"/>
    <col min="13826" max="13826" width="6" style="30" customWidth="1"/>
    <col min="13827" max="13827" width="20.625" style="30" customWidth="1"/>
    <col min="13828" max="13828" width="12.875" style="30" customWidth="1"/>
    <col min="13829" max="13829" width="8.75" style="30" customWidth="1"/>
    <col min="13830" max="13830" width="4.875" style="30" customWidth="1"/>
    <col min="13831" max="13831" width="3.25" style="30" customWidth="1"/>
    <col min="13832" max="13832" width="4.75" style="30" customWidth="1"/>
    <col min="13833" max="13833" width="6.125" style="30" customWidth="1"/>
    <col min="13834" max="13834" width="3.375" style="30" customWidth="1"/>
    <col min="13835" max="13835" width="5.875" style="30" customWidth="1"/>
    <col min="13836" max="13836" width="2.625" style="30" customWidth="1"/>
    <col min="13837" max="13839" width="4.125" style="30" customWidth="1"/>
    <col min="13840" max="13840" width="3.875" style="30" customWidth="1"/>
    <col min="13841" max="13841" width="2.875" style="30" customWidth="1"/>
    <col min="13842" max="13842" width="3.25" style="30" customWidth="1"/>
    <col min="13843" max="13843" width="2.375" style="30" customWidth="1"/>
    <col min="13844" max="13844" width="3.625" style="30" customWidth="1"/>
    <col min="13845" max="13845" width="3" style="30" customWidth="1"/>
    <col min="13846" max="13846" width="14.125" style="30" customWidth="1"/>
    <col min="13847" max="13847" width="1.5" style="30" customWidth="1"/>
    <col min="13848" max="13848" width="5.875" style="30" customWidth="1"/>
    <col min="13849" max="13849" width="4.75" style="30" customWidth="1"/>
    <col min="13850" max="13850" width="6.25" style="30" customWidth="1"/>
    <col min="13851" max="13851" width="2" style="30" customWidth="1"/>
    <col min="13852" max="13852" width="25.625" style="30" bestFit="1" customWidth="1"/>
    <col min="13853" max="14079" width="9" style="30"/>
    <col min="14080" max="14080" width="1.25" style="30" customWidth="1"/>
    <col min="14081" max="14081" width="2.875" style="30" customWidth="1"/>
    <col min="14082" max="14082" width="6" style="30" customWidth="1"/>
    <col min="14083" max="14083" width="20.625" style="30" customWidth="1"/>
    <col min="14084" max="14084" width="12.875" style="30" customWidth="1"/>
    <col min="14085" max="14085" width="8.75" style="30" customWidth="1"/>
    <col min="14086" max="14086" width="4.875" style="30" customWidth="1"/>
    <col min="14087" max="14087" width="3.25" style="30" customWidth="1"/>
    <col min="14088" max="14088" width="4.75" style="30" customWidth="1"/>
    <col min="14089" max="14089" width="6.125" style="30" customWidth="1"/>
    <col min="14090" max="14090" width="3.375" style="30" customWidth="1"/>
    <col min="14091" max="14091" width="5.875" style="30" customWidth="1"/>
    <col min="14092" max="14092" width="2.625" style="30" customWidth="1"/>
    <col min="14093" max="14095" width="4.125" style="30" customWidth="1"/>
    <col min="14096" max="14096" width="3.875" style="30" customWidth="1"/>
    <col min="14097" max="14097" width="2.875" style="30" customWidth="1"/>
    <col min="14098" max="14098" width="3.25" style="30" customWidth="1"/>
    <col min="14099" max="14099" width="2.375" style="30" customWidth="1"/>
    <col min="14100" max="14100" width="3.625" style="30" customWidth="1"/>
    <col min="14101" max="14101" width="3" style="30" customWidth="1"/>
    <col min="14102" max="14102" width="14.125" style="30" customWidth="1"/>
    <col min="14103" max="14103" width="1.5" style="30" customWidth="1"/>
    <col min="14104" max="14104" width="5.875" style="30" customWidth="1"/>
    <col min="14105" max="14105" width="4.75" style="30" customWidth="1"/>
    <col min="14106" max="14106" width="6.25" style="30" customWidth="1"/>
    <col min="14107" max="14107" width="2" style="30" customWidth="1"/>
    <col min="14108" max="14108" width="25.625" style="30" bestFit="1" customWidth="1"/>
    <col min="14109" max="14335" width="9" style="30"/>
    <col min="14336" max="14336" width="1.25" style="30" customWidth="1"/>
    <col min="14337" max="14337" width="2.875" style="30" customWidth="1"/>
    <col min="14338" max="14338" width="6" style="30" customWidth="1"/>
    <col min="14339" max="14339" width="20.625" style="30" customWidth="1"/>
    <col min="14340" max="14340" width="12.875" style="30" customWidth="1"/>
    <col min="14341" max="14341" width="8.75" style="30" customWidth="1"/>
    <col min="14342" max="14342" width="4.875" style="30" customWidth="1"/>
    <col min="14343" max="14343" width="3.25" style="30" customWidth="1"/>
    <col min="14344" max="14344" width="4.75" style="30" customWidth="1"/>
    <col min="14345" max="14345" width="6.125" style="30" customWidth="1"/>
    <col min="14346" max="14346" width="3.375" style="30" customWidth="1"/>
    <col min="14347" max="14347" width="5.875" style="30" customWidth="1"/>
    <col min="14348" max="14348" width="2.625" style="30" customWidth="1"/>
    <col min="14349" max="14351" width="4.125" style="30" customWidth="1"/>
    <col min="14352" max="14352" width="3.875" style="30" customWidth="1"/>
    <col min="14353" max="14353" width="2.875" style="30" customWidth="1"/>
    <col min="14354" max="14354" width="3.25" style="30" customWidth="1"/>
    <col min="14355" max="14355" width="2.375" style="30" customWidth="1"/>
    <col min="14356" max="14356" width="3.625" style="30" customWidth="1"/>
    <col min="14357" max="14357" width="3" style="30" customWidth="1"/>
    <col min="14358" max="14358" width="14.125" style="30" customWidth="1"/>
    <col min="14359" max="14359" width="1.5" style="30" customWidth="1"/>
    <col min="14360" max="14360" width="5.875" style="30" customWidth="1"/>
    <col min="14361" max="14361" width="4.75" style="30" customWidth="1"/>
    <col min="14362" max="14362" width="6.25" style="30" customWidth="1"/>
    <col min="14363" max="14363" width="2" style="30" customWidth="1"/>
    <col min="14364" max="14364" width="25.625" style="30" bestFit="1" customWidth="1"/>
    <col min="14365" max="14591" width="9" style="30"/>
    <col min="14592" max="14592" width="1.25" style="30" customWidth="1"/>
    <col min="14593" max="14593" width="2.875" style="30" customWidth="1"/>
    <col min="14594" max="14594" width="6" style="30" customWidth="1"/>
    <col min="14595" max="14595" width="20.625" style="30" customWidth="1"/>
    <col min="14596" max="14596" width="12.875" style="30" customWidth="1"/>
    <col min="14597" max="14597" width="8.75" style="30" customWidth="1"/>
    <col min="14598" max="14598" width="4.875" style="30" customWidth="1"/>
    <col min="14599" max="14599" width="3.25" style="30" customWidth="1"/>
    <col min="14600" max="14600" width="4.75" style="30" customWidth="1"/>
    <col min="14601" max="14601" width="6.125" style="30" customWidth="1"/>
    <col min="14602" max="14602" width="3.375" style="30" customWidth="1"/>
    <col min="14603" max="14603" width="5.875" style="30" customWidth="1"/>
    <col min="14604" max="14604" width="2.625" style="30" customWidth="1"/>
    <col min="14605" max="14607" width="4.125" style="30" customWidth="1"/>
    <col min="14608" max="14608" width="3.875" style="30" customWidth="1"/>
    <col min="14609" max="14609" width="2.875" style="30" customWidth="1"/>
    <col min="14610" max="14610" width="3.25" style="30" customWidth="1"/>
    <col min="14611" max="14611" width="2.375" style="30" customWidth="1"/>
    <col min="14612" max="14612" width="3.625" style="30" customWidth="1"/>
    <col min="14613" max="14613" width="3" style="30" customWidth="1"/>
    <col min="14614" max="14614" width="14.125" style="30" customWidth="1"/>
    <col min="14615" max="14615" width="1.5" style="30" customWidth="1"/>
    <col min="14616" max="14616" width="5.875" style="30" customWidth="1"/>
    <col min="14617" max="14617" width="4.75" style="30" customWidth="1"/>
    <col min="14618" max="14618" width="6.25" style="30" customWidth="1"/>
    <col min="14619" max="14619" width="2" style="30" customWidth="1"/>
    <col min="14620" max="14620" width="25.625" style="30" bestFit="1" customWidth="1"/>
    <col min="14621" max="14847" width="9" style="30"/>
    <col min="14848" max="14848" width="1.25" style="30" customWidth="1"/>
    <col min="14849" max="14849" width="2.875" style="30" customWidth="1"/>
    <col min="14850" max="14850" width="6" style="30" customWidth="1"/>
    <col min="14851" max="14851" width="20.625" style="30" customWidth="1"/>
    <col min="14852" max="14852" width="12.875" style="30" customWidth="1"/>
    <col min="14853" max="14853" width="8.75" style="30" customWidth="1"/>
    <col min="14854" max="14854" width="4.875" style="30" customWidth="1"/>
    <col min="14855" max="14855" width="3.25" style="30" customWidth="1"/>
    <col min="14856" max="14856" width="4.75" style="30" customWidth="1"/>
    <col min="14857" max="14857" width="6.125" style="30" customWidth="1"/>
    <col min="14858" max="14858" width="3.375" style="30" customWidth="1"/>
    <col min="14859" max="14859" width="5.875" style="30" customWidth="1"/>
    <col min="14860" max="14860" width="2.625" style="30" customWidth="1"/>
    <col min="14861" max="14863" width="4.125" style="30" customWidth="1"/>
    <col min="14864" max="14864" width="3.875" style="30" customWidth="1"/>
    <col min="14865" max="14865" width="2.875" style="30" customWidth="1"/>
    <col min="14866" max="14866" width="3.25" style="30" customWidth="1"/>
    <col min="14867" max="14867" width="2.375" style="30" customWidth="1"/>
    <col min="14868" max="14868" width="3.625" style="30" customWidth="1"/>
    <col min="14869" max="14869" width="3" style="30" customWidth="1"/>
    <col min="14870" max="14870" width="14.125" style="30" customWidth="1"/>
    <col min="14871" max="14871" width="1.5" style="30" customWidth="1"/>
    <col min="14872" max="14872" width="5.875" style="30" customWidth="1"/>
    <col min="14873" max="14873" width="4.75" style="30" customWidth="1"/>
    <col min="14874" max="14874" width="6.25" style="30" customWidth="1"/>
    <col min="14875" max="14875" width="2" style="30" customWidth="1"/>
    <col min="14876" max="14876" width="25.625" style="30" bestFit="1" customWidth="1"/>
    <col min="14877" max="15103" width="9" style="30"/>
    <col min="15104" max="15104" width="1.25" style="30" customWidth="1"/>
    <col min="15105" max="15105" width="2.875" style="30" customWidth="1"/>
    <col min="15106" max="15106" width="6" style="30" customWidth="1"/>
    <col min="15107" max="15107" width="20.625" style="30" customWidth="1"/>
    <col min="15108" max="15108" width="12.875" style="30" customWidth="1"/>
    <col min="15109" max="15109" width="8.75" style="30" customWidth="1"/>
    <col min="15110" max="15110" width="4.875" style="30" customWidth="1"/>
    <col min="15111" max="15111" width="3.25" style="30" customWidth="1"/>
    <col min="15112" max="15112" width="4.75" style="30" customWidth="1"/>
    <col min="15113" max="15113" width="6.125" style="30" customWidth="1"/>
    <col min="15114" max="15114" width="3.375" style="30" customWidth="1"/>
    <col min="15115" max="15115" width="5.875" style="30" customWidth="1"/>
    <col min="15116" max="15116" width="2.625" style="30" customWidth="1"/>
    <col min="15117" max="15119" width="4.125" style="30" customWidth="1"/>
    <col min="15120" max="15120" width="3.875" style="30" customWidth="1"/>
    <col min="15121" max="15121" width="2.875" style="30" customWidth="1"/>
    <col min="15122" max="15122" width="3.25" style="30" customWidth="1"/>
    <col min="15123" max="15123" width="2.375" style="30" customWidth="1"/>
    <col min="15124" max="15124" width="3.625" style="30" customWidth="1"/>
    <col min="15125" max="15125" width="3" style="30" customWidth="1"/>
    <col min="15126" max="15126" width="14.125" style="30" customWidth="1"/>
    <col min="15127" max="15127" width="1.5" style="30" customWidth="1"/>
    <col min="15128" max="15128" width="5.875" style="30" customWidth="1"/>
    <col min="15129" max="15129" width="4.75" style="30" customWidth="1"/>
    <col min="15130" max="15130" width="6.25" style="30" customWidth="1"/>
    <col min="15131" max="15131" width="2" style="30" customWidth="1"/>
    <col min="15132" max="15132" width="25.625" style="30" bestFit="1" customWidth="1"/>
    <col min="15133" max="15359" width="9" style="30"/>
    <col min="15360" max="15360" width="1.25" style="30" customWidth="1"/>
    <col min="15361" max="15361" width="2.875" style="30" customWidth="1"/>
    <col min="15362" max="15362" width="6" style="30" customWidth="1"/>
    <col min="15363" max="15363" width="20.625" style="30" customWidth="1"/>
    <col min="15364" max="15364" width="12.875" style="30" customWidth="1"/>
    <col min="15365" max="15365" width="8.75" style="30" customWidth="1"/>
    <col min="15366" max="15366" width="4.875" style="30" customWidth="1"/>
    <col min="15367" max="15367" width="3.25" style="30" customWidth="1"/>
    <col min="15368" max="15368" width="4.75" style="30" customWidth="1"/>
    <col min="15369" max="15369" width="6.125" style="30" customWidth="1"/>
    <col min="15370" max="15370" width="3.375" style="30" customWidth="1"/>
    <col min="15371" max="15371" width="5.875" style="30" customWidth="1"/>
    <col min="15372" max="15372" width="2.625" style="30" customWidth="1"/>
    <col min="15373" max="15375" width="4.125" style="30" customWidth="1"/>
    <col min="15376" max="15376" width="3.875" style="30" customWidth="1"/>
    <col min="15377" max="15377" width="2.875" style="30" customWidth="1"/>
    <col min="15378" max="15378" width="3.25" style="30" customWidth="1"/>
    <col min="15379" max="15379" width="2.375" style="30" customWidth="1"/>
    <col min="15380" max="15380" width="3.625" style="30" customWidth="1"/>
    <col min="15381" max="15381" width="3" style="30" customWidth="1"/>
    <col min="15382" max="15382" width="14.125" style="30" customWidth="1"/>
    <col min="15383" max="15383" width="1.5" style="30" customWidth="1"/>
    <col min="15384" max="15384" width="5.875" style="30" customWidth="1"/>
    <col min="15385" max="15385" width="4.75" style="30" customWidth="1"/>
    <col min="15386" max="15386" width="6.25" style="30" customWidth="1"/>
    <col min="15387" max="15387" width="2" style="30" customWidth="1"/>
    <col min="15388" max="15388" width="25.625" style="30" bestFit="1" customWidth="1"/>
    <col min="15389" max="15615" width="9" style="30"/>
    <col min="15616" max="15616" width="1.25" style="30" customWidth="1"/>
    <col min="15617" max="15617" width="2.875" style="30" customWidth="1"/>
    <col min="15618" max="15618" width="6" style="30" customWidth="1"/>
    <col min="15619" max="15619" width="20.625" style="30" customWidth="1"/>
    <col min="15620" max="15620" width="12.875" style="30" customWidth="1"/>
    <col min="15621" max="15621" width="8.75" style="30" customWidth="1"/>
    <col min="15622" max="15622" width="4.875" style="30" customWidth="1"/>
    <col min="15623" max="15623" width="3.25" style="30" customWidth="1"/>
    <col min="15624" max="15624" width="4.75" style="30" customWidth="1"/>
    <col min="15625" max="15625" width="6.125" style="30" customWidth="1"/>
    <col min="15626" max="15626" width="3.375" style="30" customWidth="1"/>
    <col min="15627" max="15627" width="5.875" style="30" customWidth="1"/>
    <col min="15628" max="15628" width="2.625" style="30" customWidth="1"/>
    <col min="15629" max="15631" width="4.125" style="30" customWidth="1"/>
    <col min="15632" max="15632" width="3.875" style="30" customWidth="1"/>
    <col min="15633" max="15633" width="2.875" style="30" customWidth="1"/>
    <col min="15634" max="15634" width="3.25" style="30" customWidth="1"/>
    <col min="15635" max="15635" width="2.375" style="30" customWidth="1"/>
    <col min="15636" max="15636" width="3.625" style="30" customWidth="1"/>
    <col min="15637" max="15637" width="3" style="30" customWidth="1"/>
    <col min="15638" max="15638" width="14.125" style="30" customWidth="1"/>
    <col min="15639" max="15639" width="1.5" style="30" customWidth="1"/>
    <col min="15640" max="15640" width="5.875" style="30" customWidth="1"/>
    <col min="15641" max="15641" width="4.75" style="30" customWidth="1"/>
    <col min="15642" max="15642" width="6.25" style="30" customWidth="1"/>
    <col min="15643" max="15643" width="2" style="30" customWidth="1"/>
    <col min="15644" max="15644" width="25.625" style="30" bestFit="1" customWidth="1"/>
    <col min="15645" max="15871" width="9" style="30"/>
    <col min="15872" max="15872" width="1.25" style="30" customWidth="1"/>
    <col min="15873" max="15873" width="2.875" style="30" customWidth="1"/>
    <col min="15874" max="15874" width="6" style="30" customWidth="1"/>
    <col min="15875" max="15875" width="20.625" style="30" customWidth="1"/>
    <col min="15876" max="15876" width="12.875" style="30" customWidth="1"/>
    <col min="15877" max="15877" width="8.75" style="30" customWidth="1"/>
    <col min="15878" max="15878" width="4.875" style="30" customWidth="1"/>
    <col min="15879" max="15879" width="3.25" style="30" customWidth="1"/>
    <col min="15880" max="15880" width="4.75" style="30" customWidth="1"/>
    <col min="15881" max="15881" width="6.125" style="30" customWidth="1"/>
    <col min="15882" max="15882" width="3.375" style="30" customWidth="1"/>
    <col min="15883" max="15883" width="5.875" style="30" customWidth="1"/>
    <col min="15884" max="15884" width="2.625" style="30" customWidth="1"/>
    <col min="15885" max="15887" width="4.125" style="30" customWidth="1"/>
    <col min="15888" max="15888" width="3.875" style="30" customWidth="1"/>
    <col min="15889" max="15889" width="2.875" style="30" customWidth="1"/>
    <col min="15890" max="15890" width="3.25" style="30" customWidth="1"/>
    <col min="15891" max="15891" width="2.375" style="30" customWidth="1"/>
    <col min="15892" max="15892" width="3.625" style="30" customWidth="1"/>
    <col min="15893" max="15893" width="3" style="30" customWidth="1"/>
    <col min="15894" max="15894" width="14.125" style="30" customWidth="1"/>
    <col min="15895" max="15895" width="1.5" style="30" customWidth="1"/>
    <col min="15896" max="15896" width="5.875" style="30" customWidth="1"/>
    <col min="15897" max="15897" width="4.75" style="30" customWidth="1"/>
    <col min="15898" max="15898" width="6.25" style="30" customWidth="1"/>
    <col min="15899" max="15899" width="2" style="30" customWidth="1"/>
    <col min="15900" max="15900" width="25.625" style="30" bestFit="1" customWidth="1"/>
    <col min="15901" max="16127" width="9" style="30"/>
    <col min="16128" max="16128" width="1.25" style="30" customWidth="1"/>
    <col min="16129" max="16129" width="2.875" style="30" customWidth="1"/>
    <col min="16130" max="16130" width="6" style="30" customWidth="1"/>
    <col min="16131" max="16131" width="20.625" style="30" customWidth="1"/>
    <col min="16132" max="16132" width="12.875" style="30" customWidth="1"/>
    <col min="16133" max="16133" width="8.75" style="30" customWidth="1"/>
    <col min="16134" max="16134" width="4.875" style="30" customWidth="1"/>
    <col min="16135" max="16135" width="3.25" style="30" customWidth="1"/>
    <col min="16136" max="16136" width="4.75" style="30" customWidth="1"/>
    <col min="16137" max="16137" width="6.125" style="30" customWidth="1"/>
    <col min="16138" max="16138" width="3.375" style="30" customWidth="1"/>
    <col min="16139" max="16139" width="5.875" style="30" customWidth="1"/>
    <col min="16140" max="16140" width="2.625" style="30" customWidth="1"/>
    <col min="16141" max="16143" width="4.125" style="30" customWidth="1"/>
    <col min="16144" max="16144" width="3.875" style="30" customWidth="1"/>
    <col min="16145" max="16145" width="2.875" style="30" customWidth="1"/>
    <col min="16146" max="16146" width="3.25" style="30" customWidth="1"/>
    <col min="16147" max="16147" width="2.375" style="30" customWidth="1"/>
    <col min="16148" max="16148" width="3.625" style="30" customWidth="1"/>
    <col min="16149" max="16149" width="3" style="30" customWidth="1"/>
    <col min="16150" max="16150" width="14.125" style="30" customWidth="1"/>
    <col min="16151" max="16151" width="1.5" style="30" customWidth="1"/>
    <col min="16152" max="16152" width="5.875" style="30" customWidth="1"/>
    <col min="16153" max="16153" width="4.75" style="30" customWidth="1"/>
    <col min="16154" max="16154" width="6.25" style="30" customWidth="1"/>
    <col min="16155" max="16155" width="2" style="30" customWidth="1"/>
    <col min="16156" max="16156" width="25.625" style="30" bestFit="1" customWidth="1"/>
    <col min="16157" max="16383" width="9" style="30"/>
    <col min="16384" max="16384" width="9" style="30" customWidth="1"/>
  </cols>
  <sheetData>
    <row r="1" spans="1:35" ht="20.25" thickBot="1">
      <c r="A1" s="298"/>
      <c r="B1" s="561" t="s">
        <v>891</v>
      </c>
      <c r="C1" s="298"/>
      <c r="D1" s="298"/>
      <c r="E1" s="298"/>
      <c r="F1" s="298"/>
      <c r="G1" s="298"/>
      <c r="H1" s="298"/>
      <c r="I1" s="299"/>
      <c r="J1" s="300"/>
      <c r="K1" s="300"/>
      <c r="L1" s="300"/>
      <c r="M1" s="953"/>
      <c r="N1" s="953"/>
      <c r="O1" s="953"/>
      <c r="P1" s="953"/>
      <c r="Q1" s="953"/>
      <c r="R1" s="953"/>
      <c r="S1" s="953"/>
      <c r="T1" s="298"/>
      <c r="U1" s="65"/>
      <c r="V1" s="65"/>
      <c r="W1" s="65"/>
      <c r="X1" s="65"/>
      <c r="Y1" s="65"/>
      <c r="Z1" s="65"/>
      <c r="AA1" s="301"/>
      <c r="AB1" s="65"/>
      <c r="AD1" s="296"/>
      <c r="AE1" s="296"/>
      <c r="AF1" s="296"/>
    </row>
    <row r="2" spans="1:35" ht="15" customHeight="1" thickTop="1" thickBot="1">
      <c r="A2" s="298"/>
      <c r="B2" s="562" t="s">
        <v>892</v>
      </c>
      <c r="C2" s="298"/>
      <c r="D2" s="298"/>
      <c r="E2" s="298"/>
      <c r="F2" s="298"/>
      <c r="G2" s="298"/>
      <c r="H2" s="298"/>
      <c r="I2" s="299"/>
      <c r="J2" s="300"/>
      <c r="K2" s="300"/>
      <c r="L2" s="300"/>
      <c r="M2" s="954"/>
      <c r="N2" s="954"/>
      <c r="O2" s="954"/>
      <c r="P2" s="954"/>
      <c r="Q2" s="954"/>
      <c r="R2" s="954"/>
      <c r="S2" s="954"/>
      <c r="T2" s="563"/>
      <c r="U2" s="564"/>
      <c r="V2" s="65"/>
      <c r="W2" s="65"/>
      <c r="X2" s="65"/>
      <c r="Y2" s="65"/>
      <c r="Z2" s="65"/>
      <c r="AA2" s="65"/>
      <c r="AB2" s="65"/>
      <c r="AD2" s="565" t="s">
        <v>1097</v>
      </c>
      <c r="AE2" s="566" t="s">
        <v>1098</v>
      </c>
      <c r="AF2" s="567"/>
    </row>
    <row r="3" spans="1:35" ht="23.1" customHeight="1" thickBot="1">
      <c r="A3" s="298"/>
      <c r="B3" s="568"/>
      <c r="C3" s="569"/>
      <c r="D3" s="569"/>
      <c r="E3" s="569"/>
      <c r="F3" s="569"/>
      <c r="G3" s="569"/>
      <c r="H3" s="569"/>
      <c r="I3" s="570"/>
      <c r="J3" s="571"/>
      <c r="K3" s="571"/>
      <c r="L3" s="571"/>
      <c r="M3" s="572"/>
      <c r="N3" s="573"/>
      <c r="O3" s="573"/>
      <c r="P3" s="573"/>
      <c r="Q3" s="574"/>
      <c r="R3" s="575"/>
      <c r="S3" s="298"/>
      <c r="T3" s="298"/>
      <c r="U3" s="65"/>
      <c r="V3" s="569"/>
      <c r="W3" s="569"/>
      <c r="X3" s="576"/>
      <c r="Y3" s="893" t="s">
        <v>1072</v>
      </c>
      <c r="Z3" s="894"/>
      <c r="AA3" s="894"/>
      <c r="AB3" s="65"/>
      <c r="AD3" s="577" t="s">
        <v>36</v>
      </c>
      <c r="AE3" s="578" t="s">
        <v>1101</v>
      </c>
      <c r="AF3" s="567"/>
    </row>
    <row r="4" spans="1:35" ht="22.5" customHeight="1" thickBot="1">
      <c r="A4" s="302"/>
      <c r="B4" s="579"/>
      <c r="C4" s="797" t="s">
        <v>912</v>
      </c>
      <c r="D4" s="798"/>
      <c r="E4" s="956" t="s">
        <v>906</v>
      </c>
      <c r="F4" s="956"/>
      <c r="G4" s="956"/>
      <c r="H4" s="956"/>
      <c r="I4" s="930" t="s">
        <v>7</v>
      </c>
      <c r="J4" s="932">
        <f>SUM(K16:M998)</f>
        <v>0</v>
      </c>
      <c r="K4" s="932"/>
      <c r="L4" s="932"/>
      <c r="M4" s="930" t="s">
        <v>7</v>
      </c>
      <c r="N4" s="933" t="str">
        <f>IF(ISERROR(J4/J5)," ",J4/J5)</f>
        <v xml:space="preserve"> </v>
      </c>
      <c r="O4" s="933"/>
      <c r="P4" s="933"/>
      <c r="Q4" s="580"/>
      <c r="R4" s="581"/>
      <c r="S4" s="302"/>
      <c r="T4" s="302"/>
      <c r="U4" s="66"/>
      <c r="V4" s="66"/>
      <c r="W4" s="66"/>
      <c r="X4" s="582"/>
      <c r="Y4" s="894"/>
      <c r="Z4" s="894"/>
      <c r="AA4" s="894"/>
      <c r="AB4" s="66"/>
      <c r="AD4" s="577" t="s">
        <v>49</v>
      </c>
      <c r="AE4" s="578" t="s">
        <v>1099</v>
      </c>
      <c r="AF4" s="567"/>
    </row>
    <row r="5" spans="1:35" ht="22.5" customHeight="1" thickBot="1">
      <c r="A5" s="302"/>
      <c r="B5" s="579"/>
      <c r="C5" s="798"/>
      <c r="D5" s="798"/>
      <c r="E5" s="801" t="s">
        <v>210</v>
      </c>
      <c r="F5" s="801"/>
      <c r="G5" s="801"/>
      <c r="H5" s="801"/>
      <c r="I5" s="931"/>
      <c r="J5" s="934">
        <f>'1-3能源生產力'!J5</f>
        <v>0</v>
      </c>
      <c r="K5" s="934"/>
      <c r="L5" s="934"/>
      <c r="M5" s="931"/>
      <c r="N5" s="933"/>
      <c r="O5" s="933"/>
      <c r="P5" s="933"/>
      <c r="Q5" s="580"/>
      <c r="R5" s="581"/>
      <c r="S5" s="302"/>
      <c r="T5" s="42"/>
      <c r="U5" s="66"/>
      <c r="V5" s="66"/>
      <c r="W5" s="66"/>
      <c r="X5" s="582"/>
      <c r="Y5" s="914" t="str">
        <f>IFERROR((N7-N4)/S11,"")</f>
        <v/>
      </c>
      <c r="Z5" s="914"/>
      <c r="AA5" s="914"/>
      <c r="AB5" s="66"/>
      <c r="AD5" s="583" t="s">
        <v>1096</v>
      </c>
      <c r="AE5" s="584" t="s">
        <v>1100</v>
      </c>
      <c r="AF5" s="567"/>
    </row>
    <row r="6" spans="1:35" ht="9.75" customHeight="1" thickTop="1">
      <c r="A6" s="302"/>
      <c r="B6" s="579"/>
      <c r="C6" s="66"/>
      <c r="D6" s="66"/>
      <c r="E6" s="66"/>
      <c r="F6" s="66"/>
      <c r="G6" s="66"/>
      <c r="H6" s="66"/>
      <c r="I6" s="585"/>
      <c r="J6" s="586"/>
      <c r="K6" s="586"/>
      <c r="L6" s="586"/>
      <c r="M6" s="585"/>
      <c r="N6" s="587"/>
      <c r="O6" s="587"/>
      <c r="P6" s="587"/>
      <c r="Q6" s="580"/>
      <c r="R6" s="581"/>
      <c r="S6" s="302"/>
      <c r="T6" s="302"/>
      <c r="U6" s="66"/>
      <c r="V6" s="66"/>
      <c r="W6" s="66"/>
      <c r="X6" s="582"/>
      <c r="Y6" s="914"/>
      <c r="Z6" s="914"/>
      <c r="AA6" s="914"/>
      <c r="AB6" s="66"/>
    </row>
    <row r="7" spans="1:35" ht="21.95" customHeight="1">
      <c r="A7" s="302"/>
      <c r="B7" s="579"/>
      <c r="C7" s="797" t="s">
        <v>911</v>
      </c>
      <c r="D7" s="798"/>
      <c r="E7" s="804" t="s">
        <v>907</v>
      </c>
      <c r="F7" s="804"/>
      <c r="G7" s="804"/>
      <c r="H7" s="804"/>
      <c r="I7" s="930" t="s">
        <v>7</v>
      </c>
      <c r="J7" s="932">
        <f>SUM(S16:V998)</f>
        <v>0</v>
      </c>
      <c r="K7" s="932"/>
      <c r="L7" s="932"/>
      <c r="M7" s="930" t="s">
        <v>7</v>
      </c>
      <c r="N7" s="933" t="str">
        <f>IF(ISERROR(J7/J8)," ",J7/J8)</f>
        <v xml:space="preserve"> </v>
      </c>
      <c r="O7" s="933"/>
      <c r="P7" s="933"/>
      <c r="Q7" s="580"/>
      <c r="R7" s="581"/>
      <c r="S7" s="302"/>
      <c r="T7" s="302"/>
      <c r="U7" s="66"/>
      <c r="V7" s="66"/>
      <c r="W7" s="66"/>
      <c r="X7" s="582"/>
      <c r="Y7" s="811" t="s">
        <v>885</v>
      </c>
      <c r="Z7" s="812"/>
      <c r="AA7" s="813"/>
      <c r="AB7" s="66"/>
    </row>
    <row r="8" spans="1:35" ht="21.95" customHeight="1">
      <c r="A8" s="302"/>
      <c r="B8" s="579"/>
      <c r="C8" s="798"/>
      <c r="D8" s="798"/>
      <c r="E8" s="806" t="s">
        <v>211</v>
      </c>
      <c r="F8" s="806"/>
      <c r="G8" s="806"/>
      <c r="H8" s="806"/>
      <c r="I8" s="931"/>
      <c r="J8" s="934">
        <f>'1-3能源生產力'!J8</f>
        <v>0</v>
      </c>
      <c r="K8" s="934"/>
      <c r="L8" s="934"/>
      <c r="M8" s="931"/>
      <c r="N8" s="933"/>
      <c r="O8" s="933"/>
      <c r="P8" s="933"/>
      <c r="Q8" s="580"/>
      <c r="R8" s="581"/>
      <c r="S8" s="302"/>
      <c r="T8" s="302"/>
      <c r="U8" s="66"/>
      <c r="V8" s="66"/>
      <c r="W8" s="66"/>
      <c r="X8" s="582"/>
      <c r="Y8" s="814"/>
      <c r="Z8" s="815"/>
      <c r="AA8" s="816"/>
      <c r="AB8" s="66"/>
    </row>
    <row r="9" spans="1:35" ht="20.100000000000001" customHeight="1">
      <c r="A9" s="302"/>
      <c r="B9" s="579"/>
      <c r="C9" s="66"/>
      <c r="D9" s="66"/>
      <c r="E9" s="66"/>
      <c r="F9" s="66"/>
      <c r="G9" s="66"/>
      <c r="H9" s="66"/>
      <c r="I9" s="585"/>
      <c r="J9" s="586"/>
      <c r="K9" s="586"/>
      <c r="L9" s="586"/>
      <c r="M9" s="585"/>
      <c r="N9" s="586"/>
      <c r="O9" s="586"/>
      <c r="P9" s="586"/>
      <c r="Q9" s="580"/>
      <c r="R9" s="581"/>
      <c r="S9" s="302"/>
      <c r="T9" s="302"/>
      <c r="U9" s="66"/>
      <c r="V9" s="66"/>
      <c r="W9" s="66"/>
      <c r="X9" s="582"/>
      <c r="Y9" s="826"/>
      <c r="Z9" s="827"/>
      <c r="AA9" s="828"/>
      <c r="AB9" s="66"/>
    </row>
    <row r="10" spans="1:35" ht="20.45" customHeight="1">
      <c r="A10" s="302"/>
      <c r="B10" s="579"/>
      <c r="C10" s="797" t="s">
        <v>910</v>
      </c>
      <c r="D10" s="798"/>
      <c r="E10" s="47" t="s">
        <v>908</v>
      </c>
      <c r="F10" s="931" t="s">
        <v>8</v>
      </c>
      <c r="G10" s="118">
        <v>1</v>
      </c>
      <c r="H10" s="931" t="s">
        <v>8</v>
      </c>
      <c r="I10" s="793">
        <v>60</v>
      </c>
      <c r="J10" s="799" t="s">
        <v>7</v>
      </c>
      <c r="K10" s="955" t="str">
        <f>N7</f>
        <v xml:space="preserve"> </v>
      </c>
      <c r="L10" s="955"/>
      <c r="M10" s="955"/>
      <c r="N10" s="588" t="s">
        <v>9</v>
      </c>
      <c r="O10" s="955" t="str">
        <f>N4</f>
        <v xml:space="preserve"> </v>
      </c>
      <c r="P10" s="955"/>
      <c r="Q10" s="955"/>
      <c r="R10" s="931" t="s">
        <v>8</v>
      </c>
      <c r="S10" s="589">
        <v>1</v>
      </c>
      <c r="T10" s="931" t="s">
        <v>8</v>
      </c>
      <c r="U10" s="793">
        <v>60</v>
      </c>
      <c r="V10" s="920" t="s">
        <v>7</v>
      </c>
      <c r="W10" s="922" t="str">
        <f>IF(ISERROR(((K10-O10)/(K11-O11)/S11*U10))," ",((K10-O10)/(K11-O11)/S11*U10))</f>
        <v xml:space="preserve"> </v>
      </c>
      <c r="X10" s="582"/>
      <c r="Y10" s="829"/>
      <c r="Z10" s="830"/>
      <c r="AA10" s="831"/>
      <c r="AB10" s="66"/>
    </row>
    <row r="11" spans="1:35" s="43" customFormat="1" ht="20.45" customHeight="1">
      <c r="A11" s="302"/>
      <c r="B11" s="579"/>
      <c r="C11" s="798"/>
      <c r="D11" s="798"/>
      <c r="E11" s="120" t="s">
        <v>909</v>
      </c>
      <c r="F11" s="931"/>
      <c r="G11" s="119" t="s">
        <v>10</v>
      </c>
      <c r="H11" s="931"/>
      <c r="I11" s="793"/>
      <c r="J11" s="792"/>
      <c r="K11" s="800">
        <v>1</v>
      </c>
      <c r="L11" s="801"/>
      <c r="M11" s="801"/>
      <c r="N11" s="590" t="s">
        <v>9</v>
      </c>
      <c r="O11" s="923" t="str">
        <f>N4</f>
        <v xml:space="preserve"> </v>
      </c>
      <c r="P11" s="923"/>
      <c r="Q11" s="923"/>
      <c r="R11" s="931"/>
      <c r="S11" s="591">
        <f>'壹、清潔生產評估背景資訊'!P5</f>
        <v>0</v>
      </c>
      <c r="T11" s="931"/>
      <c r="U11" s="793"/>
      <c r="V11" s="921"/>
      <c r="W11" s="922"/>
      <c r="X11" s="582"/>
      <c r="Y11" s="829"/>
      <c r="Z11" s="830"/>
      <c r="AA11" s="831"/>
      <c r="AB11" s="66"/>
    </row>
    <row r="12" spans="1:35" s="43" customFormat="1" ht="11.1" customHeight="1">
      <c r="A12" s="302"/>
      <c r="B12" s="592"/>
      <c r="C12" s="593"/>
      <c r="D12" s="593"/>
      <c r="E12" s="593"/>
      <c r="F12" s="593"/>
      <c r="G12" s="593"/>
      <c r="H12" s="593"/>
      <c r="I12" s="594"/>
      <c r="J12" s="589"/>
      <c r="K12" s="589"/>
      <c r="L12" s="589"/>
      <c r="M12" s="594"/>
      <c r="N12" s="589"/>
      <c r="O12" s="589"/>
      <c r="P12" s="589"/>
      <c r="Q12" s="595"/>
      <c r="R12" s="596"/>
      <c r="S12" s="593"/>
      <c r="T12" s="593"/>
      <c r="U12" s="597"/>
      <c r="V12" s="597"/>
      <c r="W12" s="597"/>
      <c r="X12" s="598"/>
      <c r="Y12" s="832"/>
      <c r="Z12" s="833"/>
      <c r="AA12" s="834"/>
      <c r="AB12" s="66"/>
    </row>
    <row r="13" spans="1:35" s="43" customFormat="1" ht="8.25" customHeight="1" thickBot="1">
      <c r="A13" s="298"/>
      <c r="B13" s="298"/>
      <c r="C13" s="298"/>
      <c r="D13" s="298"/>
      <c r="E13" s="298"/>
      <c r="F13" s="298"/>
      <c r="G13" s="298"/>
      <c r="H13" s="298"/>
      <c r="I13" s="299"/>
      <c r="J13" s="300"/>
      <c r="K13" s="300"/>
      <c r="L13" s="300"/>
      <c r="M13" s="299"/>
      <c r="N13" s="300"/>
      <c r="O13" s="300"/>
      <c r="P13" s="300"/>
      <c r="Q13" s="303"/>
      <c r="R13" s="304"/>
      <c r="S13" s="298"/>
      <c r="T13" s="298"/>
      <c r="U13" s="65"/>
      <c r="V13" s="65"/>
      <c r="W13" s="65"/>
      <c r="X13" s="65"/>
      <c r="Y13" s="65"/>
      <c r="Z13" s="65"/>
      <c r="AA13" s="65"/>
      <c r="AB13" s="65"/>
    </row>
    <row r="14" spans="1:35" s="43" customFormat="1" ht="17.25" thickTop="1">
      <c r="A14" s="298"/>
      <c r="B14" s="935" t="s">
        <v>117</v>
      </c>
      <c r="C14" s="936"/>
      <c r="D14" s="939" t="s">
        <v>963</v>
      </c>
      <c r="E14" s="856" t="s">
        <v>964</v>
      </c>
      <c r="F14" s="870"/>
      <c r="G14" s="941" t="s">
        <v>120</v>
      </c>
      <c r="H14" s="942"/>
      <c r="I14" s="942"/>
      <c r="J14" s="942"/>
      <c r="K14" s="942"/>
      <c r="L14" s="942"/>
      <c r="M14" s="943"/>
      <c r="N14" s="941" t="s">
        <v>121</v>
      </c>
      <c r="O14" s="942"/>
      <c r="P14" s="942"/>
      <c r="Q14" s="942"/>
      <c r="R14" s="942"/>
      <c r="S14" s="942"/>
      <c r="T14" s="942"/>
      <c r="U14" s="942"/>
      <c r="V14" s="943"/>
      <c r="W14" s="812" t="s">
        <v>1102</v>
      </c>
      <c r="X14" s="924"/>
      <c r="Y14" s="924"/>
      <c r="Z14" s="924"/>
      <c r="AA14" s="878"/>
      <c r="AB14" s="65"/>
    </row>
    <row r="15" spans="1:35" s="43" customFormat="1" ht="16.5">
      <c r="A15" s="298"/>
      <c r="B15" s="937"/>
      <c r="C15" s="938"/>
      <c r="D15" s="940"/>
      <c r="E15" s="556" t="s">
        <v>130</v>
      </c>
      <c r="F15" s="557" t="s">
        <v>126</v>
      </c>
      <c r="G15" s="944" t="s">
        <v>965</v>
      </c>
      <c r="H15" s="856"/>
      <c r="I15" s="856"/>
      <c r="J15" s="407" t="s">
        <v>126</v>
      </c>
      <c r="K15" s="872" t="s">
        <v>132</v>
      </c>
      <c r="L15" s="872"/>
      <c r="M15" s="873"/>
      <c r="N15" s="898" t="s">
        <v>965</v>
      </c>
      <c r="O15" s="872"/>
      <c r="P15" s="872"/>
      <c r="Q15" s="872" t="s">
        <v>126</v>
      </c>
      <c r="R15" s="872"/>
      <c r="S15" s="872" t="s">
        <v>132</v>
      </c>
      <c r="T15" s="872"/>
      <c r="U15" s="872"/>
      <c r="V15" s="873"/>
      <c r="W15" s="925"/>
      <c r="X15" s="925"/>
      <c r="Y15" s="925"/>
      <c r="Z15" s="925"/>
      <c r="AA15" s="880"/>
      <c r="AB15" s="65"/>
      <c r="AD15" s="599"/>
      <c r="AE15" s="599"/>
      <c r="AF15" s="600"/>
      <c r="AG15" s="599"/>
      <c r="AH15" s="601"/>
      <c r="AI15" s="599"/>
    </row>
    <row r="16" spans="1:35" s="43" customFormat="1" ht="17.45" customHeight="1">
      <c r="A16" s="64"/>
      <c r="B16" s="928">
        <v>1</v>
      </c>
      <c r="C16" s="929"/>
      <c r="D16" s="437"/>
      <c r="E16" s="503"/>
      <c r="F16" s="489"/>
      <c r="G16" s="915"/>
      <c r="H16" s="916"/>
      <c r="I16" s="916"/>
      <c r="J16" s="513"/>
      <c r="K16" s="917" t="str">
        <f>IF(E16="","",E16*G16)</f>
        <v/>
      </c>
      <c r="L16" s="917"/>
      <c r="M16" s="918"/>
      <c r="N16" s="915"/>
      <c r="O16" s="916"/>
      <c r="P16" s="916"/>
      <c r="Q16" s="919"/>
      <c r="R16" s="919"/>
      <c r="S16" s="917" t="str">
        <f>IF(E16="","",E16*N16)</f>
        <v/>
      </c>
      <c r="T16" s="917"/>
      <c r="U16" s="917"/>
      <c r="V16" s="918"/>
      <c r="W16" s="863"/>
      <c r="X16" s="863"/>
      <c r="Y16" s="863"/>
      <c r="Z16" s="863"/>
      <c r="AA16" s="853"/>
      <c r="AB16" s="68"/>
      <c r="AD16" s="602"/>
      <c r="AE16" s="603"/>
      <c r="AF16" s="604"/>
      <c r="AG16" s="605"/>
      <c r="AH16" s="606"/>
      <c r="AI16" s="607"/>
    </row>
    <row r="17" spans="1:35" s="43" customFormat="1" ht="17.45" customHeight="1">
      <c r="A17" s="298"/>
      <c r="B17" s="926">
        <v>2</v>
      </c>
      <c r="C17" s="927"/>
      <c r="D17" s="437"/>
      <c r="E17" s="503"/>
      <c r="F17" s="489"/>
      <c r="G17" s="915"/>
      <c r="H17" s="916"/>
      <c r="I17" s="916"/>
      <c r="J17" s="513"/>
      <c r="K17" s="917" t="str">
        <f>IF(E17="","",E17*G17)</f>
        <v/>
      </c>
      <c r="L17" s="917"/>
      <c r="M17" s="918"/>
      <c r="N17" s="915"/>
      <c r="O17" s="916"/>
      <c r="P17" s="916"/>
      <c r="Q17" s="919"/>
      <c r="R17" s="919"/>
      <c r="S17" s="917" t="str">
        <f t="shared" ref="S17:S30" si="0">IF(E17="","",E17*N17)</f>
        <v/>
      </c>
      <c r="T17" s="917"/>
      <c r="U17" s="917"/>
      <c r="V17" s="918"/>
      <c r="W17" s="863"/>
      <c r="X17" s="863"/>
      <c r="Y17" s="863"/>
      <c r="Z17" s="863"/>
      <c r="AA17" s="853"/>
      <c r="AB17" s="65"/>
      <c r="AD17" s="602"/>
      <c r="AE17" s="603"/>
      <c r="AF17" s="604"/>
      <c r="AG17" s="605"/>
      <c r="AH17" s="606"/>
      <c r="AI17" s="607"/>
    </row>
    <row r="18" spans="1:35" s="43" customFormat="1" ht="17.45" customHeight="1">
      <c r="A18" s="298"/>
      <c r="B18" s="926">
        <v>3</v>
      </c>
      <c r="C18" s="927"/>
      <c r="D18" s="437"/>
      <c r="E18" s="503"/>
      <c r="F18" s="489"/>
      <c r="G18" s="915"/>
      <c r="H18" s="916"/>
      <c r="I18" s="916"/>
      <c r="J18" s="513"/>
      <c r="K18" s="917" t="str">
        <f t="shared" ref="K18:K30" si="1">IF(E18="","",E18*G18)</f>
        <v/>
      </c>
      <c r="L18" s="917"/>
      <c r="M18" s="918"/>
      <c r="N18" s="915"/>
      <c r="O18" s="916"/>
      <c r="P18" s="916"/>
      <c r="Q18" s="919"/>
      <c r="R18" s="919"/>
      <c r="S18" s="917" t="str">
        <f t="shared" si="0"/>
        <v/>
      </c>
      <c r="T18" s="917"/>
      <c r="U18" s="917"/>
      <c r="V18" s="918"/>
      <c r="W18" s="863"/>
      <c r="X18" s="863"/>
      <c r="Y18" s="863"/>
      <c r="Z18" s="863"/>
      <c r="AA18" s="853"/>
      <c r="AB18" s="65"/>
      <c r="AD18" s="602"/>
      <c r="AE18" s="603"/>
      <c r="AF18" s="604"/>
      <c r="AG18" s="605"/>
      <c r="AH18" s="608"/>
      <c r="AI18" s="607"/>
    </row>
    <row r="19" spans="1:35" s="43" customFormat="1" ht="17.45" customHeight="1">
      <c r="A19" s="298"/>
      <c r="B19" s="926">
        <v>4</v>
      </c>
      <c r="C19" s="927"/>
      <c r="D19" s="437"/>
      <c r="E19" s="503"/>
      <c r="F19" s="489"/>
      <c r="G19" s="915"/>
      <c r="H19" s="916"/>
      <c r="I19" s="916"/>
      <c r="J19" s="513"/>
      <c r="K19" s="917" t="str">
        <f t="shared" si="1"/>
        <v/>
      </c>
      <c r="L19" s="917"/>
      <c r="M19" s="918"/>
      <c r="N19" s="915"/>
      <c r="O19" s="916"/>
      <c r="P19" s="916"/>
      <c r="Q19" s="919"/>
      <c r="R19" s="919"/>
      <c r="S19" s="917" t="str">
        <f t="shared" si="0"/>
        <v/>
      </c>
      <c r="T19" s="917"/>
      <c r="U19" s="917"/>
      <c r="V19" s="918"/>
      <c r="W19" s="863"/>
      <c r="X19" s="863"/>
      <c r="Y19" s="863"/>
      <c r="Z19" s="863"/>
      <c r="AA19" s="853"/>
      <c r="AB19" s="65"/>
      <c r="AD19" s="602"/>
      <c r="AE19" s="603"/>
      <c r="AF19" s="604"/>
      <c r="AG19" s="609"/>
      <c r="AH19" s="606"/>
      <c r="AI19" s="607"/>
    </row>
    <row r="20" spans="1:35" s="43" customFormat="1" ht="17.45" customHeight="1">
      <c r="A20" s="298"/>
      <c r="B20" s="926">
        <v>5</v>
      </c>
      <c r="C20" s="927"/>
      <c r="D20" s="437"/>
      <c r="E20" s="503"/>
      <c r="F20" s="489"/>
      <c r="G20" s="915"/>
      <c r="H20" s="916"/>
      <c r="I20" s="916"/>
      <c r="J20" s="513"/>
      <c r="K20" s="917" t="str">
        <f t="shared" si="1"/>
        <v/>
      </c>
      <c r="L20" s="917"/>
      <c r="M20" s="918"/>
      <c r="N20" s="915"/>
      <c r="O20" s="916"/>
      <c r="P20" s="916"/>
      <c r="Q20" s="919"/>
      <c r="R20" s="919"/>
      <c r="S20" s="917" t="str">
        <f t="shared" si="0"/>
        <v/>
      </c>
      <c r="T20" s="917"/>
      <c r="U20" s="917"/>
      <c r="V20" s="918"/>
      <c r="W20" s="863"/>
      <c r="X20" s="863"/>
      <c r="Y20" s="863"/>
      <c r="Z20" s="863"/>
      <c r="AA20" s="853"/>
      <c r="AB20" s="65"/>
      <c r="AD20" s="603"/>
      <c r="AE20" s="603"/>
      <c r="AF20" s="604"/>
      <c r="AG20" s="610"/>
      <c r="AH20" s="611"/>
      <c r="AI20" s="612"/>
    </row>
    <row r="21" spans="1:35" ht="17.45" customHeight="1">
      <c r="A21" s="298"/>
      <c r="B21" s="926">
        <v>6</v>
      </c>
      <c r="C21" s="927"/>
      <c r="D21" s="437"/>
      <c r="E21" s="503"/>
      <c r="F21" s="489"/>
      <c r="G21" s="915"/>
      <c r="H21" s="916"/>
      <c r="I21" s="916"/>
      <c r="J21" s="513"/>
      <c r="K21" s="917" t="str">
        <f t="shared" si="1"/>
        <v/>
      </c>
      <c r="L21" s="917"/>
      <c r="M21" s="918"/>
      <c r="N21" s="915"/>
      <c r="O21" s="916"/>
      <c r="P21" s="916"/>
      <c r="Q21" s="919"/>
      <c r="R21" s="919"/>
      <c r="S21" s="917" t="str">
        <f t="shared" si="0"/>
        <v/>
      </c>
      <c r="T21" s="917"/>
      <c r="U21" s="917"/>
      <c r="V21" s="918"/>
      <c r="W21" s="863"/>
      <c r="X21" s="863"/>
      <c r="Y21" s="863"/>
      <c r="Z21" s="863"/>
      <c r="AA21" s="853"/>
      <c r="AB21" s="65"/>
      <c r="AD21" s="603"/>
      <c r="AE21" s="603"/>
      <c r="AF21" s="604"/>
      <c r="AG21" s="610"/>
      <c r="AH21" s="611"/>
      <c r="AI21" s="612"/>
    </row>
    <row r="22" spans="1:35" ht="17.45" customHeight="1">
      <c r="A22" s="298"/>
      <c r="B22" s="926">
        <v>7</v>
      </c>
      <c r="C22" s="927"/>
      <c r="D22" s="437"/>
      <c r="E22" s="503"/>
      <c r="F22" s="489"/>
      <c r="G22" s="915"/>
      <c r="H22" s="916"/>
      <c r="I22" s="916"/>
      <c r="J22" s="513"/>
      <c r="K22" s="917" t="str">
        <f t="shared" si="1"/>
        <v/>
      </c>
      <c r="L22" s="917"/>
      <c r="M22" s="918"/>
      <c r="N22" s="915"/>
      <c r="O22" s="916"/>
      <c r="P22" s="916"/>
      <c r="Q22" s="919"/>
      <c r="R22" s="919"/>
      <c r="S22" s="917" t="str">
        <f t="shared" si="0"/>
        <v/>
      </c>
      <c r="T22" s="917"/>
      <c r="U22" s="917"/>
      <c r="V22" s="918"/>
      <c r="W22" s="863"/>
      <c r="X22" s="863"/>
      <c r="Y22" s="863"/>
      <c r="Z22" s="863"/>
      <c r="AA22" s="853"/>
      <c r="AB22" s="65"/>
      <c r="AD22" s="603"/>
      <c r="AE22" s="603"/>
      <c r="AF22" s="604"/>
      <c r="AG22" s="610"/>
      <c r="AH22" s="611"/>
      <c r="AI22" s="612"/>
    </row>
    <row r="23" spans="1:35" ht="17.45" customHeight="1">
      <c r="A23" s="298"/>
      <c r="B23" s="926">
        <v>8</v>
      </c>
      <c r="C23" s="927"/>
      <c r="D23" s="437"/>
      <c r="E23" s="503"/>
      <c r="F23" s="489"/>
      <c r="G23" s="915"/>
      <c r="H23" s="916"/>
      <c r="I23" s="916"/>
      <c r="J23" s="513"/>
      <c r="K23" s="917" t="str">
        <f t="shared" si="1"/>
        <v/>
      </c>
      <c r="L23" s="917"/>
      <c r="M23" s="918"/>
      <c r="N23" s="915"/>
      <c r="O23" s="916"/>
      <c r="P23" s="916"/>
      <c r="Q23" s="919"/>
      <c r="R23" s="919"/>
      <c r="S23" s="917" t="str">
        <f t="shared" si="0"/>
        <v/>
      </c>
      <c r="T23" s="917"/>
      <c r="U23" s="917"/>
      <c r="V23" s="918"/>
      <c r="W23" s="863"/>
      <c r="X23" s="863"/>
      <c r="Y23" s="863"/>
      <c r="Z23" s="863"/>
      <c r="AA23" s="853"/>
      <c r="AB23" s="65"/>
      <c r="AD23" s="603"/>
      <c r="AE23" s="603"/>
      <c r="AF23" s="604"/>
      <c r="AG23" s="610"/>
      <c r="AH23" s="611"/>
      <c r="AI23" s="612"/>
    </row>
    <row r="24" spans="1:35" s="613" customFormat="1" ht="17.45" customHeight="1">
      <c r="A24" s="298"/>
      <c r="B24" s="926">
        <v>9</v>
      </c>
      <c r="C24" s="927"/>
      <c r="D24" s="437"/>
      <c r="E24" s="503"/>
      <c r="F24" s="489"/>
      <c r="G24" s="915"/>
      <c r="H24" s="916"/>
      <c r="I24" s="916"/>
      <c r="J24" s="513"/>
      <c r="K24" s="917" t="str">
        <f t="shared" si="1"/>
        <v/>
      </c>
      <c r="L24" s="917"/>
      <c r="M24" s="918"/>
      <c r="N24" s="915"/>
      <c r="O24" s="916"/>
      <c r="P24" s="916"/>
      <c r="Q24" s="919"/>
      <c r="R24" s="919"/>
      <c r="S24" s="917" t="str">
        <f t="shared" si="0"/>
        <v/>
      </c>
      <c r="T24" s="917"/>
      <c r="U24" s="917"/>
      <c r="V24" s="918"/>
      <c r="W24" s="863"/>
      <c r="X24" s="863"/>
      <c r="Y24" s="863"/>
      <c r="Z24" s="863"/>
      <c r="AA24" s="853"/>
      <c r="AB24" s="65"/>
      <c r="AC24" s="163"/>
      <c r="AD24" s="603"/>
      <c r="AE24" s="603"/>
      <c r="AF24" s="604"/>
      <c r="AG24" s="610"/>
      <c r="AH24" s="611"/>
      <c r="AI24" s="612"/>
    </row>
    <row r="25" spans="1:35" ht="17.45" customHeight="1">
      <c r="A25" s="298"/>
      <c r="B25" s="926">
        <v>10</v>
      </c>
      <c r="C25" s="927"/>
      <c r="D25" s="437"/>
      <c r="E25" s="503"/>
      <c r="F25" s="489"/>
      <c r="G25" s="915"/>
      <c r="H25" s="916"/>
      <c r="I25" s="916"/>
      <c r="J25" s="513"/>
      <c r="K25" s="917" t="str">
        <f t="shared" si="1"/>
        <v/>
      </c>
      <c r="L25" s="917"/>
      <c r="M25" s="918"/>
      <c r="N25" s="915"/>
      <c r="O25" s="916"/>
      <c r="P25" s="916"/>
      <c r="Q25" s="919"/>
      <c r="R25" s="919"/>
      <c r="S25" s="917" t="str">
        <f t="shared" si="0"/>
        <v/>
      </c>
      <c r="T25" s="917"/>
      <c r="U25" s="917"/>
      <c r="V25" s="918"/>
      <c r="W25" s="863"/>
      <c r="X25" s="863"/>
      <c r="Y25" s="863"/>
      <c r="Z25" s="863"/>
      <c r="AA25" s="853"/>
      <c r="AB25" s="65"/>
      <c r="AC25" s="163"/>
      <c r="AD25" s="603"/>
      <c r="AE25" s="603"/>
      <c r="AF25" s="604"/>
      <c r="AG25" s="610"/>
      <c r="AH25" s="611"/>
      <c r="AI25" s="612"/>
    </row>
    <row r="26" spans="1:35" ht="17.45" customHeight="1">
      <c r="A26" s="298"/>
      <c r="B26" s="926">
        <v>11</v>
      </c>
      <c r="C26" s="927"/>
      <c r="D26" s="437"/>
      <c r="E26" s="503"/>
      <c r="F26" s="489"/>
      <c r="G26" s="915"/>
      <c r="H26" s="916"/>
      <c r="I26" s="916"/>
      <c r="J26" s="513"/>
      <c r="K26" s="917" t="str">
        <f t="shared" si="1"/>
        <v/>
      </c>
      <c r="L26" s="917"/>
      <c r="M26" s="918"/>
      <c r="N26" s="915"/>
      <c r="O26" s="916"/>
      <c r="P26" s="916"/>
      <c r="Q26" s="919"/>
      <c r="R26" s="919"/>
      <c r="S26" s="917" t="str">
        <f t="shared" si="0"/>
        <v/>
      </c>
      <c r="T26" s="917"/>
      <c r="U26" s="917"/>
      <c r="V26" s="918"/>
      <c r="W26" s="863"/>
      <c r="X26" s="863"/>
      <c r="Y26" s="863"/>
      <c r="Z26" s="863"/>
      <c r="AA26" s="853"/>
      <c r="AB26" s="65"/>
      <c r="AC26" s="163"/>
      <c r="AD26" s="603"/>
      <c r="AE26" s="603"/>
      <c r="AF26" s="604"/>
      <c r="AG26" s="610"/>
      <c r="AH26" s="611"/>
      <c r="AI26" s="612"/>
    </row>
    <row r="27" spans="1:35" ht="17.45" customHeight="1">
      <c r="A27" s="298"/>
      <c r="B27" s="926">
        <v>12</v>
      </c>
      <c r="C27" s="927"/>
      <c r="D27" s="437"/>
      <c r="E27" s="503"/>
      <c r="F27" s="489"/>
      <c r="G27" s="915"/>
      <c r="H27" s="916"/>
      <c r="I27" s="916"/>
      <c r="J27" s="513"/>
      <c r="K27" s="917" t="str">
        <f t="shared" si="1"/>
        <v/>
      </c>
      <c r="L27" s="917"/>
      <c r="M27" s="918"/>
      <c r="N27" s="915"/>
      <c r="O27" s="916"/>
      <c r="P27" s="916"/>
      <c r="Q27" s="919"/>
      <c r="R27" s="919"/>
      <c r="S27" s="917" t="str">
        <f t="shared" si="0"/>
        <v/>
      </c>
      <c r="T27" s="917"/>
      <c r="U27" s="917"/>
      <c r="V27" s="918"/>
      <c r="W27" s="863"/>
      <c r="X27" s="863"/>
      <c r="Y27" s="863"/>
      <c r="Z27" s="863"/>
      <c r="AA27" s="853"/>
      <c r="AB27" s="65"/>
      <c r="AC27" s="163"/>
      <c r="AD27" s="603"/>
      <c r="AE27" s="603"/>
      <c r="AF27" s="604"/>
      <c r="AG27" s="610"/>
      <c r="AH27" s="611"/>
      <c r="AI27" s="614"/>
    </row>
    <row r="28" spans="1:35" ht="17.45" customHeight="1">
      <c r="A28" s="298"/>
      <c r="B28" s="926">
        <v>13</v>
      </c>
      <c r="C28" s="927"/>
      <c r="D28" s="437"/>
      <c r="E28" s="503"/>
      <c r="F28" s="489"/>
      <c r="G28" s="915"/>
      <c r="H28" s="916"/>
      <c r="I28" s="916"/>
      <c r="J28" s="513"/>
      <c r="K28" s="917" t="str">
        <f t="shared" si="1"/>
        <v/>
      </c>
      <c r="L28" s="917"/>
      <c r="M28" s="918"/>
      <c r="N28" s="915"/>
      <c r="O28" s="916"/>
      <c r="P28" s="916"/>
      <c r="Q28" s="919"/>
      <c r="R28" s="919"/>
      <c r="S28" s="917" t="str">
        <f t="shared" si="0"/>
        <v/>
      </c>
      <c r="T28" s="917"/>
      <c r="U28" s="917"/>
      <c r="V28" s="918"/>
      <c r="W28" s="863"/>
      <c r="X28" s="863"/>
      <c r="Y28" s="863"/>
      <c r="Z28" s="863"/>
      <c r="AA28" s="853"/>
      <c r="AB28" s="65"/>
      <c r="AC28" s="163"/>
      <c r="AD28" s="603"/>
      <c r="AE28" s="603"/>
      <c r="AF28" s="604"/>
      <c r="AG28" s="610"/>
      <c r="AH28" s="611"/>
      <c r="AI28" s="614"/>
    </row>
    <row r="29" spans="1:35" ht="17.45" customHeight="1">
      <c r="A29" s="298"/>
      <c r="B29" s="947">
        <v>14</v>
      </c>
      <c r="C29" s="947"/>
      <c r="D29" s="437"/>
      <c r="E29" s="503"/>
      <c r="F29" s="489"/>
      <c r="G29" s="915"/>
      <c r="H29" s="916"/>
      <c r="I29" s="916"/>
      <c r="J29" s="513"/>
      <c r="K29" s="917" t="str">
        <f>IF(E29="","",E29*G29)</f>
        <v/>
      </c>
      <c r="L29" s="917"/>
      <c r="M29" s="918"/>
      <c r="N29" s="915"/>
      <c r="O29" s="916"/>
      <c r="P29" s="916"/>
      <c r="Q29" s="919"/>
      <c r="R29" s="919"/>
      <c r="S29" s="917" t="str">
        <f t="shared" si="0"/>
        <v/>
      </c>
      <c r="T29" s="917"/>
      <c r="U29" s="917"/>
      <c r="V29" s="918"/>
      <c r="W29" s="853"/>
      <c r="X29" s="854"/>
      <c r="Y29" s="854"/>
      <c r="Z29" s="854"/>
      <c r="AA29" s="854"/>
      <c r="AB29" s="65"/>
      <c r="AC29" s="163"/>
      <c r="AD29" s="603"/>
      <c r="AE29" s="615"/>
      <c r="AF29" s="614"/>
      <c r="AG29" s="610"/>
      <c r="AH29" s="611"/>
      <c r="AI29" s="614"/>
    </row>
    <row r="30" spans="1:35" ht="17.45" customHeight="1" thickBot="1">
      <c r="A30" s="298"/>
      <c r="B30" s="947">
        <v>15</v>
      </c>
      <c r="C30" s="947"/>
      <c r="D30" s="437"/>
      <c r="E30" s="503"/>
      <c r="F30" s="489"/>
      <c r="G30" s="948"/>
      <c r="H30" s="949"/>
      <c r="I30" s="949"/>
      <c r="J30" s="516"/>
      <c r="K30" s="950" t="str">
        <f t="shared" si="1"/>
        <v/>
      </c>
      <c r="L30" s="950"/>
      <c r="M30" s="951"/>
      <c r="N30" s="948"/>
      <c r="O30" s="949"/>
      <c r="P30" s="949"/>
      <c r="Q30" s="952"/>
      <c r="R30" s="952"/>
      <c r="S30" s="950" t="str">
        <f t="shared" si="0"/>
        <v/>
      </c>
      <c r="T30" s="950"/>
      <c r="U30" s="950"/>
      <c r="V30" s="951"/>
      <c r="W30" s="853"/>
      <c r="X30" s="854"/>
      <c r="Y30" s="854"/>
      <c r="Z30" s="854"/>
      <c r="AA30" s="854"/>
      <c r="AB30" s="65"/>
      <c r="AC30" s="163"/>
      <c r="AD30" s="603"/>
      <c r="AE30" s="615"/>
      <c r="AF30" s="614"/>
      <c r="AG30" s="610"/>
      <c r="AH30" s="611"/>
      <c r="AI30" s="612"/>
    </row>
    <row r="31" spans="1:35" ht="27" customHeight="1" thickTop="1">
      <c r="A31" s="298"/>
      <c r="B31" s="945"/>
      <c r="C31" s="945"/>
      <c r="D31" s="616"/>
      <c r="E31" s="67"/>
      <c r="F31" s="67"/>
      <c r="G31" s="946"/>
      <c r="H31" s="946"/>
      <c r="I31" s="946"/>
      <c r="J31" s="65"/>
      <c r="K31" s="946"/>
      <c r="L31" s="946"/>
      <c r="M31" s="946"/>
      <c r="N31" s="946"/>
      <c r="O31" s="946"/>
      <c r="P31" s="946"/>
      <c r="Q31" s="946"/>
      <c r="R31" s="946"/>
      <c r="S31" s="946"/>
      <c r="T31" s="946"/>
      <c r="U31" s="946"/>
      <c r="V31" s="946"/>
      <c r="W31" s="946"/>
      <c r="X31" s="946"/>
      <c r="Y31" s="946"/>
      <c r="Z31" s="946"/>
      <c r="AA31" s="946"/>
      <c r="AB31" s="65"/>
      <c r="AC31" s="163"/>
      <c r="AD31" s="603"/>
      <c r="AE31" s="615"/>
      <c r="AF31" s="614"/>
      <c r="AG31" s="610"/>
      <c r="AH31" s="611"/>
      <c r="AI31" s="612"/>
    </row>
    <row r="32" spans="1:35">
      <c r="B32" s="850"/>
      <c r="C32" s="850"/>
      <c r="D32" s="617"/>
      <c r="E32" s="618"/>
      <c r="F32" s="618"/>
      <c r="G32" s="850"/>
      <c r="H32" s="850"/>
      <c r="I32" s="850"/>
      <c r="J32" s="290"/>
      <c r="K32" s="852"/>
      <c r="L32" s="852"/>
      <c r="M32" s="852"/>
      <c r="N32" s="850"/>
      <c r="O32" s="850"/>
      <c r="P32" s="850"/>
      <c r="Q32" s="852"/>
      <c r="R32" s="852"/>
      <c r="S32" s="852"/>
      <c r="T32" s="852"/>
      <c r="U32" s="852"/>
      <c r="V32" s="852"/>
      <c r="W32" s="849"/>
      <c r="X32" s="849"/>
      <c r="Y32" s="849"/>
      <c r="Z32" s="849"/>
      <c r="AA32" s="849"/>
      <c r="AC32" s="163"/>
      <c r="AD32" s="603"/>
      <c r="AE32" s="603"/>
      <c r="AF32" s="604"/>
      <c r="AG32" s="610"/>
      <c r="AH32" s="611"/>
      <c r="AI32" s="612"/>
    </row>
    <row r="33" spans="2:35">
      <c r="B33" s="850"/>
      <c r="C33" s="850"/>
      <c r="D33" s="617"/>
      <c r="E33" s="618"/>
      <c r="F33" s="618"/>
      <c r="G33" s="850"/>
      <c r="H33" s="850"/>
      <c r="I33" s="850"/>
      <c r="J33" s="290"/>
      <c r="K33" s="852"/>
      <c r="L33" s="852"/>
      <c r="M33" s="852"/>
      <c r="N33" s="850"/>
      <c r="O33" s="850"/>
      <c r="P33" s="850"/>
      <c r="Q33" s="852"/>
      <c r="R33" s="852"/>
      <c r="S33" s="852"/>
      <c r="T33" s="852"/>
      <c r="U33" s="852"/>
      <c r="V33" s="852"/>
      <c r="W33" s="849"/>
      <c r="X33" s="849"/>
      <c r="Y33" s="849"/>
      <c r="Z33" s="849"/>
      <c r="AA33" s="849"/>
      <c r="AC33" s="163"/>
      <c r="AD33" s="603"/>
      <c r="AE33" s="603"/>
      <c r="AF33" s="604"/>
      <c r="AG33" s="610"/>
      <c r="AH33" s="611"/>
      <c r="AI33" s="614"/>
    </row>
    <row r="34" spans="2:35">
      <c r="B34" s="850"/>
      <c r="C34" s="850"/>
      <c r="D34" s="617"/>
      <c r="E34" s="618"/>
      <c r="F34" s="618"/>
      <c r="G34" s="850"/>
      <c r="H34" s="850"/>
      <c r="I34" s="850"/>
      <c r="J34" s="290"/>
      <c r="K34" s="852"/>
      <c r="L34" s="852"/>
      <c r="M34" s="852"/>
      <c r="N34" s="850"/>
      <c r="O34" s="850"/>
      <c r="P34" s="850"/>
      <c r="Q34" s="852"/>
      <c r="R34" s="852"/>
      <c r="S34" s="852"/>
      <c r="T34" s="852"/>
      <c r="U34" s="852"/>
      <c r="V34" s="852"/>
      <c r="W34" s="849"/>
      <c r="X34" s="849"/>
      <c r="Y34" s="849"/>
      <c r="Z34" s="849"/>
      <c r="AA34" s="849"/>
      <c r="AC34" s="163"/>
      <c r="AD34" s="603"/>
      <c r="AE34" s="615"/>
      <c r="AF34" s="614"/>
      <c r="AG34" s="610"/>
      <c r="AH34" s="611"/>
      <c r="AI34" s="612"/>
    </row>
    <row r="35" spans="2:35">
      <c r="B35" s="850"/>
      <c r="C35" s="850"/>
      <c r="D35" s="617"/>
      <c r="E35" s="618"/>
      <c r="F35" s="618"/>
      <c r="G35" s="850"/>
      <c r="H35" s="850"/>
      <c r="I35" s="850"/>
      <c r="J35" s="290"/>
      <c r="K35" s="852"/>
      <c r="L35" s="852"/>
      <c r="M35" s="852"/>
      <c r="N35" s="850"/>
      <c r="O35" s="850"/>
      <c r="P35" s="850"/>
      <c r="Q35" s="852"/>
      <c r="R35" s="852"/>
      <c r="S35" s="852"/>
      <c r="T35" s="852"/>
      <c r="U35" s="852"/>
      <c r="V35" s="852"/>
      <c r="W35" s="849"/>
      <c r="X35" s="849"/>
      <c r="Y35" s="849"/>
      <c r="Z35" s="849"/>
      <c r="AA35" s="849"/>
      <c r="AD35" s="602"/>
      <c r="AE35" s="603"/>
      <c r="AF35" s="604"/>
      <c r="AG35" s="609"/>
      <c r="AH35" s="606"/>
      <c r="AI35" s="607"/>
    </row>
    <row r="36" spans="2:35">
      <c r="B36" s="850"/>
      <c r="C36" s="850"/>
      <c r="D36" s="617"/>
      <c r="E36" s="618"/>
      <c r="F36" s="618"/>
      <c r="G36" s="850"/>
      <c r="H36" s="850"/>
      <c r="I36" s="850"/>
      <c r="J36" s="290"/>
      <c r="K36" s="852"/>
      <c r="L36" s="852"/>
      <c r="M36" s="852"/>
      <c r="N36" s="850"/>
      <c r="O36" s="850"/>
      <c r="P36" s="850"/>
      <c r="Q36" s="852"/>
      <c r="R36" s="852"/>
      <c r="S36" s="852"/>
      <c r="T36" s="852"/>
      <c r="U36" s="852"/>
      <c r="V36" s="852"/>
      <c r="W36" s="849"/>
      <c r="X36" s="849"/>
      <c r="Y36" s="849"/>
      <c r="Z36" s="849"/>
      <c r="AA36" s="849"/>
      <c r="AD36" s="602"/>
      <c r="AE36" s="603"/>
      <c r="AF36" s="604"/>
      <c r="AG36" s="609"/>
      <c r="AH36" s="606"/>
      <c r="AI36" s="607"/>
    </row>
    <row r="37" spans="2:35">
      <c r="B37" s="850"/>
      <c r="C37" s="850"/>
      <c r="D37" s="617"/>
      <c r="E37" s="618"/>
      <c r="F37" s="618"/>
      <c r="G37" s="850"/>
      <c r="H37" s="850"/>
      <c r="I37" s="850"/>
      <c r="J37" s="290"/>
      <c r="K37" s="852"/>
      <c r="L37" s="852"/>
      <c r="M37" s="852"/>
      <c r="N37" s="850"/>
      <c r="O37" s="850"/>
      <c r="P37" s="850"/>
      <c r="Q37" s="852"/>
      <c r="R37" s="852"/>
      <c r="S37" s="852"/>
      <c r="T37" s="852"/>
      <c r="U37" s="852"/>
      <c r="V37" s="852"/>
      <c r="W37" s="849"/>
      <c r="X37" s="849"/>
      <c r="Y37" s="849"/>
      <c r="Z37" s="849"/>
      <c r="AA37" s="849"/>
      <c r="AD37" s="603"/>
      <c r="AE37" s="603"/>
      <c r="AF37" s="604"/>
      <c r="AG37" s="610"/>
      <c r="AH37" s="611"/>
      <c r="AI37" s="612"/>
    </row>
    <row r="38" spans="2:35">
      <c r="B38" s="850"/>
      <c r="C38" s="850"/>
      <c r="D38" s="617"/>
      <c r="E38" s="618"/>
      <c r="F38" s="618"/>
      <c r="G38" s="850"/>
      <c r="H38" s="850"/>
      <c r="I38" s="850"/>
      <c r="J38" s="290"/>
      <c r="K38" s="852"/>
      <c r="L38" s="852"/>
      <c r="M38" s="852"/>
      <c r="N38" s="850"/>
      <c r="O38" s="850"/>
      <c r="P38" s="850"/>
      <c r="Q38" s="852"/>
      <c r="R38" s="852"/>
      <c r="S38" s="852"/>
      <c r="T38" s="852"/>
      <c r="U38" s="852"/>
      <c r="V38" s="852"/>
      <c r="W38" s="849"/>
      <c r="X38" s="849"/>
      <c r="Y38" s="849"/>
      <c r="Z38" s="849"/>
      <c r="AA38" s="849"/>
      <c r="AD38" s="603"/>
      <c r="AE38" s="603"/>
      <c r="AF38" s="604"/>
      <c r="AG38" s="610"/>
      <c r="AH38" s="611"/>
      <c r="AI38" s="614"/>
    </row>
    <row r="39" spans="2:35">
      <c r="B39" s="850"/>
      <c r="C39" s="850"/>
      <c r="D39" s="617"/>
      <c r="E39" s="618"/>
      <c r="F39" s="618"/>
      <c r="G39" s="850"/>
      <c r="H39" s="850"/>
      <c r="I39" s="850"/>
      <c r="J39" s="290"/>
      <c r="K39" s="852"/>
      <c r="L39" s="852"/>
      <c r="M39" s="852"/>
      <c r="N39" s="850"/>
      <c r="O39" s="850"/>
      <c r="P39" s="850"/>
      <c r="Q39" s="852"/>
      <c r="R39" s="852"/>
      <c r="S39" s="852"/>
      <c r="T39" s="852"/>
      <c r="U39" s="852"/>
      <c r="V39" s="852"/>
      <c r="W39" s="849"/>
      <c r="X39" s="849"/>
      <c r="Y39" s="849"/>
      <c r="Z39" s="849"/>
      <c r="AA39" s="849"/>
      <c r="AD39" s="603"/>
      <c r="AE39" s="603"/>
      <c r="AF39" s="604"/>
      <c r="AG39" s="610"/>
      <c r="AH39" s="611"/>
      <c r="AI39" s="614"/>
    </row>
    <row r="40" spans="2:35">
      <c r="B40" s="850"/>
      <c r="C40" s="850"/>
      <c r="D40" s="617"/>
      <c r="E40" s="618"/>
      <c r="F40" s="618"/>
      <c r="G40" s="850"/>
      <c r="H40" s="850"/>
      <c r="I40" s="850"/>
      <c r="J40" s="290"/>
      <c r="K40" s="852"/>
      <c r="L40" s="852"/>
      <c r="M40" s="852"/>
      <c r="N40" s="850"/>
      <c r="O40" s="850"/>
      <c r="P40" s="850"/>
      <c r="Q40" s="852"/>
      <c r="R40" s="852"/>
      <c r="S40" s="852"/>
      <c r="T40" s="852"/>
      <c r="U40" s="852"/>
      <c r="V40" s="852"/>
      <c r="W40" s="849"/>
      <c r="X40" s="849"/>
      <c r="Y40" s="849"/>
      <c r="Z40" s="849"/>
      <c r="AA40" s="849"/>
      <c r="AD40" s="603"/>
      <c r="AE40" s="603"/>
      <c r="AF40" s="604"/>
      <c r="AG40" s="610"/>
      <c r="AH40" s="611"/>
      <c r="AI40" s="614"/>
    </row>
    <row r="41" spans="2:35">
      <c r="B41" s="850"/>
      <c r="C41" s="850"/>
      <c r="D41" s="617"/>
      <c r="E41" s="618"/>
      <c r="F41" s="618"/>
      <c r="G41" s="850"/>
      <c r="H41" s="850"/>
      <c r="I41" s="850"/>
      <c r="J41" s="290"/>
      <c r="K41" s="852"/>
      <c r="L41" s="852"/>
      <c r="M41" s="852"/>
      <c r="N41" s="850"/>
      <c r="O41" s="850"/>
      <c r="P41" s="850"/>
      <c r="Q41" s="852"/>
      <c r="R41" s="852"/>
      <c r="S41" s="852"/>
      <c r="T41" s="852"/>
      <c r="U41" s="852"/>
      <c r="V41" s="852"/>
      <c r="W41" s="849"/>
      <c r="X41" s="849"/>
      <c r="Y41" s="849"/>
      <c r="Z41" s="849"/>
      <c r="AA41" s="849"/>
      <c r="AD41" s="603"/>
      <c r="AE41" s="603"/>
      <c r="AF41" s="604"/>
      <c r="AG41" s="610"/>
      <c r="AH41" s="611"/>
      <c r="AI41" s="614"/>
    </row>
    <row r="42" spans="2:35">
      <c r="AD42" s="603"/>
      <c r="AE42" s="603"/>
      <c r="AF42" s="604"/>
      <c r="AG42" s="610"/>
      <c r="AH42" s="611"/>
      <c r="AI42" s="614"/>
    </row>
    <row r="43" spans="2:35">
      <c r="AD43" s="603"/>
      <c r="AE43" s="603"/>
      <c r="AF43" s="604"/>
      <c r="AG43" s="610"/>
      <c r="AH43" s="611"/>
      <c r="AI43" s="612"/>
    </row>
    <row r="44" spans="2:35">
      <c r="AD44" s="602"/>
      <c r="AE44" s="603"/>
      <c r="AF44" s="604"/>
      <c r="AG44" s="609"/>
      <c r="AH44" s="606"/>
      <c r="AI44" s="607"/>
    </row>
    <row r="45" spans="2:35">
      <c r="AD45" s="602"/>
      <c r="AE45" s="603"/>
      <c r="AF45" s="604"/>
      <c r="AG45" s="609"/>
      <c r="AH45" s="606"/>
      <c r="AI45" s="607"/>
    </row>
    <row r="46" spans="2:35">
      <c r="AD46" s="602"/>
      <c r="AE46" s="603"/>
      <c r="AF46" s="604"/>
      <c r="AG46" s="605"/>
      <c r="AH46" s="608"/>
      <c r="AI46" s="614"/>
    </row>
    <row r="47" spans="2:35">
      <c r="AD47" s="602"/>
      <c r="AE47" s="603"/>
      <c r="AF47" s="604"/>
      <c r="AG47" s="609"/>
      <c r="AH47" s="606"/>
      <c r="AI47" s="607"/>
    </row>
    <row r="48" spans="2:35">
      <c r="AD48" s="603"/>
      <c r="AE48" s="603"/>
      <c r="AF48" s="604"/>
      <c r="AG48" s="610"/>
      <c r="AH48" s="611"/>
      <c r="AI48" s="612"/>
    </row>
    <row r="49" spans="30:35">
      <c r="AD49" s="603"/>
      <c r="AE49" s="603"/>
      <c r="AF49" s="604"/>
      <c r="AG49" s="610"/>
      <c r="AH49" s="611"/>
      <c r="AI49" s="614"/>
    </row>
    <row r="50" spans="30:35">
      <c r="AD50" s="603"/>
      <c r="AE50" s="603"/>
      <c r="AF50" s="604"/>
      <c r="AG50" s="610"/>
      <c r="AH50" s="611"/>
      <c r="AI50" s="614"/>
    </row>
    <row r="51" spans="30:35">
      <c r="AD51" s="603"/>
      <c r="AE51" s="603"/>
      <c r="AF51" s="604"/>
      <c r="AG51" s="610"/>
      <c r="AH51" s="611"/>
      <c r="AI51" s="614"/>
    </row>
    <row r="52" spans="30:35">
      <c r="AD52" s="603"/>
      <c r="AE52" s="603"/>
      <c r="AF52" s="604"/>
      <c r="AG52" s="610"/>
      <c r="AH52" s="611"/>
      <c r="AI52" s="612"/>
    </row>
    <row r="53" spans="30:35">
      <c r="AD53" s="603"/>
      <c r="AE53" s="603"/>
      <c r="AF53" s="604"/>
      <c r="AG53" s="610"/>
      <c r="AH53" s="611"/>
      <c r="AI53" s="614"/>
    </row>
    <row r="54" spans="30:35">
      <c r="AD54" s="603"/>
      <c r="AE54" s="603"/>
      <c r="AF54" s="604"/>
      <c r="AG54" s="610"/>
      <c r="AH54" s="611"/>
      <c r="AI54" s="614"/>
    </row>
    <row r="55" spans="30:35">
      <c r="AD55" s="602"/>
      <c r="AE55" s="615"/>
      <c r="AF55" s="614"/>
      <c r="AG55" s="609"/>
      <c r="AH55" s="606"/>
      <c r="AI55" s="607"/>
    </row>
    <row r="56" spans="30:35">
      <c r="AD56" s="602"/>
      <c r="AE56" s="603"/>
      <c r="AF56" s="614"/>
      <c r="AG56" s="609"/>
      <c r="AH56" s="606"/>
      <c r="AI56" s="607"/>
    </row>
    <row r="57" spans="30:35">
      <c r="AD57" s="602"/>
      <c r="AE57" s="603"/>
      <c r="AF57" s="614"/>
      <c r="AG57" s="609"/>
      <c r="AH57" s="606"/>
      <c r="AI57" s="607"/>
    </row>
    <row r="58" spans="30:35">
      <c r="AD58" s="603"/>
      <c r="AE58" s="619"/>
      <c r="AF58" s="614"/>
      <c r="AG58" s="610"/>
      <c r="AH58" s="611"/>
      <c r="AI58" s="612"/>
    </row>
    <row r="59" spans="30:35">
      <c r="AD59" s="603"/>
      <c r="AE59" s="603"/>
      <c r="AF59" s="604"/>
      <c r="AG59" s="610"/>
      <c r="AH59" s="611"/>
      <c r="AI59" s="612"/>
    </row>
    <row r="60" spans="30:35">
      <c r="AD60" s="603"/>
      <c r="AE60" s="603"/>
      <c r="AF60" s="604"/>
      <c r="AG60" s="610"/>
      <c r="AH60" s="611"/>
      <c r="AI60" s="612"/>
    </row>
    <row r="61" spans="30:35">
      <c r="AD61" s="603"/>
      <c r="AE61" s="603"/>
      <c r="AF61" s="604"/>
      <c r="AG61" s="610"/>
      <c r="AH61" s="611"/>
      <c r="AI61" s="620"/>
    </row>
    <row r="62" spans="30:35">
      <c r="AD62" s="603"/>
      <c r="AE62" s="603"/>
      <c r="AF62" s="604"/>
      <c r="AG62" s="610"/>
      <c r="AH62" s="611"/>
      <c r="AI62" s="620"/>
    </row>
    <row r="63" spans="30:35">
      <c r="AD63" s="603"/>
      <c r="AE63" s="603"/>
      <c r="AF63" s="604"/>
      <c r="AG63" s="610"/>
      <c r="AH63" s="611"/>
      <c r="AI63" s="620"/>
    </row>
    <row r="64" spans="30:35">
      <c r="AD64" s="603"/>
      <c r="AE64" s="603"/>
      <c r="AF64" s="604"/>
      <c r="AG64" s="610"/>
      <c r="AH64" s="611"/>
      <c r="AI64" s="612"/>
    </row>
    <row r="65" spans="30:35">
      <c r="AD65" s="603"/>
      <c r="AE65" s="619"/>
      <c r="AF65" s="614"/>
      <c r="AG65" s="610"/>
      <c r="AH65" s="611"/>
      <c r="AI65" s="614"/>
    </row>
    <row r="66" spans="30:35">
      <c r="AD66" s="603"/>
      <c r="AE66" s="603"/>
      <c r="AF66" s="604"/>
      <c r="AG66" s="610"/>
      <c r="AH66" s="611"/>
      <c r="AI66" s="612"/>
    </row>
  </sheetData>
  <sheetProtection algorithmName="SHA-512" hashValue="/24JjqYRTPrMAMOrlRMZfoewwQdnTC44UHkzeSwIpcC5DrTGess9C5lWBerYeSc0uzvGIY01t0h+Eaq1sr8IEA==" saltValue="CnJ9Z9lWdg3NxT2GL9VDQw==" spinCount="100000" sheet="1" formatCells="0" formatRows="0" insertHyperlinks="0"/>
  <protectedRanges>
    <protectedRange sqref="G31:I1000 N31:P1000 W31:AA1000 D31:D1000 AC24:AD34" name="範圍1"/>
    <protectedRange sqref="N16:P30 W16:AA30 D16:D30 G16:I30" name="範圍1_6"/>
  </protectedRanges>
  <dataConsolidate/>
  <mergeCells count="229">
    <mergeCell ref="M1:S1"/>
    <mergeCell ref="M2:S2"/>
    <mergeCell ref="W24:AA24"/>
    <mergeCell ref="B25:C25"/>
    <mergeCell ref="W25:AA25"/>
    <mergeCell ref="B24:C24"/>
    <mergeCell ref="R10:R11"/>
    <mergeCell ref="T10:T11"/>
    <mergeCell ref="U10:U11"/>
    <mergeCell ref="C10:D11"/>
    <mergeCell ref="F10:F11"/>
    <mergeCell ref="H10:H11"/>
    <mergeCell ref="I10:I11"/>
    <mergeCell ref="J10:J11"/>
    <mergeCell ref="K10:M10"/>
    <mergeCell ref="O10:Q10"/>
    <mergeCell ref="C4:D5"/>
    <mergeCell ref="E4:H4"/>
    <mergeCell ref="I4:I5"/>
    <mergeCell ref="J4:L4"/>
    <mergeCell ref="M4:M5"/>
    <mergeCell ref="N4:P5"/>
    <mergeCell ref="E5:H5"/>
    <mergeCell ref="J5:L5"/>
    <mergeCell ref="B30:C30"/>
    <mergeCell ref="G30:I30"/>
    <mergeCell ref="K30:M30"/>
    <mergeCell ref="N30:P30"/>
    <mergeCell ref="Q30:R30"/>
    <mergeCell ref="S30:V30"/>
    <mergeCell ref="W26:AA26"/>
    <mergeCell ref="B27:C27"/>
    <mergeCell ref="W27:AA27"/>
    <mergeCell ref="B26:C26"/>
    <mergeCell ref="W28:AA28"/>
    <mergeCell ref="B29:C29"/>
    <mergeCell ref="W29:AA29"/>
    <mergeCell ref="B28:C28"/>
    <mergeCell ref="W30:AA30"/>
    <mergeCell ref="B31:C31"/>
    <mergeCell ref="G31:I31"/>
    <mergeCell ref="K31:M31"/>
    <mergeCell ref="N31:P31"/>
    <mergeCell ref="Q31:R31"/>
    <mergeCell ref="S31:V31"/>
    <mergeCell ref="W31:AA31"/>
    <mergeCell ref="W32:AA32"/>
    <mergeCell ref="B33:C33"/>
    <mergeCell ref="G33:I33"/>
    <mergeCell ref="K33:M33"/>
    <mergeCell ref="N33:P33"/>
    <mergeCell ref="Q33:R33"/>
    <mergeCell ref="S33:V33"/>
    <mergeCell ref="W33:AA33"/>
    <mergeCell ref="B32:C32"/>
    <mergeCell ref="G32:I32"/>
    <mergeCell ref="K32:M32"/>
    <mergeCell ref="N32:P32"/>
    <mergeCell ref="Q32:R32"/>
    <mergeCell ref="S32:V32"/>
    <mergeCell ref="W34:AA34"/>
    <mergeCell ref="B35:C35"/>
    <mergeCell ref="G35:I35"/>
    <mergeCell ref="K35:M35"/>
    <mergeCell ref="N35:P35"/>
    <mergeCell ref="Q35:R35"/>
    <mergeCell ref="S35:V35"/>
    <mergeCell ref="W35:AA35"/>
    <mergeCell ref="B34:C34"/>
    <mergeCell ref="G34:I34"/>
    <mergeCell ref="K34:M34"/>
    <mergeCell ref="N34:P34"/>
    <mergeCell ref="Q34:R34"/>
    <mergeCell ref="S34:V34"/>
    <mergeCell ref="W36:AA36"/>
    <mergeCell ref="B37:C37"/>
    <mergeCell ref="G37:I37"/>
    <mergeCell ref="K37:M37"/>
    <mergeCell ref="N37:P37"/>
    <mergeCell ref="Q37:R37"/>
    <mergeCell ref="S37:V37"/>
    <mergeCell ref="W37:AA37"/>
    <mergeCell ref="B36:C36"/>
    <mergeCell ref="G36:I36"/>
    <mergeCell ref="K36:M36"/>
    <mergeCell ref="N36:P36"/>
    <mergeCell ref="Q36:R36"/>
    <mergeCell ref="S36:V36"/>
    <mergeCell ref="K39:M39"/>
    <mergeCell ref="N39:P39"/>
    <mergeCell ref="Q39:R39"/>
    <mergeCell ref="S39:V39"/>
    <mergeCell ref="W39:AA39"/>
    <mergeCell ref="B38:C38"/>
    <mergeCell ref="G38:I38"/>
    <mergeCell ref="K38:M38"/>
    <mergeCell ref="N38:P38"/>
    <mergeCell ref="Q38:R38"/>
    <mergeCell ref="S38:V38"/>
    <mergeCell ref="W38:AA38"/>
    <mergeCell ref="B39:C39"/>
    <mergeCell ref="G39:I39"/>
    <mergeCell ref="W40:AA40"/>
    <mergeCell ref="B41:C41"/>
    <mergeCell ref="G41:I41"/>
    <mergeCell ref="K41:M41"/>
    <mergeCell ref="N41:P41"/>
    <mergeCell ref="Q41:R41"/>
    <mergeCell ref="S41:V41"/>
    <mergeCell ref="W41:AA41"/>
    <mergeCell ref="B40:C40"/>
    <mergeCell ref="G40:I40"/>
    <mergeCell ref="K40:M40"/>
    <mergeCell ref="N40:P40"/>
    <mergeCell ref="Q40:R40"/>
    <mergeCell ref="S40:V40"/>
    <mergeCell ref="C7:D8"/>
    <mergeCell ref="E7:H7"/>
    <mergeCell ref="I7:I8"/>
    <mergeCell ref="J7:L7"/>
    <mergeCell ref="M7:M8"/>
    <mergeCell ref="N7:P8"/>
    <mergeCell ref="E8:H8"/>
    <mergeCell ref="J8:L8"/>
    <mergeCell ref="B14:C15"/>
    <mergeCell ref="D14:D15"/>
    <mergeCell ref="E14:F14"/>
    <mergeCell ref="G14:M14"/>
    <mergeCell ref="N14:V14"/>
    <mergeCell ref="G15:I15"/>
    <mergeCell ref="K15:M15"/>
    <mergeCell ref="N15:P15"/>
    <mergeCell ref="Q15:R15"/>
    <mergeCell ref="S15:V15"/>
    <mergeCell ref="S16:V16"/>
    <mergeCell ref="B17:C17"/>
    <mergeCell ref="G17:I17"/>
    <mergeCell ref="K17:M17"/>
    <mergeCell ref="N17:P17"/>
    <mergeCell ref="Q17:R17"/>
    <mergeCell ref="S17:V17"/>
    <mergeCell ref="W17:AA17"/>
    <mergeCell ref="B18:C18"/>
    <mergeCell ref="G18:I18"/>
    <mergeCell ref="K18:M18"/>
    <mergeCell ref="N18:P18"/>
    <mergeCell ref="Q18:R18"/>
    <mergeCell ref="S18:V18"/>
    <mergeCell ref="W18:AA18"/>
    <mergeCell ref="W16:AA16"/>
    <mergeCell ref="B16:C16"/>
    <mergeCell ref="G16:I16"/>
    <mergeCell ref="K16:M16"/>
    <mergeCell ref="N16:P16"/>
    <mergeCell ref="Q16:R16"/>
    <mergeCell ref="B19:C19"/>
    <mergeCell ref="G19:I19"/>
    <mergeCell ref="K19:M19"/>
    <mergeCell ref="N19:P19"/>
    <mergeCell ref="Q19:R19"/>
    <mergeCell ref="S19:V19"/>
    <mergeCell ref="W19:AA19"/>
    <mergeCell ref="B20:C20"/>
    <mergeCell ref="G20:I20"/>
    <mergeCell ref="K20:M20"/>
    <mergeCell ref="N20:P20"/>
    <mergeCell ref="Q20:R20"/>
    <mergeCell ref="S20:V20"/>
    <mergeCell ref="W20:AA20"/>
    <mergeCell ref="B21:C21"/>
    <mergeCell ref="G21:I21"/>
    <mergeCell ref="K21:M21"/>
    <mergeCell ref="N21:P21"/>
    <mergeCell ref="Q21:R21"/>
    <mergeCell ref="S21:V21"/>
    <mergeCell ref="W21:AA21"/>
    <mergeCell ref="B22:C22"/>
    <mergeCell ref="G22:I22"/>
    <mergeCell ref="K22:M22"/>
    <mergeCell ref="N22:P22"/>
    <mergeCell ref="Q22:R22"/>
    <mergeCell ref="S22:V22"/>
    <mergeCell ref="W22:AA22"/>
    <mergeCell ref="B23:C23"/>
    <mergeCell ref="G23:I23"/>
    <mergeCell ref="K23:M23"/>
    <mergeCell ref="N23:P23"/>
    <mergeCell ref="Q23:R23"/>
    <mergeCell ref="S23:V23"/>
    <mergeCell ref="W23:AA23"/>
    <mergeCell ref="G29:I29"/>
    <mergeCell ref="K29:M29"/>
    <mergeCell ref="N29:P29"/>
    <mergeCell ref="Q29:R29"/>
    <mergeCell ref="S29:V29"/>
    <mergeCell ref="G26:I26"/>
    <mergeCell ref="K26:M26"/>
    <mergeCell ref="N26:P26"/>
    <mergeCell ref="Q26:R26"/>
    <mergeCell ref="S26:V26"/>
    <mergeCell ref="G27:I27"/>
    <mergeCell ref="K27:M27"/>
    <mergeCell ref="N27:P27"/>
    <mergeCell ref="Q27:R27"/>
    <mergeCell ref="S27:V27"/>
    <mergeCell ref="Y3:AA4"/>
    <mergeCell ref="Y5:AA6"/>
    <mergeCell ref="Y7:AA8"/>
    <mergeCell ref="Y9:AA12"/>
    <mergeCell ref="G28:I28"/>
    <mergeCell ref="K28:M28"/>
    <mergeCell ref="N28:P28"/>
    <mergeCell ref="Q28:R28"/>
    <mergeCell ref="S28:V28"/>
    <mergeCell ref="G24:I24"/>
    <mergeCell ref="K24:M24"/>
    <mergeCell ref="N24:P24"/>
    <mergeCell ref="Q24:R24"/>
    <mergeCell ref="S24:V24"/>
    <mergeCell ref="G25:I25"/>
    <mergeCell ref="K25:M25"/>
    <mergeCell ref="N25:P25"/>
    <mergeCell ref="Q25:R25"/>
    <mergeCell ref="S25:V25"/>
    <mergeCell ref="V10:V11"/>
    <mergeCell ref="W10:W11"/>
    <mergeCell ref="K11:M11"/>
    <mergeCell ref="O11:Q11"/>
    <mergeCell ref="W14:AA15"/>
  </mergeCells>
  <phoneticPr fontId="6" type="noConversion"/>
  <dataValidations count="3">
    <dataValidation type="list" allowBlank="1" showInputMessage="1" showErrorMessage="1" sqref="WVK983056:WVK983081 D65552:D65577 IY65552:IY65577 SU65552:SU65577 ACQ65552:ACQ65577 AMM65552:AMM65577 AWI65552:AWI65577 BGE65552:BGE65577 BQA65552:BQA65577 BZW65552:BZW65577 CJS65552:CJS65577 CTO65552:CTO65577 DDK65552:DDK65577 DNG65552:DNG65577 DXC65552:DXC65577 EGY65552:EGY65577 EQU65552:EQU65577 FAQ65552:FAQ65577 FKM65552:FKM65577 FUI65552:FUI65577 GEE65552:GEE65577 GOA65552:GOA65577 GXW65552:GXW65577 HHS65552:HHS65577 HRO65552:HRO65577 IBK65552:IBK65577 ILG65552:ILG65577 IVC65552:IVC65577 JEY65552:JEY65577 JOU65552:JOU65577 JYQ65552:JYQ65577 KIM65552:KIM65577 KSI65552:KSI65577 LCE65552:LCE65577 LMA65552:LMA65577 LVW65552:LVW65577 MFS65552:MFS65577 MPO65552:MPO65577 MZK65552:MZK65577 NJG65552:NJG65577 NTC65552:NTC65577 OCY65552:OCY65577 OMU65552:OMU65577 OWQ65552:OWQ65577 PGM65552:PGM65577 PQI65552:PQI65577 QAE65552:QAE65577 QKA65552:QKA65577 QTW65552:QTW65577 RDS65552:RDS65577 RNO65552:RNO65577 RXK65552:RXK65577 SHG65552:SHG65577 SRC65552:SRC65577 TAY65552:TAY65577 TKU65552:TKU65577 TUQ65552:TUQ65577 UEM65552:UEM65577 UOI65552:UOI65577 UYE65552:UYE65577 VIA65552:VIA65577 VRW65552:VRW65577 WBS65552:WBS65577 WLO65552:WLO65577 WVK65552:WVK65577 D131088:D131113 IY131088:IY131113 SU131088:SU131113 ACQ131088:ACQ131113 AMM131088:AMM131113 AWI131088:AWI131113 BGE131088:BGE131113 BQA131088:BQA131113 BZW131088:BZW131113 CJS131088:CJS131113 CTO131088:CTO131113 DDK131088:DDK131113 DNG131088:DNG131113 DXC131088:DXC131113 EGY131088:EGY131113 EQU131088:EQU131113 FAQ131088:FAQ131113 FKM131088:FKM131113 FUI131088:FUI131113 GEE131088:GEE131113 GOA131088:GOA131113 GXW131088:GXW131113 HHS131088:HHS131113 HRO131088:HRO131113 IBK131088:IBK131113 ILG131088:ILG131113 IVC131088:IVC131113 JEY131088:JEY131113 JOU131088:JOU131113 JYQ131088:JYQ131113 KIM131088:KIM131113 KSI131088:KSI131113 LCE131088:LCE131113 LMA131088:LMA131113 LVW131088:LVW131113 MFS131088:MFS131113 MPO131088:MPO131113 MZK131088:MZK131113 NJG131088:NJG131113 NTC131088:NTC131113 OCY131088:OCY131113 OMU131088:OMU131113 OWQ131088:OWQ131113 PGM131088:PGM131113 PQI131088:PQI131113 QAE131088:QAE131113 QKA131088:QKA131113 QTW131088:QTW131113 RDS131088:RDS131113 RNO131088:RNO131113 RXK131088:RXK131113 SHG131088:SHG131113 SRC131088:SRC131113 TAY131088:TAY131113 TKU131088:TKU131113 TUQ131088:TUQ131113 UEM131088:UEM131113 UOI131088:UOI131113 UYE131088:UYE131113 VIA131088:VIA131113 VRW131088:VRW131113 WBS131088:WBS131113 WLO131088:WLO131113 WVK131088:WVK131113 D196624:D196649 IY196624:IY196649 SU196624:SU196649 ACQ196624:ACQ196649 AMM196624:AMM196649 AWI196624:AWI196649 BGE196624:BGE196649 BQA196624:BQA196649 BZW196624:BZW196649 CJS196624:CJS196649 CTO196624:CTO196649 DDK196624:DDK196649 DNG196624:DNG196649 DXC196624:DXC196649 EGY196624:EGY196649 EQU196624:EQU196649 FAQ196624:FAQ196649 FKM196624:FKM196649 FUI196624:FUI196649 GEE196624:GEE196649 GOA196624:GOA196649 GXW196624:GXW196649 HHS196624:HHS196649 HRO196624:HRO196649 IBK196624:IBK196649 ILG196624:ILG196649 IVC196624:IVC196649 JEY196624:JEY196649 JOU196624:JOU196649 JYQ196624:JYQ196649 KIM196624:KIM196649 KSI196624:KSI196649 LCE196624:LCE196649 LMA196624:LMA196649 LVW196624:LVW196649 MFS196624:MFS196649 MPO196624:MPO196649 MZK196624:MZK196649 NJG196624:NJG196649 NTC196624:NTC196649 OCY196624:OCY196649 OMU196624:OMU196649 OWQ196624:OWQ196649 PGM196624:PGM196649 PQI196624:PQI196649 QAE196624:QAE196649 QKA196624:QKA196649 QTW196624:QTW196649 RDS196624:RDS196649 RNO196624:RNO196649 RXK196624:RXK196649 SHG196624:SHG196649 SRC196624:SRC196649 TAY196624:TAY196649 TKU196624:TKU196649 TUQ196624:TUQ196649 UEM196624:UEM196649 UOI196624:UOI196649 UYE196624:UYE196649 VIA196624:VIA196649 VRW196624:VRW196649 WBS196624:WBS196649 WLO196624:WLO196649 WVK196624:WVK196649 D262160:D262185 IY262160:IY262185 SU262160:SU262185 ACQ262160:ACQ262185 AMM262160:AMM262185 AWI262160:AWI262185 BGE262160:BGE262185 BQA262160:BQA262185 BZW262160:BZW262185 CJS262160:CJS262185 CTO262160:CTO262185 DDK262160:DDK262185 DNG262160:DNG262185 DXC262160:DXC262185 EGY262160:EGY262185 EQU262160:EQU262185 FAQ262160:FAQ262185 FKM262160:FKM262185 FUI262160:FUI262185 GEE262160:GEE262185 GOA262160:GOA262185 GXW262160:GXW262185 HHS262160:HHS262185 HRO262160:HRO262185 IBK262160:IBK262185 ILG262160:ILG262185 IVC262160:IVC262185 JEY262160:JEY262185 JOU262160:JOU262185 JYQ262160:JYQ262185 KIM262160:KIM262185 KSI262160:KSI262185 LCE262160:LCE262185 LMA262160:LMA262185 LVW262160:LVW262185 MFS262160:MFS262185 MPO262160:MPO262185 MZK262160:MZK262185 NJG262160:NJG262185 NTC262160:NTC262185 OCY262160:OCY262185 OMU262160:OMU262185 OWQ262160:OWQ262185 PGM262160:PGM262185 PQI262160:PQI262185 QAE262160:QAE262185 QKA262160:QKA262185 QTW262160:QTW262185 RDS262160:RDS262185 RNO262160:RNO262185 RXK262160:RXK262185 SHG262160:SHG262185 SRC262160:SRC262185 TAY262160:TAY262185 TKU262160:TKU262185 TUQ262160:TUQ262185 UEM262160:UEM262185 UOI262160:UOI262185 UYE262160:UYE262185 VIA262160:VIA262185 VRW262160:VRW262185 WBS262160:WBS262185 WLO262160:WLO262185 WVK262160:WVK262185 D327696:D327721 IY327696:IY327721 SU327696:SU327721 ACQ327696:ACQ327721 AMM327696:AMM327721 AWI327696:AWI327721 BGE327696:BGE327721 BQA327696:BQA327721 BZW327696:BZW327721 CJS327696:CJS327721 CTO327696:CTO327721 DDK327696:DDK327721 DNG327696:DNG327721 DXC327696:DXC327721 EGY327696:EGY327721 EQU327696:EQU327721 FAQ327696:FAQ327721 FKM327696:FKM327721 FUI327696:FUI327721 GEE327696:GEE327721 GOA327696:GOA327721 GXW327696:GXW327721 HHS327696:HHS327721 HRO327696:HRO327721 IBK327696:IBK327721 ILG327696:ILG327721 IVC327696:IVC327721 JEY327696:JEY327721 JOU327696:JOU327721 JYQ327696:JYQ327721 KIM327696:KIM327721 KSI327696:KSI327721 LCE327696:LCE327721 LMA327696:LMA327721 LVW327696:LVW327721 MFS327696:MFS327721 MPO327696:MPO327721 MZK327696:MZK327721 NJG327696:NJG327721 NTC327696:NTC327721 OCY327696:OCY327721 OMU327696:OMU327721 OWQ327696:OWQ327721 PGM327696:PGM327721 PQI327696:PQI327721 QAE327696:QAE327721 QKA327696:QKA327721 QTW327696:QTW327721 RDS327696:RDS327721 RNO327696:RNO327721 RXK327696:RXK327721 SHG327696:SHG327721 SRC327696:SRC327721 TAY327696:TAY327721 TKU327696:TKU327721 TUQ327696:TUQ327721 UEM327696:UEM327721 UOI327696:UOI327721 UYE327696:UYE327721 VIA327696:VIA327721 VRW327696:VRW327721 WBS327696:WBS327721 WLO327696:WLO327721 WVK327696:WVK327721 D393232:D393257 IY393232:IY393257 SU393232:SU393257 ACQ393232:ACQ393257 AMM393232:AMM393257 AWI393232:AWI393257 BGE393232:BGE393257 BQA393232:BQA393257 BZW393232:BZW393257 CJS393232:CJS393257 CTO393232:CTO393257 DDK393232:DDK393257 DNG393232:DNG393257 DXC393232:DXC393257 EGY393232:EGY393257 EQU393232:EQU393257 FAQ393232:FAQ393257 FKM393232:FKM393257 FUI393232:FUI393257 GEE393232:GEE393257 GOA393232:GOA393257 GXW393232:GXW393257 HHS393232:HHS393257 HRO393232:HRO393257 IBK393232:IBK393257 ILG393232:ILG393257 IVC393232:IVC393257 JEY393232:JEY393257 JOU393232:JOU393257 JYQ393232:JYQ393257 KIM393232:KIM393257 KSI393232:KSI393257 LCE393232:LCE393257 LMA393232:LMA393257 LVW393232:LVW393257 MFS393232:MFS393257 MPO393232:MPO393257 MZK393232:MZK393257 NJG393232:NJG393257 NTC393232:NTC393257 OCY393232:OCY393257 OMU393232:OMU393257 OWQ393232:OWQ393257 PGM393232:PGM393257 PQI393232:PQI393257 QAE393232:QAE393257 QKA393232:QKA393257 QTW393232:QTW393257 RDS393232:RDS393257 RNO393232:RNO393257 RXK393232:RXK393257 SHG393232:SHG393257 SRC393232:SRC393257 TAY393232:TAY393257 TKU393232:TKU393257 TUQ393232:TUQ393257 UEM393232:UEM393257 UOI393232:UOI393257 UYE393232:UYE393257 VIA393232:VIA393257 VRW393232:VRW393257 WBS393232:WBS393257 WLO393232:WLO393257 WVK393232:WVK393257 D458768:D458793 IY458768:IY458793 SU458768:SU458793 ACQ458768:ACQ458793 AMM458768:AMM458793 AWI458768:AWI458793 BGE458768:BGE458793 BQA458768:BQA458793 BZW458768:BZW458793 CJS458768:CJS458793 CTO458768:CTO458793 DDK458768:DDK458793 DNG458768:DNG458793 DXC458768:DXC458793 EGY458768:EGY458793 EQU458768:EQU458793 FAQ458768:FAQ458793 FKM458768:FKM458793 FUI458768:FUI458793 GEE458768:GEE458793 GOA458768:GOA458793 GXW458768:GXW458793 HHS458768:HHS458793 HRO458768:HRO458793 IBK458768:IBK458793 ILG458768:ILG458793 IVC458768:IVC458793 JEY458768:JEY458793 JOU458768:JOU458793 JYQ458768:JYQ458793 KIM458768:KIM458793 KSI458768:KSI458793 LCE458768:LCE458793 LMA458768:LMA458793 LVW458768:LVW458793 MFS458768:MFS458793 MPO458768:MPO458793 MZK458768:MZK458793 NJG458768:NJG458793 NTC458768:NTC458793 OCY458768:OCY458793 OMU458768:OMU458793 OWQ458768:OWQ458793 PGM458768:PGM458793 PQI458768:PQI458793 QAE458768:QAE458793 QKA458768:QKA458793 QTW458768:QTW458793 RDS458768:RDS458793 RNO458768:RNO458793 RXK458768:RXK458793 SHG458768:SHG458793 SRC458768:SRC458793 TAY458768:TAY458793 TKU458768:TKU458793 TUQ458768:TUQ458793 UEM458768:UEM458793 UOI458768:UOI458793 UYE458768:UYE458793 VIA458768:VIA458793 VRW458768:VRW458793 WBS458768:WBS458793 WLO458768:WLO458793 WVK458768:WVK458793 D524304:D524329 IY524304:IY524329 SU524304:SU524329 ACQ524304:ACQ524329 AMM524304:AMM524329 AWI524304:AWI524329 BGE524304:BGE524329 BQA524304:BQA524329 BZW524304:BZW524329 CJS524304:CJS524329 CTO524304:CTO524329 DDK524304:DDK524329 DNG524304:DNG524329 DXC524304:DXC524329 EGY524304:EGY524329 EQU524304:EQU524329 FAQ524304:FAQ524329 FKM524304:FKM524329 FUI524304:FUI524329 GEE524304:GEE524329 GOA524304:GOA524329 GXW524304:GXW524329 HHS524304:HHS524329 HRO524304:HRO524329 IBK524304:IBK524329 ILG524304:ILG524329 IVC524304:IVC524329 JEY524304:JEY524329 JOU524304:JOU524329 JYQ524304:JYQ524329 KIM524304:KIM524329 KSI524304:KSI524329 LCE524304:LCE524329 LMA524304:LMA524329 LVW524304:LVW524329 MFS524304:MFS524329 MPO524304:MPO524329 MZK524304:MZK524329 NJG524304:NJG524329 NTC524304:NTC524329 OCY524304:OCY524329 OMU524304:OMU524329 OWQ524304:OWQ524329 PGM524304:PGM524329 PQI524304:PQI524329 QAE524304:QAE524329 QKA524304:QKA524329 QTW524304:QTW524329 RDS524304:RDS524329 RNO524304:RNO524329 RXK524304:RXK524329 SHG524304:SHG524329 SRC524304:SRC524329 TAY524304:TAY524329 TKU524304:TKU524329 TUQ524304:TUQ524329 UEM524304:UEM524329 UOI524304:UOI524329 UYE524304:UYE524329 VIA524304:VIA524329 VRW524304:VRW524329 WBS524304:WBS524329 WLO524304:WLO524329 WVK524304:WVK524329 D589840:D589865 IY589840:IY589865 SU589840:SU589865 ACQ589840:ACQ589865 AMM589840:AMM589865 AWI589840:AWI589865 BGE589840:BGE589865 BQA589840:BQA589865 BZW589840:BZW589865 CJS589840:CJS589865 CTO589840:CTO589865 DDK589840:DDK589865 DNG589840:DNG589865 DXC589840:DXC589865 EGY589840:EGY589865 EQU589840:EQU589865 FAQ589840:FAQ589865 FKM589840:FKM589865 FUI589840:FUI589865 GEE589840:GEE589865 GOA589840:GOA589865 GXW589840:GXW589865 HHS589840:HHS589865 HRO589840:HRO589865 IBK589840:IBK589865 ILG589840:ILG589865 IVC589840:IVC589865 JEY589840:JEY589865 JOU589840:JOU589865 JYQ589840:JYQ589865 KIM589840:KIM589865 KSI589840:KSI589865 LCE589840:LCE589865 LMA589840:LMA589865 LVW589840:LVW589865 MFS589840:MFS589865 MPO589840:MPO589865 MZK589840:MZK589865 NJG589840:NJG589865 NTC589840:NTC589865 OCY589840:OCY589865 OMU589840:OMU589865 OWQ589840:OWQ589865 PGM589840:PGM589865 PQI589840:PQI589865 QAE589840:QAE589865 QKA589840:QKA589865 QTW589840:QTW589865 RDS589840:RDS589865 RNO589840:RNO589865 RXK589840:RXK589865 SHG589840:SHG589865 SRC589840:SRC589865 TAY589840:TAY589865 TKU589840:TKU589865 TUQ589840:TUQ589865 UEM589840:UEM589865 UOI589840:UOI589865 UYE589840:UYE589865 VIA589840:VIA589865 VRW589840:VRW589865 WBS589840:WBS589865 WLO589840:WLO589865 WVK589840:WVK589865 D655376:D655401 IY655376:IY655401 SU655376:SU655401 ACQ655376:ACQ655401 AMM655376:AMM655401 AWI655376:AWI655401 BGE655376:BGE655401 BQA655376:BQA655401 BZW655376:BZW655401 CJS655376:CJS655401 CTO655376:CTO655401 DDK655376:DDK655401 DNG655376:DNG655401 DXC655376:DXC655401 EGY655376:EGY655401 EQU655376:EQU655401 FAQ655376:FAQ655401 FKM655376:FKM655401 FUI655376:FUI655401 GEE655376:GEE655401 GOA655376:GOA655401 GXW655376:GXW655401 HHS655376:HHS655401 HRO655376:HRO655401 IBK655376:IBK655401 ILG655376:ILG655401 IVC655376:IVC655401 JEY655376:JEY655401 JOU655376:JOU655401 JYQ655376:JYQ655401 KIM655376:KIM655401 KSI655376:KSI655401 LCE655376:LCE655401 LMA655376:LMA655401 LVW655376:LVW655401 MFS655376:MFS655401 MPO655376:MPO655401 MZK655376:MZK655401 NJG655376:NJG655401 NTC655376:NTC655401 OCY655376:OCY655401 OMU655376:OMU655401 OWQ655376:OWQ655401 PGM655376:PGM655401 PQI655376:PQI655401 QAE655376:QAE655401 QKA655376:QKA655401 QTW655376:QTW655401 RDS655376:RDS655401 RNO655376:RNO655401 RXK655376:RXK655401 SHG655376:SHG655401 SRC655376:SRC655401 TAY655376:TAY655401 TKU655376:TKU655401 TUQ655376:TUQ655401 UEM655376:UEM655401 UOI655376:UOI655401 UYE655376:UYE655401 VIA655376:VIA655401 VRW655376:VRW655401 WBS655376:WBS655401 WLO655376:WLO655401 WVK655376:WVK655401 D720912:D720937 IY720912:IY720937 SU720912:SU720937 ACQ720912:ACQ720937 AMM720912:AMM720937 AWI720912:AWI720937 BGE720912:BGE720937 BQA720912:BQA720937 BZW720912:BZW720937 CJS720912:CJS720937 CTO720912:CTO720937 DDK720912:DDK720937 DNG720912:DNG720937 DXC720912:DXC720937 EGY720912:EGY720937 EQU720912:EQU720937 FAQ720912:FAQ720937 FKM720912:FKM720937 FUI720912:FUI720937 GEE720912:GEE720937 GOA720912:GOA720937 GXW720912:GXW720937 HHS720912:HHS720937 HRO720912:HRO720937 IBK720912:IBK720937 ILG720912:ILG720937 IVC720912:IVC720937 JEY720912:JEY720937 JOU720912:JOU720937 JYQ720912:JYQ720937 KIM720912:KIM720937 KSI720912:KSI720937 LCE720912:LCE720937 LMA720912:LMA720937 LVW720912:LVW720937 MFS720912:MFS720937 MPO720912:MPO720937 MZK720912:MZK720937 NJG720912:NJG720937 NTC720912:NTC720937 OCY720912:OCY720937 OMU720912:OMU720937 OWQ720912:OWQ720937 PGM720912:PGM720937 PQI720912:PQI720937 QAE720912:QAE720937 QKA720912:QKA720937 QTW720912:QTW720937 RDS720912:RDS720937 RNO720912:RNO720937 RXK720912:RXK720937 SHG720912:SHG720937 SRC720912:SRC720937 TAY720912:TAY720937 TKU720912:TKU720937 TUQ720912:TUQ720937 UEM720912:UEM720937 UOI720912:UOI720937 UYE720912:UYE720937 VIA720912:VIA720937 VRW720912:VRW720937 WBS720912:WBS720937 WLO720912:WLO720937 WVK720912:WVK720937 D786448:D786473 IY786448:IY786473 SU786448:SU786473 ACQ786448:ACQ786473 AMM786448:AMM786473 AWI786448:AWI786473 BGE786448:BGE786473 BQA786448:BQA786473 BZW786448:BZW786473 CJS786448:CJS786473 CTO786448:CTO786473 DDK786448:DDK786473 DNG786448:DNG786473 DXC786448:DXC786473 EGY786448:EGY786473 EQU786448:EQU786473 FAQ786448:FAQ786473 FKM786448:FKM786473 FUI786448:FUI786473 GEE786448:GEE786473 GOA786448:GOA786473 GXW786448:GXW786473 HHS786448:HHS786473 HRO786448:HRO786473 IBK786448:IBK786473 ILG786448:ILG786473 IVC786448:IVC786473 JEY786448:JEY786473 JOU786448:JOU786473 JYQ786448:JYQ786473 KIM786448:KIM786473 KSI786448:KSI786473 LCE786448:LCE786473 LMA786448:LMA786473 LVW786448:LVW786473 MFS786448:MFS786473 MPO786448:MPO786473 MZK786448:MZK786473 NJG786448:NJG786473 NTC786448:NTC786473 OCY786448:OCY786473 OMU786448:OMU786473 OWQ786448:OWQ786473 PGM786448:PGM786473 PQI786448:PQI786473 QAE786448:QAE786473 QKA786448:QKA786473 QTW786448:QTW786473 RDS786448:RDS786473 RNO786448:RNO786473 RXK786448:RXK786473 SHG786448:SHG786473 SRC786448:SRC786473 TAY786448:TAY786473 TKU786448:TKU786473 TUQ786448:TUQ786473 UEM786448:UEM786473 UOI786448:UOI786473 UYE786448:UYE786473 VIA786448:VIA786473 VRW786448:VRW786473 WBS786448:WBS786473 WLO786448:WLO786473 WVK786448:WVK786473 D851984:D852009 IY851984:IY852009 SU851984:SU852009 ACQ851984:ACQ852009 AMM851984:AMM852009 AWI851984:AWI852009 BGE851984:BGE852009 BQA851984:BQA852009 BZW851984:BZW852009 CJS851984:CJS852009 CTO851984:CTO852009 DDK851984:DDK852009 DNG851984:DNG852009 DXC851984:DXC852009 EGY851984:EGY852009 EQU851984:EQU852009 FAQ851984:FAQ852009 FKM851984:FKM852009 FUI851984:FUI852009 GEE851984:GEE852009 GOA851984:GOA852009 GXW851984:GXW852009 HHS851984:HHS852009 HRO851984:HRO852009 IBK851984:IBK852009 ILG851984:ILG852009 IVC851984:IVC852009 JEY851984:JEY852009 JOU851984:JOU852009 JYQ851984:JYQ852009 KIM851984:KIM852009 KSI851984:KSI852009 LCE851984:LCE852009 LMA851984:LMA852009 LVW851984:LVW852009 MFS851984:MFS852009 MPO851984:MPO852009 MZK851984:MZK852009 NJG851984:NJG852009 NTC851984:NTC852009 OCY851984:OCY852009 OMU851984:OMU852009 OWQ851984:OWQ852009 PGM851984:PGM852009 PQI851984:PQI852009 QAE851984:QAE852009 QKA851984:QKA852009 QTW851984:QTW852009 RDS851984:RDS852009 RNO851984:RNO852009 RXK851984:RXK852009 SHG851984:SHG852009 SRC851984:SRC852009 TAY851984:TAY852009 TKU851984:TKU852009 TUQ851984:TUQ852009 UEM851984:UEM852009 UOI851984:UOI852009 UYE851984:UYE852009 VIA851984:VIA852009 VRW851984:VRW852009 WBS851984:WBS852009 WLO851984:WLO852009 WVK851984:WVK852009 D917520:D917545 IY917520:IY917545 SU917520:SU917545 ACQ917520:ACQ917545 AMM917520:AMM917545 AWI917520:AWI917545 BGE917520:BGE917545 BQA917520:BQA917545 BZW917520:BZW917545 CJS917520:CJS917545 CTO917520:CTO917545 DDK917520:DDK917545 DNG917520:DNG917545 DXC917520:DXC917545 EGY917520:EGY917545 EQU917520:EQU917545 FAQ917520:FAQ917545 FKM917520:FKM917545 FUI917520:FUI917545 GEE917520:GEE917545 GOA917520:GOA917545 GXW917520:GXW917545 HHS917520:HHS917545 HRO917520:HRO917545 IBK917520:IBK917545 ILG917520:ILG917545 IVC917520:IVC917545 JEY917520:JEY917545 JOU917520:JOU917545 JYQ917520:JYQ917545 KIM917520:KIM917545 KSI917520:KSI917545 LCE917520:LCE917545 LMA917520:LMA917545 LVW917520:LVW917545 MFS917520:MFS917545 MPO917520:MPO917545 MZK917520:MZK917545 NJG917520:NJG917545 NTC917520:NTC917545 OCY917520:OCY917545 OMU917520:OMU917545 OWQ917520:OWQ917545 PGM917520:PGM917545 PQI917520:PQI917545 QAE917520:QAE917545 QKA917520:QKA917545 QTW917520:QTW917545 RDS917520:RDS917545 RNO917520:RNO917545 RXK917520:RXK917545 SHG917520:SHG917545 SRC917520:SRC917545 TAY917520:TAY917545 TKU917520:TKU917545 TUQ917520:TUQ917545 UEM917520:UEM917545 UOI917520:UOI917545 UYE917520:UYE917545 VIA917520:VIA917545 VRW917520:VRW917545 WBS917520:WBS917545 WLO917520:WLO917545 WVK917520:WVK917545 D983056:D983081 IY983056:IY983081 SU983056:SU983081 ACQ983056:ACQ983081 AMM983056:AMM983081 AWI983056:AWI983081 BGE983056:BGE983081 BQA983056:BQA983081 BZW983056:BZW983081 CJS983056:CJS983081 CTO983056:CTO983081 DDK983056:DDK983081 DNG983056:DNG983081 DXC983056:DXC983081 EGY983056:EGY983081 EQU983056:EQU983081 FAQ983056:FAQ983081 FKM983056:FKM983081 FUI983056:FUI983081 GEE983056:GEE983081 GOA983056:GOA983081 GXW983056:GXW983081 HHS983056:HHS983081 HRO983056:HRO983081 IBK983056:IBK983081 ILG983056:ILG983081 IVC983056:IVC983081 JEY983056:JEY983081 JOU983056:JOU983081 JYQ983056:JYQ983081 KIM983056:KIM983081 KSI983056:KSI983081 LCE983056:LCE983081 LMA983056:LMA983081 LVW983056:LVW983081 MFS983056:MFS983081 MPO983056:MPO983081 MZK983056:MZK983081 NJG983056:NJG983081 NTC983056:NTC983081 OCY983056:OCY983081 OMU983056:OMU983081 OWQ983056:OWQ983081 PGM983056:PGM983081 PQI983056:PQI983081 QAE983056:QAE983081 QKA983056:QKA983081 QTW983056:QTW983081 RDS983056:RDS983081 RNO983056:RNO983081 RXK983056:RXK983081 SHG983056:SHG983081 SRC983056:SRC983081 TAY983056:TAY983081 TKU983056:TKU983081 TUQ983056:TUQ983081 UEM983056:UEM983081 UOI983056:UOI983081 UYE983056:UYE983081 VIA983056:VIA983081 VRW983056:VRW983081 WBS983056:WBS983081 WLO983056:WLO983081 D31:D41 IY24:IY41 SU24:SU41 ACQ24:ACQ41 AMM24:AMM41 AWI24:AWI41 BGE24:BGE41 BQA24:BQA41 BZW24:BZW41 CJS24:CJS41 CTO24:CTO41 DDK24:DDK41 DNG24:DNG41 DXC24:DXC41 EGY24:EGY41 EQU24:EQU41 FAQ24:FAQ41 FKM24:FKM41 FUI24:FUI41 GEE24:GEE41 GOA24:GOA41 GXW24:GXW41 HHS24:HHS41 HRO24:HRO41 IBK24:IBK41 ILG24:ILG41 IVC24:IVC41 JEY24:JEY41 JOU24:JOU41 JYQ24:JYQ41 KIM24:KIM41 KSI24:KSI41 LCE24:LCE41 LMA24:LMA41 LVW24:LVW41 MFS24:MFS41 MPO24:MPO41 MZK24:MZK41 NJG24:NJG41 NTC24:NTC41 OCY24:OCY41 OMU24:OMU41 OWQ24:OWQ41 PGM24:PGM41 PQI24:PQI41 QAE24:QAE41 QKA24:QKA41 QTW24:QTW41 RDS24:RDS41 RNO24:RNO41 RXK24:RXK41 SHG24:SHG41 SRC24:SRC41 TAY24:TAY41 TKU24:TKU41 TUQ24:TUQ41 UEM24:UEM41 UOI24:UOI41 UYE24:UYE41 VIA24:VIA41 VRW24:VRW41 WBS24:WBS41 WLO24:WLO41 WVK24:WVK41" xr:uid="{00000000-0002-0000-0600-000000000000}">
      <formula1>回收能源種類</formula1>
    </dataValidation>
    <dataValidation type="list" allowBlank="1" showInputMessage="1" showErrorMessage="1" sqref="JY1 TU1 ADQ1 ANM1 AXI1 BHE1 BRA1 CAW1 CKS1 CUO1 DEK1 DOG1 DYC1 EHY1 ERU1 FBQ1 FLM1 FVI1 GFE1 GPA1 GYW1 HIS1 HSO1 ICK1 IMG1 IWC1 JFY1 JPU1 JZQ1 KJM1 KTI1 LDE1 LNA1 LWW1 MGS1 MQO1 NAK1 NKG1 NUC1 ODY1 ONU1 OXQ1 PHM1 PRI1 QBE1 QLA1 QUW1 RES1 ROO1 RYK1 SIG1 SSC1 TBY1 TLU1 TVQ1 UFM1 UPI1 UZE1 VJA1 VSW1 WCS1 WMO1 WWK1 JY65537 TU65537 ADQ65537 ANM65537 AXI65537 BHE65537 BRA65537 CAW65537 CKS65537 CUO65537 DEK65537 DOG65537 DYC65537 EHY65537 ERU65537 FBQ65537 FLM65537 FVI65537 GFE65537 GPA65537 GYW65537 HIS65537 HSO65537 ICK65537 IMG65537 IWC65537 JFY65537 JPU65537 JZQ65537 KJM65537 KTI65537 LDE65537 LNA65537 LWW65537 MGS65537 MQO65537 NAK65537 NKG65537 NUC65537 ODY65537 ONU65537 OXQ65537 PHM65537 PRI65537 QBE65537 QLA65537 QUW65537 RES65537 ROO65537 RYK65537 SIG65537 SSC65537 TBY65537 TLU65537 TVQ65537 UFM65537 UPI65537 UZE65537 VJA65537 VSW65537 WCS65537 WMO65537 WWK65537 JY131073 TU131073 ADQ131073 ANM131073 AXI131073 BHE131073 BRA131073 CAW131073 CKS131073 CUO131073 DEK131073 DOG131073 DYC131073 EHY131073 ERU131073 FBQ131073 FLM131073 FVI131073 GFE131073 GPA131073 GYW131073 HIS131073 HSO131073 ICK131073 IMG131073 IWC131073 JFY131073 JPU131073 JZQ131073 KJM131073 KTI131073 LDE131073 LNA131073 LWW131073 MGS131073 MQO131073 NAK131073 NKG131073 NUC131073 ODY131073 ONU131073 OXQ131073 PHM131073 PRI131073 QBE131073 QLA131073 QUW131073 RES131073 ROO131073 RYK131073 SIG131073 SSC131073 TBY131073 TLU131073 TVQ131073 UFM131073 UPI131073 UZE131073 VJA131073 VSW131073 WCS131073 WMO131073 WWK131073 JY196609 TU196609 ADQ196609 ANM196609 AXI196609 BHE196609 BRA196609 CAW196609 CKS196609 CUO196609 DEK196609 DOG196609 DYC196609 EHY196609 ERU196609 FBQ196609 FLM196609 FVI196609 GFE196609 GPA196609 GYW196609 HIS196609 HSO196609 ICK196609 IMG196609 IWC196609 JFY196609 JPU196609 JZQ196609 KJM196609 KTI196609 LDE196609 LNA196609 LWW196609 MGS196609 MQO196609 NAK196609 NKG196609 NUC196609 ODY196609 ONU196609 OXQ196609 PHM196609 PRI196609 QBE196609 QLA196609 QUW196609 RES196609 ROO196609 RYK196609 SIG196609 SSC196609 TBY196609 TLU196609 TVQ196609 UFM196609 UPI196609 UZE196609 VJA196609 VSW196609 WCS196609 WMO196609 WWK196609 JY262145 TU262145 ADQ262145 ANM262145 AXI262145 BHE262145 BRA262145 CAW262145 CKS262145 CUO262145 DEK262145 DOG262145 DYC262145 EHY262145 ERU262145 FBQ262145 FLM262145 FVI262145 GFE262145 GPA262145 GYW262145 HIS262145 HSO262145 ICK262145 IMG262145 IWC262145 JFY262145 JPU262145 JZQ262145 KJM262145 KTI262145 LDE262145 LNA262145 LWW262145 MGS262145 MQO262145 NAK262145 NKG262145 NUC262145 ODY262145 ONU262145 OXQ262145 PHM262145 PRI262145 QBE262145 QLA262145 QUW262145 RES262145 ROO262145 RYK262145 SIG262145 SSC262145 TBY262145 TLU262145 TVQ262145 UFM262145 UPI262145 UZE262145 VJA262145 VSW262145 WCS262145 WMO262145 WWK262145 JY327681 TU327681 ADQ327681 ANM327681 AXI327681 BHE327681 BRA327681 CAW327681 CKS327681 CUO327681 DEK327681 DOG327681 DYC327681 EHY327681 ERU327681 FBQ327681 FLM327681 FVI327681 GFE327681 GPA327681 GYW327681 HIS327681 HSO327681 ICK327681 IMG327681 IWC327681 JFY327681 JPU327681 JZQ327681 KJM327681 KTI327681 LDE327681 LNA327681 LWW327681 MGS327681 MQO327681 NAK327681 NKG327681 NUC327681 ODY327681 ONU327681 OXQ327681 PHM327681 PRI327681 QBE327681 QLA327681 QUW327681 RES327681 ROO327681 RYK327681 SIG327681 SSC327681 TBY327681 TLU327681 TVQ327681 UFM327681 UPI327681 UZE327681 VJA327681 VSW327681 WCS327681 WMO327681 WWK327681 JY393217 TU393217 ADQ393217 ANM393217 AXI393217 BHE393217 BRA393217 CAW393217 CKS393217 CUO393217 DEK393217 DOG393217 DYC393217 EHY393217 ERU393217 FBQ393217 FLM393217 FVI393217 GFE393217 GPA393217 GYW393217 HIS393217 HSO393217 ICK393217 IMG393217 IWC393217 JFY393217 JPU393217 JZQ393217 KJM393217 KTI393217 LDE393217 LNA393217 LWW393217 MGS393217 MQO393217 NAK393217 NKG393217 NUC393217 ODY393217 ONU393217 OXQ393217 PHM393217 PRI393217 QBE393217 QLA393217 QUW393217 RES393217 ROO393217 RYK393217 SIG393217 SSC393217 TBY393217 TLU393217 TVQ393217 UFM393217 UPI393217 UZE393217 VJA393217 VSW393217 WCS393217 WMO393217 WWK393217 JY458753 TU458753 ADQ458753 ANM458753 AXI458753 BHE458753 BRA458753 CAW458753 CKS458753 CUO458753 DEK458753 DOG458753 DYC458753 EHY458753 ERU458753 FBQ458753 FLM458753 FVI458753 GFE458753 GPA458753 GYW458753 HIS458753 HSO458753 ICK458753 IMG458753 IWC458753 JFY458753 JPU458753 JZQ458753 KJM458753 KTI458753 LDE458753 LNA458753 LWW458753 MGS458753 MQO458753 NAK458753 NKG458753 NUC458753 ODY458753 ONU458753 OXQ458753 PHM458753 PRI458753 QBE458753 QLA458753 QUW458753 RES458753 ROO458753 RYK458753 SIG458753 SSC458753 TBY458753 TLU458753 TVQ458753 UFM458753 UPI458753 UZE458753 VJA458753 VSW458753 WCS458753 WMO458753 WWK458753 JY524289 TU524289 ADQ524289 ANM524289 AXI524289 BHE524289 BRA524289 CAW524289 CKS524289 CUO524289 DEK524289 DOG524289 DYC524289 EHY524289 ERU524289 FBQ524289 FLM524289 FVI524289 GFE524289 GPA524289 GYW524289 HIS524289 HSO524289 ICK524289 IMG524289 IWC524289 JFY524289 JPU524289 JZQ524289 KJM524289 KTI524289 LDE524289 LNA524289 LWW524289 MGS524289 MQO524289 NAK524289 NKG524289 NUC524289 ODY524289 ONU524289 OXQ524289 PHM524289 PRI524289 QBE524289 QLA524289 QUW524289 RES524289 ROO524289 RYK524289 SIG524289 SSC524289 TBY524289 TLU524289 TVQ524289 UFM524289 UPI524289 UZE524289 VJA524289 VSW524289 WCS524289 WMO524289 WWK524289 JY589825 TU589825 ADQ589825 ANM589825 AXI589825 BHE589825 BRA589825 CAW589825 CKS589825 CUO589825 DEK589825 DOG589825 DYC589825 EHY589825 ERU589825 FBQ589825 FLM589825 FVI589825 GFE589825 GPA589825 GYW589825 HIS589825 HSO589825 ICK589825 IMG589825 IWC589825 JFY589825 JPU589825 JZQ589825 KJM589825 KTI589825 LDE589825 LNA589825 LWW589825 MGS589825 MQO589825 NAK589825 NKG589825 NUC589825 ODY589825 ONU589825 OXQ589825 PHM589825 PRI589825 QBE589825 QLA589825 QUW589825 RES589825 ROO589825 RYK589825 SIG589825 SSC589825 TBY589825 TLU589825 TVQ589825 UFM589825 UPI589825 UZE589825 VJA589825 VSW589825 WCS589825 WMO589825 WWK589825 JY655361 TU655361 ADQ655361 ANM655361 AXI655361 BHE655361 BRA655361 CAW655361 CKS655361 CUO655361 DEK655361 DOG655361 DYC655361 EHY655361 ERU655361 FBQ655361 FLM655361 FVI655361 GFE655361 GPA655361 GYW655361 HIS655361 HSO655361 ICK655361 IMG655361 IWC655361 JFY655361 JPU655361 JZQ655361 KJM655361 KTI655361 LDE655361 LNA655361 LWW655361 MGS655361 MQO655361 NAK655361 NKG655361 NUC655361 ODY655361 ONU655361 OXQ655361 PHM655361 PRI655361 QBE655361 QLA655361 QUW655361 RES655361 ROO655361 RYK655361 SIG655361 SSC655361 TBY655361 TLU655361 TVQ655361 UFM655361 UPI655361 UZE655361 VJA655361 VSW655361 WCS655361 WMO655361 WWK655361 JY720897 TU720897 ADQ720897 ANM720897 AXI720897 BHE720897 BRA720897 CAW720897 CKS720897 CUO720897 DEK720897 DOG720897 DYC720897 EHY720897 ERU720897 FBQ720897 FLM720897 FVI720897 GFE720897 GPA720897 GYW720897 HIS720897 HSO720897 ICK720897 IMG720897 IWC720897 JFY720897 JPU720897 JZQ720897 KJM720897 KTI720897 LDE720897 LNA720897 LWW720897 MGS720897 MQO720897 NAK720897 NKG720897 NUC720897 ODY720897 ONU720897 OXQ720897 PHM720897 PRI720897 QBE720897 QLA720897 QUW720897 RES720897 ROO720897 RYK720897 SIG720897 SSC720897 TBY720897 TLU720897 TVQ720897 UFM720897 UPI720897 UZE720897 VJA720897 VSW720897 WCS720897 WMO720897 WWK720897 JY786433 TU786433 ADQ786433 ANM786433 AXI786433 BHE786433 BRA786433 CAW786433 CKS786433 CUO786433 DEK786433 DOG786433 DYC786433 EHY786433 ERU786433 FBQ786433 FLM786433 FVI786433 GFE786433 GPA786433 GYW786433 HIS786433 HSO786433 ICK786433 IMG786433 IWC786433 JFY786433 JPU786433 JZQ786433 KJM786433 KTI786433 LDE786433 LNA786433 LWW786433 MGS786433 MQO786433 NAK786433 NKG786433 NUC786433 ODY786433 ONU786433 OXQ786433 PHM786433 PRI786433 QBE786433 QLA786433 QUW786433 RES786433 ROO786433 RYK786433 SIG786433 SSC786433 TBY786433 TLU786433 TVQ786433 UFM786433 UPI786433 UZE786433 VJA786433 VSW786433 WCS786433 WMO786433 WWK786433 JY851969 TU851969 ADQ851969 ANM851969 AXI851969 BHE851969 BRA851969 CAW851969 CKS851969 CUO851969 DEK851969 DOG851969 DYC851969 EHY851969 ERU851969 FBQ851969 FLM851969 FVI851969 GFE851969 GPA851969 GYW851969 HIS851969 HSO851969 ICK851969 IMG851969 IWC851969 JFY851969 JPU851969 JZQ851969 KJM851969 KTI851969 LDE851969 LNA851969 LWW851969 MGS851969 MQO851969 NAK851969 NKG851969 NUC851969 ODY851969 ONU851969 OXQ851969 PHM851969 PRI851969 QBE851969 QLA851969 QUW851969 RES851969 ROO851969 RYK851969 SIG851969 SSC851969 TBY851969 TLU851969 TVQ851969 UFM851969 UPI851969 UZE851969 VJA851969 VSW851969 WCS851969 WMO851969 WWK851969 JY917505 TU917505 ADQ917505 ANM917505 AXI917505 BHE917505 BRA917505 CAW917505 CKS917505 CUO917505 DEK917505 DOG917505 DYC917505 EHY917505 ERU917505 FBQ917505 FLM917505 FVI917505 GFE917505 GPA917505 GYW917505 HIS917505 HSO917505 ICK917505 IMG917505 IWC917505 JFY917505 JPU917505 JZQ917505 KJM917505 KTI917505 LDE917505 LNA917505 LWW917505 MGS917505 MQO917505 NAK917505 NKG917505 NUC917505 ODY917505 ONU917505 OXQ917505 PHM917505 PRI917505 QBE917505 QLA917505 QUW917505 RES917505 ROO917505 RYK917505 SIG917505 SSC917505 TBY917505 TLU917505 TVQ917505 UFM917505 UPI917505 UZE917505 VJA917505 VSW917505 WCS917505 WMO917505 WWK917505 JY983041 TU983041 ADQ983041 ANM983041 AXI983041 BHE983041 BRA983041 CAW983041 CKS983041 CUO983041 DEK983041 DOG983041 DYC983041 EHY983041 ERU983041 FBQ983041 FLM983041 FVI983041 GFE983041 GPA983041 GYW983041 HIS983041 HSO983041 ICK983041 IMG983041 IWC983041 JFY983041 JPU983041 JZQ983041 KJM983041 KTI983041 LDE983041 LNA983041 LWW983041 MGS983041 MQO983041 NAK983041 NKG983041 NUC983041 ODY983041 ONU983041 OXQ983041 PHM983041 PRI983041 QBE983041 QLA983041 QUW983041 RES983041 ROO983041 RYK983041 SIG983041 SSC983041 TBY983041 TLU983041 TVQ983041 UFM983041 UPI983041 UZE983041 VJA983041 VSW983041 WCS983041 WMO983041 WWK983041 WWA983042 JO2 TK2 ADG2 ANC2 AWY2 BGU2 BQQ2 CAM2 CKI2 CUE2 DEA2 DNW2 DXS2 EHO2 ERK2 FBG2 FLC2 FUY2 GEU2 GOQ2 GYM2 HII2 HSE2 ICA2 ILW2 IVS2 JFO2 JPK2 JZG2 KJC2 KSY2 LCU2 LMQ2 LWM2 MGI2 MQE2 NAA2 NJW2 NTS2 ODO2 ONK2 OXG2 PHC2 PQY2 QAU2 QKQ2 QUM2 REI2 ROE2 RYA2 SHW2 SRS2 TBO2 TLK2 TVG2 UFC2 UOY2 UYU2 VIQ2 VSM2 WCI2 WME2 WWA2 T65538 JO65538 TK65538 ADG65538 ANC65538 AWY65538 BGU65538 BQQ65538 CAM65538 CKI65538 CUE65538 DEA65538 DNW65538 DXS65538 EHO65538 ERK65538 FBG65538 FLC65538 FUY65538 GEU65538 GOQ65538 GYM65538 HII65538 HSE65538 ICA65538 ILW65538 IVS65538 JFO65538 JPK65538 JZG65538 KJC65538 KSY65538 LCU65538 LMQ65538 LWM65538 MGI65538 MQE65538 NAA65538 NJW65538 NTS65538 ODO65538 ONK65538 OXG65538 PHC65538 PQY65538 QAU65538 QKQ65538 QUM65538 REI65538 ROE65538 RYA65538 SHW65538 SRS65538 TBO65538 TLK65538 TVG65538 UFC65538 UOY65538 UYU65538 VIQ65538 VSM65538 WCI65538 WME65538 WWA65538 T131074 JO131074 TK131074 ADG131074 ANC131074 AWY131074 BGU131074 BQQ131074 CAM131074 CKI131074 CUE131074 DEA131074 DNW131074 DXS131074 EHO131074 ERK131074 FBG131074 FLC131074 FUY131074 GEU131074 GOQ131074 GYM131074 HII131074 HSE131074 ICA131074 ILW131074 IVS131074 JFO131074 JPK131074 JZG131074 KJC131074 KSY131074 LCU131074 LMQ131074 LWM131074 MGI131074 MQE131074 NAA131074 NJW131074 NTS131074 ODO131074 ONK131074 OXG131074 PHC131074 PQY131074 QAU131074 QKQ131074 QUM131074 REI131074 ROE131074 RYA131074 SHW131074 SRS131074 TBO131074 TLK131074 TVG131074 UFC131074 UOY131074 UYU131074 VIQ131074 VSM131074 WCI131074 WME131074 WWA131074 T196610 JO196610 TK196610 ADG196610 ANC196610 AWY196610 BGU196610 BQQ196610 CAM196610 CKI196610 CUE196610 DEA196610 DNW196610 DXS196610 EHO196610 ERK196610 FBG196610 FLC196610 FUY196610 GEU196610 GOQ196610 GYM196610 HII196610 HSE196610 ICA196610 ILW196610 IVS196610 JFO196610 JPK196610 JZG196610 KJC196610 KSY196610 LCU196610 LMQ196610 LWM196610 MGI196610 MQE196610 NAA196610 NJW196610 NTS196610 ODO196610 ONK196610 OXG196610 PHC196610 PQY196610 QAU196610 QKQ196610 QUM196610 REI196610 ROE196610 RYA196610 SHW196610 SRS196610 TBO196610 TLK196610 TVG196610 UFC196610 UOY196610 UYU196610 VIQ196610 VSM196610 WCI196610 WME196610 WWA196610 T262146 JO262146 TK262146 ADG262146 ANC262146 AWY262146 BGU262146 BQQ262146 CAM262146 CKI262146 CUE262146 DEA262146 DNW262146 DXS262146 EHO262146 ERK262146 FBG262146 FLC262146 FUY262146 GEU262146 GOQ262146 GYM262146 HII262146 HSE262146 ICA262146 ILW262146 IVS262146 JFO262146 JPK262146 JZG262146 KJC262146 KSY262146 LCU262146 LMQ262146 LWM262146 MGI262146 MQE262146 NAA262146 NJW262146 NTS262146 ODO262146 ONK262146 OXG262146 PHC262146 PQY262146 QAU262146 QKQ262146 QUM262146 REI262146 ROE262146 RYA262146 SHW262146 SRS262146 TBO262146 TLK262146 TVG262146 UFC262146 UOY262146 UYU262146 VIQ262146 VSM262146 WCI262146 WME262146 WWA262146 T327682 JO327682 TK327682 ADG327682 ANC327682 AWY327682 BGU327682 BQQ327682 CAM327682 CKI327682 CUE327682 DEA327682 DNW327682 DXS327682 EHO327682 ERK327682 FBG327682 FLC327682 FUY327682 GEU327682 GOQ327682 GYM327682 HII327682 HSE327682 ICA327682 ILW327682 IVS327682 JFO327682 JPK327682 JZG327682 KJC327682 KSY327682 LCU327682 LMQ327682 LWM327682 MGI327682 MQE327682 NAA327682 NJW327682 NTS327682 ODO327682 ONK327682 OXG327682 PHC327682 PQY327682 QAU327682 QKQ327682 QUM327682 REI327682 ROE327682 RYA327682 SHW327682 SRS327682 TBO327682 TLK327682 TVG327682 UFC327682 UOY327682 UYU327682 VIQ327682 VSM327682 WCI327682 WME327682 WWA327682 T393218 JO393218 TK393218 ADG393218 ANC393218 AWY393218 BGU393218 BQQ393218 CAM393218 CKI393218 CUE393218 DEA393218 DNW393218 DXS393218 EHO393218 ERK393218 FBG393218 FLC393218 FUY393218 GEU393218 GOQ393218 GYM393218 HII393218 HSE393218 ICA393218 ILW393218 IVS393218 JFO393218 JPK393218 JZG393218 KJC393218 KSY393218 LCU393218 LMQ393218 LWM393218 MGI393218 MQE393218 NAA393218 NJW393218 NTS393218 ODO393218 ONK393218 OXG393218 PHC393218 PQY393218 QAU393218 QKQ393218 QUM393218 REI393218 ROE393218 RYA393218 SHW393218 SRS393218 TBO393218 TLK393218 TVG393218 UFC393218 UOY393218 UYU393218 VIQ393218 VSM393218 WCI393218 WME393218 WWA393218 T458754 JO458754 TK458754 ADG458754 ANC458754 AWY458754 BGU458754 BQQ458754 CAM458754 CKI458754 CUE458754 DEA458754 DNW458754 DXS458754 EHO458754 ERK458754 FBG458754 FLC458754 FUY458754 GEU458754 GOQ458754 GYM458754 HII458754 HSE458754 ICA458754 ILW458754 IVS458754 JFO458754 JPK458754 JZG458754 KJC458754 KSY458754 LCU458754 LMQ458754 LWM458754 MGI458754 MQE458754 NAA458754 NJW458754 NTS458754 ODO458754 ONK458754 OXG458754 PHC458754 PQY458754 QAU458754 QKQ458754 QUM458754 REI458754 ROE458754 RYA458754 SHW458754 SRS458754 TBO458754 TLK458754 TVG458754 UFC458754 UOY458754 UYU458754 VIQ458754 VSM458754 WCI458754 WME458754 WWA458754 T524290 JO524290 TK524290 ADG524290 ANC524290 AWY524290 BGU524290 BQQ524290 CAM524290 CKI524290 CUE524290 DEA524290 DNW524290 DXS524290 EHO524290 ERK524290 FBG524290 FLC524290 FUY524290 GEU524290 GOQ524290 GYM524290 HII524290 HSE524290 ICA524290 ILW524290 IVS524290 JFO524290 JPK524290 JZG524290 KJC524290 KSY524290 LCU524290 LMQ524290 LWM524290 MGI524290 MQE524290 NAA524290 NJW524290 NTS524290 ODO524290 ONK524290 OXG524290 PHC524290 PQY524290 QAU524290 QKQ524290 QUM524290 REI524290 ROE524290 RYA524290 SHW524290 SRS524290 TBO524290 TLK524290 TVG524290 UFC524290 UOY524290 UYU524290 VIQ524290 VSM524290 WCI524290 WME524290 WWA524290 T589826 JO589826 TK589826 ADG589826 ANC589826 AWY589826 BGU589826 BQQ589826 CAM589826 CKI589826 CUE589826 DEA589826 DNW589826 DXS589826 EHO589826 ERK589826 FBG589826 FLC589826 FUY589826 GEU589826 GOQ589826 GYM589826 HII589826 HSE589826 ICA589826 ILW589826 IVS589826 JFO589826 JPK589826 JZG589826 KJC589826 KSY589826 LCU589826 LMQ589826 LWM589826 MGI589826 MQE589826 NAA589826 NJW589826 NTS589826 ODO589826 ONK589826 OXG589826 PHC589826 PQY589826 QAU589826 QKQ589826 QUM589826 REI589826 ROE589826 RYA589826 SHW589826 SRS589826 TBO589826 TLK589826 TVG589826 UFC589826 UOY589826 UYU589826 VIQ589826 VSM589826 WCI589826 WME589826 WWA589826 T655362 JO655362 TK655362 ADG655362 ANC655362 AWY655362 BGU655362 BQQ655362 CAM655362 CKI655362 CUE655362 DEA655362 DNW655362 DXS655362 EHO655362 ERK655362 FBG655362 FLC655362 FUY655362 GEU655362 GOQ655362 GYM655362 HII655362 HSE655362 ICA655362 ILW655362 IVS655362 JFO655362 JPK655362 JZG655362 KJC655362 KSY655362 LCU655362 LMQ655362 LWM655362 MGI655362 MQE655362 NAA655362 NJW655362 NTS655362 ODO655362 ONK655362 OXG655362 PHC655362 PQY655362 QAU655362 QKQ655362 QUM655362 REI655362 ROE655362 RYA655362 SHW655362 SRS655362 TBO655362 TLK655362 TVG655362 UFC655362 UOY655362 UYU655362 VIQ655362 VSM655362 WCI655362 WME655362 WWA655362 T720898 JO720898 TK720898 ADG720898 ANC720898 AWY720898 BGU720898 BQQ720898 CAM720898 CKI720898 CUE720898 DEA720898 DNW720898 DXS720898 EHO720898 ERK720898 FBG720898 FLC720898 FUY720898 GEU720898 GOQ720898 GYM720898 HII720898 HSE720898 ICA720898 ILW720898 IVS720898 JFO720898 JPK720898 JZG720898 KJC720898 KSY720898 LCU720898 LMQ720898 LWM720898 MGI720898 MQE720898 NAA720898 NJW720898 NTS720898 ODO720898 ONK720898 OXG720898 PHC720898 PQY720898 QAU720898 QKQ720898 QUM720898 REI720898 ROE720898 RYA720898 SHW720898 SRS720898 TBO720898 TLK720898 TVG720898 UFC720898 UOY720898 UYU720898 VIQ720898 VSM720898 WCI720898 WME720898 WWA720898 T786434 JO786434 TK786434 ADG786434 ANC786434 AWY786434 BGU786434 BQQ786434 CAM786434 CKI786434 CUE786434 DEA786434 DNW786434 DXS786434 EHO786434 ERK786434 FBG786434 FLC786434 FUY786434 GEU786434 GOQ786434 GYM786434 HII786434 HSE786434 ICA786434 ILW786434 IVS786434 JFO786434 JPK786434 JZG786434 KJC786434 KSY786434 LCU786434 LMQ786434 LWM786434 MGI786434 MQE786434 NAA786434 NJW786434 NTS786434 ODO786434 ONK786434 OXG786434 PHC786434 PQY786434 QAU786434 QKQ786434 QUM786434 REI786434 ROE786434 RYA786434 SHW786434 SRS786434 TBO786434 TLK786434 TVG786434 UFC786434 UOY786434 UYU786434 VIQ786434 VSM786434 WCI786434 WME786434 WWA786434 T851970 JO851970 TK851970 ADG851970 ANC851970 AWY851970 BGU851970 BQQ851970 CAM851970 CKI851970 CUE851970 DEA851970 DNW851970 DXS851970 EHO851970 ERK851970 FBG851970 FLC851970 FUY851970 GEU851970 GOQ851970 GYM851970 HII851970 HSE851970 ICA851970 ILW851970 IVS851970 JFO851970 JPK851970 JZG851970 KJC851970 KSY851970 LCU851970 LMQ851970 LWM851970 MGI851970 MQE851970 NAA851970 NJW851970 NTS851970 ODO851970 ONK851970 OXG851970 PHC851970 PQY851970 QAU851970 QKQ851970 QUM851970 REI851970 ROE851970 RYA851970 SHW851970 SRS851970 TBO851970 TLK851970 TVG851970 UFC851970 UOY851970 UYU851970 VIQ851970 VSM851970 WCI851970 WME851970 WWA851970 T917506 JO917506 TK917506 ADG917506 ANC917506 AWY917506 BGU917506 BQQ917506 CAM917506 CKI917506 CUE917506 DEA917506 DNW917506 DXS917506 EHO917506 ERK917506 FBG917506 FLC917506 FUY917506 GEU917506 GOQ917506 GYM917506 HII917506 HSE917506 ICA917506 ILW917506 IVS917506 JFO917506 JPK917506 JZG917506 KJC917506 KSY917506 LCU917506 LMQ917506 LWM917506 MGI917506 MQE917506 NAA917506 NJW917506 NTS917506 ODO917506 ONK917506 OXG917506 PHC917506 PQY917506 QAU917506 QKQ917506 QUM917506 REI917506 ROE917506 RYA917506 SHW917506 SRS917506 TBO917506 TLK917506 TVG917506 UFC917506 UOY917506 UYU917506 VIQ917506 VSM917506 WCI917506 WME917506 WWA917506 T983042 JO983042 TK983042 ADG983042 ANC983042 AWY983042 BGU983042 BQQ983042 CAM983042 CKI983042 CUE983042 DEA983042 DNW983042 DXS983042 EHO983042 ERK983042 FBG983042 FLC983042 FUY983042 GEU983042 GOQ983042 GYM983042 HII983042 HSE983042 ICA983042 ILW983042 IVS983042 JFO983042 JPK983042 JZG983042 KJC983042 KSY983042 LCU983042 LMQ983042 LWM983042 MGI983042 MQE983042 NAA983042 NJW983042 NTS983042 ODO983042 ONK983042 OXG983042 PHC983042 PQY983042 QAU983042 QKQ983042 QUM983042 REI983042 ROE983042 RYA983042 SHW983042 SRS983042 TBO983042 TLK983042 TVG983042 UFC983042 UOY983042 UYU983042 VIQ983042 VSM983042 WCI983042 WME983042 T2" xr:uid="{00000000-0002-0000-0600-000001000000}">
      <formula1>指標適用性</formula1>
    </dataValidation>
    <dataValidation type="list" allowBlank="1" showInputMessage="1" showErrorMessage="1" sqref="D16:D30" xr:uid="{E12367D1-67E1-4FDC-8FAC-768E590ADE80}">
      <formula1>$AD$3:$AD$5</formula1>
    </dataValidation>
  </dataValidations>
  <printOptions horizontalCentered="1"/>
  <pageMargins left="0.23622047244094491" right="0.23622047244094491" top="0.74803149606299213" bottom="0.74803149606299213" header="0.31496062992125984" footer="0.31496062992125984"/>
  <pageSetup paperSize="9" scale="85" fitToHeight="0" orientation="landscape" r:id="rId1"/>
  <headerFooter differentFirst="1" alignWithMargins="0">
    <oddFooter>&amp;C&amp;"標楷體,標準"自評表-第 &amp;P 頁</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工作表8">
    <pageSetUpPr fitToPage="1"/>
  </sheetPr>
  <dimension ref="A1:AF41"/>
  <sheetViews>
    <sheetView showGridLines="0" view="pageBreakPreview" zoomScale="96" zoomScaleNormal="85" zoomScaleSheetLayoutView="96" workbookViewId="0">
      <selection activeCell="W20" sqref="W20:AA20"/>
    </sheetView>
  </sheetViews>
  <sheetFormatPr defaultRowHeight="15.75"/>
  <cols>
    <col min="1" max="1" width="1.25" style="38" customWidth="1"/>
    <col min="2" max="2" width="2.875" style="38" customWidth="1"/>
    <col min="3" max="3" width="3.25" style="38" customWidth="1"/>
    <col min="4" max="4" width="21.5" style="38" customWidth="1"/>
    <col min="5" max="5" width="14.75" style="38" customWidth="1"/>
    <col min="6" max="6" width="5.625" style="38" customWidth="1"/>
    <col min="7" max="7" width="4.875" style="38" customWidth="1"/>
    <col min="8" max="8" width="3.25" style="38" customWidth="1"/>
    <col min="9" max="9" width="4.75" style="285" customWidth="1"/>
    <col min="10" max="10" width="6.125" style="287" customWidth="1"/>
    <col min="11" max="11" width="3.375" style="287" customWidth="1"/>
    <col min="12" max="12" width="5.875" style="287" customWidth="1"/>
    <col min="13" max="13" width="2.625" style="285" customWidth="1"/>
    <col min="14" max="14" width="3.5" style="287" customWidth="1"/>
    <col min="15" max="15" width="3.875" style="287" customWidth="1"/>
    <col min="16" max="16" width="3.5" style="287" customWidth="1"/>
    <col min="17" max="17" width="3.875" style="293" customWidth="1"/>
    <col min="18" max="18" width="2.875" style="294" customWidth="1"/>
    <col min="19" max="19" width="3.25" style="38" customWidth="1"/>
    <col min="20" max="20" width="2.375" style="38" customWidth="1"/>
    <col min="21" max="21" width="3.625" style="30" customWidth="1"/>
    <col min="22" max="22" width="3" style="30" customWidth="1"/>
    <col min="23" max="23" width="14.125" style="30" customWidth="1"/>
    <col min="24" max="24" width="1.5" style="30" customWidth="1"/>
    <col min="25" max="25" width="3.125" style="30" customWidth="1"/>
    <col min="26" max="26" width="4.75" style="30" customWidth="1"/>
    <col min="27" max="27" width="7.75" style="30" customWidth="1"/>
    <col min="28" max="28" width="2" style="30" customWidth="1"/>
    <col min="29" max="29" width="2.625" style="30" customWidth="1"/>
    <col min="30" max="30" width="5.5" style="30" customWidth="1"/>
    <col min="31" max="31" width="13.75" style="30" customWidth="1"/>
    <col min="32" max="32" width="80.5" style="30" customWidth="1"/>
    <col min="33" max="254" width="9" style="30"/>
    <col min="255" max="255" width="1.25" style="30" customWidth="1"/>
    <col min="256" max="256" width="2.875" style="30" customWidth="1"/>
    <col min="257" max="257" width="6" style="30" customWidth="1"/>
    <col min="258" max="258" width="20.625" style="30" customWidth="1"/>
    <col min="259" max="259" width="17.375" style="30" customWidth="1"/>
    <col min="260" max="260" width="5.625" style="30" customWidth="1"/>
    <col min="261" max="261" width="4.875" style="30" customWidth="1"/>
    <col min="262" max="262" width="3.25" style="30" customWidth="1"/>
    <col min="263" max="263" width="4.75" style="30" customWidth="1"/>
    <col min="264" max="264" width="6.125" style="30" customWidth="1"/>
    <col min="265" max="265" width="3.375" style="30" customWidth="1"/>
    <col min="266" max="266" width="5.875" style="30" customWidth="1"/>
    <col min="267" max="267" width="2.625" style="30" customWidth="1"/>
    <col min="268" max="270" width="4.125" style="30" customWidth="1"/>
    <col min="271" max="271" width="3.875" style="30" customWidth="1"/>
    <col min="272" max="272" width="2.875" style="30" customWidth="1"/>
    <col min="273" max="273" width="3.25" style="30" customWidth="1"/>
    <col min="274" max="274" width="2.375" style="30" customWidth="1"/>
    <col min="275" max="275" width="3.625" style="30" customWidth="1"/>
    <col min="276" max="276" width="3" style="30" customWidth="1"/>
    <col min="277" max="277" width="14.125" style="30" customWidth="1"/>
    <col min="278" max="278" width="1.5" style="30" customWidth="1"/>
    <col min="279" max="279" width="3.125" style="30" customWidth="1"/>
    <col min="280" max="280" width="4.75" style="30" customWidth="1"/>
    <col min="281" max="281" width="6.25" style="30" customWidth="1"/>
    <col min="282" max="282" width="2" style="30" customWidth="1"/>
    <col min="283" max="283" width="25.625" style="30" bestFit="1" customWidth="1"/>
    <col min="284" max="510" width="9" style="30"/>
    <col min="511" max="511" width="1.25" style="30" customWidth="1"/>
    <col min="512" max="512" width="2.875" style="30" customWidth="1"/>
    <col min="513" max="513" width="6" style="30" customWidth="1"/>
    <col min="514" max="514" width="20.625" style="30" customWidth="1"/>
    <col min="515" max="515" width="17.375" style="30" customWidth="1"/>
    <col min="516" max="516" width="5.625" style="30" customWidth="1"/>
    <col min="517" max="517" width="4.875" style="30" customWidth="1"/>
    <col min="518" max="518" width="3.25" style="30" customWidth="1"/>
    <col min="519" max="519" width="4.75" style="30" customWidth="1"/>
    <col min="520" max="520" width="6.125" style="30" customWidth="1"/>
    <col min="521" max="521" width="3.375" style="30" customWidth="1"/>
    <col min="522" max="522" width="5.875" style="30" customWidth="1"/>
    <col min="523" max="523" width="2.625" style="30" customWidth="1"/>
    <col min="524" max="526" width="4.125" style="30" customWidth="1"/>
    <col min="527" max="527" width="3.875" style="30" customWidth="1"/>
    <col min="528" max="528" width="2.875" style="30" customWidth="1"/>
    <col min="529" max="529" width="3.25" style="30" customWidth="1"/>
    <col min="530" max="530" width="2.375" style="30" customWidth="1"/>
    <col min="531" max="531" width="3.625" style="30" customWidth="1"/>
    <col min="532" max="532" width="3" style="30" customWidth="1"/>
    <col min="533" max="533" width="14.125" style="30" customWidth="1"/>
    <col min="534" max="534" width="1.5" style="30" customWidth="1"/>
    <col min="535" max="535" width="3.125" style="30" customWidth="1"/>
    <col min="536" max="536" width="4.75" style="30" customWidth="1"/>
    <col min="537" max="537" width="6.25" style="30" customWidth="1"/>
    <col min="538" max="538" width="2" style="30" customWidth="1"/>
    <col min="539" max="539" width="25.625" style="30" bestFit="1" customWidth="1"/>
    <col min="540" max="766" width="9" style="30"/>
    <col min="767" max="767" width="1.25" style="30" customWidth="1"/>
    <col min="768" max="768" width="2.875" style="30" customWidth="1"/>
    <col min="769" max="769" width="6" style="30" customWidth="1"/>
    <col min="770" max="770" width="20.625" style="30" customWidth="1"/>
    <col min="771" max="771" width="17.375" style="30" customWidth="1"/>
    <col min="772" max="772" width="5.625" style="30" customWidth="1"/>
    <col min="773" max="773" width="4.875" style="30" customWidth="1"/>
    <col min="774" max="774" width="3.25" style="30" customWidth="1"/>
    <col min="775" max="775" width="4.75" style="30" customWidth="1"/>
    <col min="776" max="776" width="6.125" style="30" customWidth="1"/>
    <col min="777" max="777" width="3.375" style="30" customWidth="1"/>
    <col min="778" max="778" width="5.875" style="30" customWidth="1"/>
    <col min="779" max="779" width="2.625" style="30" customWidth="1"/>
    <col min="780" max="782" width="4.125" style="30" customWidth="1"/>
    <col min="783" max="783" width="3.875" style="30" customWidth="1"/>
    <col min="784" max="784" width="2.875" style="30" customWidth="1"/>
    <col min="785" max="785" width="3.25" style="30" customWidth="1"/>
    <col min="786" max="786" width="2.375" style="30" customWidth="1"/>
    <col min="787" max="787" width="3.625" style="30" customWidth="1"/>
    <col min="788" max="788" width="3" style="30" customWidth="1"/>
    <col min="789" max="789" width="14.125" style="30" customWidth="1"/>
    <col min="790" max="790" width="1.5" style="30" customWidth="1"/>
    <col min="791" max="791" width="3.125" style="30" customWidth="1"/>
    <col min="792" max="792" width="4.75" style="30" customWidth="1"/>
    <col min="793" max="793" width="6.25" style="30" customWidth="1"/>
    <col min="794" max="794" width="2" style="30" customWidth="1"/>
    <col min="795" max="795" width="25.625" style="30" bestFit="1" customWidth="1"/>
    <col min="796" max="1022" width="9" style="30"/>
    <col min="1023" max="1023" width="1.25" style="30" customWidth="1"/>
    <col min="1024" max="1024" width="2.875" style="30" customWidth="1"/>
    <col min="1025" max="1025" width="6" style="30" customWidth="1"/>
    <col min="1026" max="1026" width="20.625" style="30" customWidth="1"/>
    <col min="1027" max="1027" width="17.375" style="30" customWidth="1"/>
    <col min="1028" max="1028" width="5.625" style="30" customWidth="1"/>
    <col min="1029" max="1029" width="4.875" style="30" customWidth="1"/>
    <col min="1030" max="1030" width="3.25" style="30" customWidth="1"/>
    <col min="1031" max="1031" width="4.75" style="30" customWidth="1"/>
    <col min="1032" max="1032" width="6.125" style="30" customWidth="1"/>
    <col min="1033" max="1033" width="3.375" style="30" customWidth="1"/>
    <col min="1034" max="1034" width="5.875" style="30" customWidth="1"/>
    <col min="1035" max="1035" width="2.625" style="30" customWidth="1"/>
    <col min="1036" max="1038" width="4.125" style="30" customWidth="1"/>
    <col min="1039" max="1039" width="3.875" style="30" customWidth="1"/>
    <col min="1040" max="1040" width="2.875" style="30" customWidth="1"/>
    <col min="1041" max="1041" width="3.25" style="30" customWidth="1"/>
    <col min="1042" max="1042" width="2.375" style="30" customWidth="1"/>
    <col min="1043" max="1043" width="3.625" style="30" customWidth="1"/>
    <col min="1044" max="1044" width="3" style="30" customWidth="1"/>
    <col min="1045" max="1045" width="14.125" style="30" customWidth="1"/>
    <col min="1046" max="1046" width="1.5" style="30" customWidth="1"/>
    <col min="1047" max="1047" width="3.125" style="30" customWidth="1"/>
    <col min="1048" max="1048" width="4.75" style="30" customWidth="1"/>
    <col min="1049" max="1049" width="6.25" style="30" customWidth="1"/>
    <col min="1050" max="1050" width="2" style="30" customWidth="1"/>
    <col min="1051" max="1051" width="25.625" style="30" bestFit="1" customWidth="1"/>
    <col min="1052" max="1278" width="9" style="30"/>
    <col min="1279" max="1279" width="1.25" style="30" customWidth="1"/>
    <col min="1280" max="1280" width="2.875" style="30" customWidth="1"/>
    <col min="1281" max="1281" width="6" style="30" customWidth="1"/>
    <col min="1282" max="1282" width="20.625" style="30" customWidth="1"/>
    <col min="1283" max="1283" width="17.375" style="30" customWidth="1"/>
    <col min="1284" max="1284" width="5.625" style="30" customWidth="1"/>
    <col min="1285" max="1285" width="4.875" style="30" customWidth="1"/>
    <col min="1286" max="1286" width="3.25" style="30" customWidth="1"/>
    <col min="1287" max="1287" width="4.75" style="30" customWidth="1"/>
    <col min="1288" max="1288" width="6.125" style="30" customWidth="1"/>
    <col min="1289" max="1289" width="3.375" style="30" customWidth="1"/>
    <col min="1290" max="1290" width="5.875" style="30" customWidth="1"/>
    <col min="1291" max="1291" width="2.625" style="30" customWidth="1"/>
    <col min="1292" max="1294" width="4.125" style="30" customWidth="1"/>
    <col min="1295" max="1295" width="3.875" style="30" customWidth="1"/>
    <col min="1296" max="1296" width="2.875" style="30" customWidth="1"/>
    <col min="1297" max="1297" width="3.25" style="30" customWidth="1"/>
    <col min="1298" max="1298" width="2.375" style="30" customWidth="1"/>
    <col min="1299" max="1299" width="3.625" style="30" customWidth="1"/>
    <col min="1300" max="1300" width="3" style="30" customWidth="1"/>
    <col min="1301" max="1301" width="14.125" style="30" customWidth="1"/>
    <col min="1302" max="1302" width="1.5" style="30" customWidth="1"/>
    <col min="1303" max="1303" width="3.125" style="30" customWidth="1"/>
    <col min="1304" max="1304" width="4.75" style="30" customWidth="1"/>
    <col min="1305" max="1305" width="6.25" style="30" customWidth="1"/>
    <col min="1306" max="1306" width="2" style="30" customWidth="1"/>
    <col min="1307" max="1307" width="25.625" style="30" bestFit="1" customWidth="1"/>
    <col min="1308" max="1534" width="9" style="30"/>
    <col min="1535" max="1535" width="1.25" style="30" customWidth="1"/>
    <col min="1536" max="1536" width="2.875" style="30" customWidth="1"/>
    <col min="1537" max="1537" width="6" style="30" customWidth="1"/>
    <col min="1538" max="1538" width="20.625" style="30" customWidth="1"/>
    <col min="1539" max="1539" width="17.375" style="30" customWidth="1"/>
    <col min="1540" max="1540" width="5.625" style="30" customWidth="1"/>
    <col min="1541" max="1541" width="4.875" style="30" customWidth="1"/>
    <col min="1542" max="1542" width="3.25" style="30" customWidth="1"/>
    <col min="1543" max="1543" width="4.75" style="30" customWidth="1"/>
    <col min="1544" max="1544" width="6.125" style="30" customWidth="1"/>
    <col min="1545" max="1545" width="3.375" style="30" customWidth="1"/>
    <col min="1546" max="1546" width="5.875" style="30" customWidth="1"/>
    <col min="1547" max="1547" width="2.625" style="30" customWidth="1"/>
    <col min="1548" max="1550" width="4.125" style="30" customWidth="1"/>
    <col min="1551" max="1551" width="3.875" style="30" customWidth="1"/>
    <col min="1552" max="1552" width="2.875" style="30" customWidth="1"/>
    <col min="1553" max="1553" width="3.25" style="30" customWidth="1"/>
    <col min="1554" max="1554" width="2.375" style="30" customWidth="1"/>
    <col min="1555" max="1555" width="3.625" style="30" customWidth="1"/>
    <col min="1556" max="1556" width="3" style="30" customWidth="1"/>
    <col min="1557" max="1557" width="14.125" style="30" customWidth="1"/>
    <col min="1558" max="1558" width="1.5" style="30" customWidth="1"/>
    <col min="1559" max="1559" width="3.125" style="30" customWidth="1"/>
    <col min="1560" max="1560" width="4.75" style="30" customWidth="1"/>
    <col min="1561" max="1561" width="6.25" style="30" customWidth="1"/>
    <col min="1562" max="1562" width="2" style="30" customWidth="1"/>
    <col min="1563" max="1563" width="25.625" style="30" bestFit="1" customWidth="1"/>
    <col min="1564" max="1790" width="9" style="30"/>
    <col min="1791" max="1791" width="1.25" style="30" customWidth="1"/>
    <col min="1792" max="1792" width="2.875" style="30" customWidth="1"/>
    <col min="1793" max="1793" width="6" style="30" customWidth="1"/>
    <col min="1794" max="1794" width="20.625" style="30" customWidth="1"/>
    <col min="1795" max="1795" width="17.375" style="30" customWidth="1"/>
    <col min="1796" max="1796" width="5.625" style="30" customWidth="1"/>
    <col min="1797" max="1797" width="4.875" style="30" customWidth="1"/>
    <col min="1798" max="1798" width="3.25" style="30" customWidth="1"/>
    <col min="1799" max="1799" width="4.75" style="30" customWidth="1"/>
    <col min="1800" max="1800" width="6.125" style="30" customWidth="1"/>
    <col min="1801" max="1801" width="3.375" style="30" customWidth="1"/>
    <col min="1802" max="1802" width="5.875" style="30" customWidth="1"/>
    <col min="1803" max="1803" width="2.625" style="30" customWidth="1"/>
    <col min="1804" max="1806" width="4.125" style="30" customWidth="1"/>
    <col min="1807" max="1807" width="3.875" style="30" customWidth="1"/>
    <col min="1808" max="1808" width="2.875" style="30" customWidth="1"/>
    <col min="1809" max="1809" width="3.25" style="30" customWidth="1"/>
    <col min="1810" max="1810" width="2.375" style="30" customWidth="1"/>
    <col min="1811" max="1811" width="3.625" style="30" customWidth="1"/>
    <col min="1812" max="1812" width="3" style="30" customWidth="1"/>
    <col min="1813" max="1813" width="14.125" style="30" customWidth="1"/>
    <col min="1814" max="1814" width="1.5" style="30" customWidth="1"/>
    <col min="1815" max="1815" width="3.125" style="30" customWidth="1"/>
    <col min="1816" max="1816" width="4.75" style="30" customWidth="1"/>
    <col min="1817" max="1817" width="6.25" style="30" customWidth="1"/>
    <col min="1818" max="1818" width="2" style="30" customWidth="1"/>
    <col min="1819" max="1819" width="25.625" style="30" bestFit="1" customWidth="1"/>
    <col min="1820" max="2046" width="9" style="30"/>
    <col min="2047" max="2047" width="1.25" style="30" customWidth="1"/>
    <col min="2048" max="2048" width="2.875" style="30" customWidth="1"/>
    <col min="2049" max="2049" width="6" style="30" customWidth="1"/>
    <col min="2050" max="2050" width="20.625" style="30" customWidth="1"/>
    <col min="2051" max="2051" width="17.375" style="30" customWidth="1"/>
    <col min="2052" max="2052" width="5.625" style="30" customWidth="1"/>
    <col min="2053" max="2053" width="4.875" style="30" customWidth="1"/>
    <col min="2054" max="2054" width="3.25" style="30" customWidth="1"/>
    <col min="2055" max="2055" width="4.75" style="30" customWidth="1"/>
    <col min="2056" max="2056" width="6.125" style="30" customWidth="1"/>
    <col min="2057" max="2057" width="3.375" style="30" customWidth="1"/>
    <col min="2058" max="2058" width="5.875" style="30" customWidth="1"/>
    <col min="2059" max="2059" width="2.625" style="30" customWidth="1"/>
    <col min="2060" max="2062" width="4.125" style="30" customWidth="1"/>
    <col min="2063" max="2063" width="3.875" style="30" customWidth="1"/>
    <col min="2064" max="2064" width="2.875" style="30" customWidth="1"/>
    <col min="2065" max="2065" width="3.25" style="30" customWidth="1"/>
    <col min="2066" max="2066" width="2.375" style="30" customWidth="1"/>
    <col min="2067" max="2067" width="3.625" style="30" customWidth="1"/>
    <col min="2068" max="2068" width="3" style="30" customWidth="1"/>
    <col min="2069" max="2069" width="14.125" style="30" customWidth="1"/>
    <col min="2070" max="2070" width="1.5" style="30" customWidth="1"/>
    <col min="2071" max="2071" width="3.125" style="30" customWidth="1"/>
    <col min="2072" max="2072" width="4.75" style="30" customWidth="1"/>
    <col min="2073" max="2073" width="6.25" style="30" customWidth="1"/>
    <col min="2074" max="2074" width="2" style="30" customWidth="1"/>
    <col min="2075" max="2075" width="25.625" style="30" bestFit="1" customWidth="1"/>
    <col min="2076" max="2302" width="9" style="30"/>
    <col min="2303" max="2303" width="1.25" style="30" customWidth="1"/>
    <col min="2304" max="2304" width="2.875" style="30" customWidth="1"/>
    <col min="2305" max="2305" width="6" style="30" customWidth="1"/>
    <col min="2306" max="2306" width="20.625" style="30" customWidth="1"/>
    <col min="2307" max="2307" width="17.375" style="30" customWidth="1"/>
    <col min="2308" max="2308" width="5.625" style="30" customWidth="1"/>
    <col min="2309" max="2309" width="4.875" style="30" customWidth="1"/>
    <col min="2310" max="2310" width="3.25" style="30" customWidth="1"/>
    <col min="2311" max="2311" width="4.75" style="30" customWidth="1"/>
    <col min="2312" max="2312" width="6.125" style="30" customWidth="1"/>
    <col min="2313" max="2313" width="3.375" style="30" customWidth="1"/>
    <col min="2314" max="2314" width="5.875" style="30" customWidth="1"/>
    <col min="2315" max="2315" width="2.625" style="30" customWidth="1"/>
    <col min="2316" max="2318" width="4.125" style="30" customWidth="1"/>
    <col min="2319" max="2319" width="3.875" style="30" customWidth="1"/>
    <col min="2320" max="2320" width="2.875" style="30" customWidth="1"/>
    <col min="2321" max="2321" width="3.25" style="30" customWidth="1"/>
    <col min="2322" max="2322" width="2.375" style="30" customWidth="1"/>
    <col min="2323" max="2323" width="3.625" style="30" customWidth="1"/>
    <col min="2324" max="2324" width="3" style="30" customWidth="1"/>
    <col min="2325" max="2325" width="14.125" style="30" customWidth="1"/>
    <col min="2326" max="2326" width="1.5" style="30" customWidth="1"/>
    <col min="2327" max="2327" width="3.125" style="30" customWidth="1"/>
    <col min="2328" max="2328" width="4.75" style="30" customWidth="1"/>
    <col min="2329" max="2329" width="6.25" style="30" customWidth="1"/>
    <col min="2330" max="2330" width="2" style="30" customWidth="1"/>
    <col min="2331" max="2331" width="25.625" style="30" bestFit="1" customWidth="1"/>
    <col min="2332" max="2558" width="9" style="30"/>
    <col min="2559" max="2559" width="1.25" style="30" customWidth="1"/>
    <col min="2560" max="2560" width="2.875" style="30" customWidth="1"/>
    <col min="2561" max="2561" width="6" style="30" customWidth="1"/>
    <col min="2562" max="2562" width="20.625" style="30" customWidth="1"/>
    <col min="2563" max="2563" width="17.375" style="30" customWidth="1"/>
    <col min="2564" max="2564" width="5.625" style="30" customWidth="1"/>
    <col min="2565" max="2565" width="4.875" style="30" customWidth="1"/>
    <col min="2566" max="2566" width="3.25" style="30" customWidth="1"/>
    <col min="2567" max="2567" width="4.75" style="30" customWidth="1"/>
    <col min="2568" max="2568" width="6.125" style="30" customWidth="1"/>
    <col min="2569" max="2569" width="3.375" style="30" customWidth="1"/>
    <col min="2570" max="2570" width="5.875" style="30" customWidth="1"/>
    <col min="2571" max="2571" width="2.625" style="30" customWidth="1"/>
    <col min="2572" max="2574" width="4.125" style="30" customWidth="1"/>
    <col min="2575" max="2575" width="3.875" style="30" customWidth="1"/>
    <col min="2576" max="2576" width="2.875" style="30" customWidth="1"/>
    <col min="2577" max="2577" width="3.25" style="30" customWidth="1"/>
    <col min="2578" max="2578" width="2.375" style="30" customWidth="1"/>
    <col min="2579" max="2579" width="3.625" style="30" customWidth="1"/>
    <col min="2580" max="2580" width="3" style="30" customWidth="1"/>
    <col min="2581" max="2581" width="14.125" style="30" customWidth="1"/>
    <col min="2582" max="2582" width="1.5" style="30" customWidth="1"/>
    <col min="2583" max="2583" width="3.125" style="30" customWidth="1"/>
    <col min="2584" max="2584" width="4.75" style="30" customWidth="1"/>
    <col min="2585" max="2585" width="6.25" style="30" customWidth="1"/>
    <col min="2586" max="2586" width="2" style="30" customWidth="1"/>
    <col min="2587" max="2587" width="25.625" style="30" bestFit="1" customWidth="1"/>
    <col min="2588" max="2814" width="9" style="30"/>
    <col min="2815" max="2815" width="1.25" style="30" customWidth="1"/>
    <col min="2816" max="2816" width="2.875" style="30" customWidth="1"/>
    <col min="2817" max="2817" width="6" style="30" customWidth="1"/>
    <col min="2818" max="2818" width="20.625" style="30" customWidth="1"/>
    <col min="2819" max="2819" width="17.375" style="30" customWidth="1"/>
    <col min="2820" max="2820" width="5.625" style="30" customWidth="1"/>
    <col min="2821" max="2821" width="4.875" style="30" customWidth="1"/>
    <col min="2822" max="2822" width="3.25" style="30" customWidth="1"/>
    <col min="2823" max="2823" width="4.75" style="30" customWidth="1"/>
    <col min="2824" max="2824" width="6.125" style="30" customWidth="1"/>
    <col min="2825" max="2825" width="3.375" style="30" customWidth="1"/>
    <col min="2826" max="2826" width="5.875" style="30" customWidth="1"/>
    <col min="2827" max="2827" width="2.625" style="30" customWidth="1"/>
    <col min="2828" max="2830" width="4.125" style="30" customWidth="1"/>
    <col min="2831" max="2831" width="3.875" style="30" customWidth="1"/>
    <col min="2832" max="2832" width="2.875" style="30" customWidth="1"/>
    <col min="2833" max="2833" width="3.25" style="30" customWidth="1"/>
    <col min="2834" max="2834" width="2.375" style="30" customWidth="1"/>
    <col min="2835" max="2835" width="3.625" style="30" customWidth="1"/>
    <col min="2836" max="2836" width="3" style="30" customWidth="1"/>
    <col min="2837" max="2837" width="14.125" style="30" customWidth="1"/>
    <col min="2838" max="2838" width="1.5" style="30" customWidth="1"/>
    <col min="2839" max="2839" width="3.125" style="30" customWidth="1"/>
    <col min="2840" max="2840" width="4.75" style="30" customWidth="1"/>
    <col min="2841" max="2841" width="6.25" style="30" customWidth="1"/>
    <col min="2842" max="2842" width="2" style="30" customWidth="1"/>
    <col min="2843" max="2843" width="25.625" style="30" bestFit="1" customWidth="1"/>
    <col min="2844" max="3070" width="9" style="30"/>
    <col min="3071" max="3071" width="1.25" style="30" customWidth="1"/>
    <col min="3072" max="3072" width="2.875" style="30" customWidth="1"/>
    <col min="3073" max="3073" width="6" style="30" customWidth="1"/>
    <col min="3074" max="3074" width="20.625" style="30" customWidth="1"/>
    <col min="3075" max="3075" width="17.375" style="30" customWidth="1"/>
    <col min="3076" max="3076" width="5.625" style="30" customWidth="1"/>
    <col min="3077" max="3077" width="4.875" style="30" customWidth="1"/>
    <col min="3078" max="3078" width="3.25" style="30" customWidth="1"/>
    <col min="3079" max="3079" width="4.75" style="30" customWidth="1"/>
    <col min="3080" max="3080" width="6.125" style="30" customWidth="1"/>
    <col min="3081" max="3081" width="3.375" style="30" customWidth="1"/>
    <col min="3082" max="3082" width="5.875" style="30" customWidth="1"/>
    <col min="3083" max="3083" width="2.625" style="30" customWidth="1"/>
    <col min="3084" max="3086" width="4.125" style="30" customWidth="1"/>
    <col min="3087" max="3087" width="3.875" style="30" customWidth="1"/>
    <col min="3088" max="3088" width="2.875" style="30" customWidth="1"/>
    <col min="3089" max="3089" width="3.25" style="30" customWidth="1"/>
    <col min="3090" max="3090" width="2.375" style="30" customWidth="1"/>
    <col min="3091" max="3091" width="3.625" style="30" customWidth="1"/>
    <col min="3092" max="3092" width="3" style="30" customWidth="1"/>
    <col min="3093" max="3093" width="14.125" style="30" customWidth="1"/>
    <col min="3094" max="3094" width="1.5" style="30" customWidth="1"/>
    <col min="3095" max="3095" width="3.125" style="30" customWidth="1"/>
    <col min="3096" max="3096" width="4.75" style="30" customWidth="1"/>
    <col min="3097" max="3097" width="6.25" style="30" customWidth="1"/>
    <col min="3098" max="3098" width="2" style="30" customWidth="1"/>
    <col min="3099" max="3099" width="25.625" style="30" bestFit="1" customWidth="1"/>
    <col min="3100" max="3326" width="9" style="30"/>
    <col min="3327" max="3327" width="1.25" style="30" customWidth="1"/>
    <col min="3328" max="3328" width="2.875" style="30" customWidth="1"/>
    <col min="3329" max="3329" width="6" style="30" customWidth="1"/>
    <col min="3330" max="3330" width="20.625" style="30" customWidth="1"/>
    <col min="3331" max="3331" width="17.375" style="30" customWidth="1"/>
    <col min="3332" max="3332" width="5.625" style="30" customWidth="1"/>
    <col min="3333" max="3333" width="4.875" style="30" customWidth="1"/>
    <col min="3334" max="3334" width="3.25" style="30" customWidth="1"/>
    <col min="3335" max="3335" width="4.75" style="30" customWidth="1"/>
    <col min="3336" max="3336" width="6.125" style="30" customWidth="1"/>
    <col min="3337" max="3337" width="3.375" style="30" customWidth="1"/>
    <col min="3338" max="3338" width="5.875" style="30" customWidth="1"/>
    <col min="3339" max="3339" width="2.625" style="30" customWidth="1"/>
    <col min="3340" max="3342" width="4.125" style="30" customWidth="1"/>
    <col min="3343" max="3343" width="3.875" style="30" customWidth="1"/>
    <col min="3344" max="3344" width="2.875" style="30" customWidth="1"/>
    <col min="3345" max="3345" width="3.25" style="30" customWidth="1"/>
    <col min="3346" max="3346" width="2.375" style="30" customWidth="1"/>
    <col min="3347" max="3347" width="3.625" style="30" customWidth="1"/>
    <col min="3348" max="3348" width="3" style="30" customWidth="1"/>
    <col min="3349" max="3349" width="14.125" style="30" customWidth="1"/>
    <col min="3350" max="3350" width="1.5" style="30" customWidth="1"/>
    <col min="3351" max="3351" width="3.125" style="30" customWidth="1"/>
    <col min="3352" max="3352" width="4.75" style="30" customWidth="1"/>
    <col min="3353" max="3353" width="6.25" style="30" customWidth="1"/>
    <col min="3354" max="3354" width="2" style="30" customWidth="1"/>
    <col min="3355" max="3355" width="25.625" style="30" bestFit="1" customWidth="1"/>
    <col min="3356" max="3582" width="9" style="30"/>
    <col min="3583" max="3583" width="1.25" style="30" customWidth="1"/>
    <col min="3584" max="3584" width="2.875" style="30" customWidth="1"/>
    <col min="3585" max="3585" width="6" style="30" customWidth="1"/>
    <col min="3586" max="3586" width="20.625" style="30" customWidth="1"/>
    <col min="3587" max="3587" width="17.375" style="30" customWidth="1"/>
    <col min="3588" max="3588" width="5.625" style="30" customWidth="1"/>
    <col min="3589" max="3589" width="4.875" style="30" customWidth="1"/>
    <col min="3590" max="3590" width="3.25" style="30" customWidth="1"/>
    <col min="3591" max="3591" width="4.75" style="30" customWidth="1"/>
    <col min="3592" max="3592" width="6.125" style="30" customWidth="1"/>
    <col min="3593" max="3593" width="3.375" style="30" customWidth="1"/>
    <col min="3594" max="3594" width="5.875" style="30" customWidth="1"/>
    <col min="3595" max="3595" width="2.625" style="30" customWidth="1"/>
    <col min="3596" max="3598" width="4.125" style="30" customWidth="1"/>
    <col min="3599" max="3599" width="3.875" style="30" customWidth="1"/>
    <col min="3600" max="3600" width="2.875" style="30" customWidth="1"/>
    <col min="3601" max="3601" width="3.25" style="30" customWidth="1"/>
    <col min="3602" max="3602" width="2.375" style="30" customWidth="1"/>
    <col min="3603" max="3603" width="3.625" style="30" customWidth="1"/>
    <col min="3604" max="3604" width="3" style="30" customWidth="1"/>
    <col min="3605" max="3605" width="14.125" style="30" customWidth="1"/>
    <col min="3606" max="3606" width="1.5" style="30" customWidth="1"/>
    <col min="3607" max="3607" width="3.125" style="30" customWidth="1"/>
    <col min="3608" max="3608" width="4.75" style="30" customWidth="1"/>
    <col min="3609" max="3609" width="6.25" style="30" customWidth="1"/>
    <col min="3610" max="3610" width="2" style="30" customWidth="1"/>
    <col min="3611" max="3611" width="25.625" style="30" bestFit="1" customWidth="1"/>
    <col min="3612" max="3838" width="9" style="30"/>
    <col min="3839" max="3839" width="1.25" style="30" customWidth="1"/>
    <col min="3840" max="3840" width="2.875" style="30" customWidth="1"/>
    <col min="3841" max="3841" width="6" style="30" customWidth="1"/>
    <col min="3842" max="3842" width="20.625" style="30" customWidth="1"/>
    <col min="3843" max="3843" width="17.375" style="30" customWidth="1"/>
    <col min="3844" max="3844" width="5.625" style="30" customWidth="1"/>
    <col min="3845" max="3845" width="4.875" style="30" customWidth="1"/>
    <col min="3846" max="3846" width="3.25" style="30" customWidth="1"/>
    <col min="3847" max="3847" width="4.75" style="30" customWidth="1"/>
    <col min="3848" max="3848" width="6.125" style="30" customWidth="1"/>
    <col min="3849" max="3849" width="3.375" style="30" customWidth="1"/>
    <col min="3850" max="3850" width="5.875" style="30" customWidth="1"/>
    <col min="3851" max="3851" width="2.625" style="30" customWidth="1"/>
    <col min="3852" max="3854" width="4.125" style="30" customWidth="1"/>
    <col min="3855" max="3855" width="3.875" style="30" customWidth="1"/>
    <col min="3856" max="3856" width="2.875" style="30" customWidth="1"/>
    <col min="3857" max="3857" width="3.25" style="30" customWidth="1"/>
    <col min="3858" max="3858" width="2.375" style="30" customWidth="1"/>
    <col min="3859" max="3859" width="3.625" style="30" customWidth="1"/>
    <col min="3860" max="3860" width="3" style="30" customWidth="1"/>
    <col min="3861" max="3861" width="14.125" style="30" customWidth="1"/>
    <col min="3862" max="3862" width="1.5" style="30" customWidth="1"/>
    <col min="3863" max="3863" width="3.125" style="30" customWidth="1"/>
    <col min="3864" max="3864" width="4.75" style="30" customWidth="1"/>
    <col min="3865" max="3865" width="6.25" style="30" customWidth="1"/>
    <col min="3866" max="3866" width="2" style="30" customWidth="1"/>
    <col min="3867" max="3867" width="25.625" style="30" bestFit="1" customWidth="1"/>
    <col min="3868" max="4094" width="9" style="30"/>
    <col min="4095" max="4095" width="1.25" style="30" customWidth="1"/>
    <col min="4096" max="4096" width="2.875" style="30" customWidth="1"/>
    <col min="4097" max="4097" width="6" style="30" customWidth="1"/>
    <col min="4098" max="4098" width="20.625" style="30" customWidth="1"/>
    <col min="4099" max="4099" width="17.375" style="30" customWidth="1"/>
    <col min="4100" max="4100" width="5.625" style="30" customWidth="1"/>
    <col min="4101" max="4101" width="4.875" style="30" customWidth="1"/>
    <col min="4102" max="4102" width="3.25" style="30" customWidth="1"/>
    <col min="4103" max="4103" width="4.75" style="30" customWidth="1"/>
    <col min="4104" max="4104" width="6.125" style="30" customWidth="1"/>
    <col min="4105" max="4105" width="3.375" style="30" customWidth="1"/>
    <col min="4106" max="4106" width="5.875" style="30" customWidth="1"/>
    <col min="4107" max="4107" width="2.625" style="30" customWidth="1"/>
    <col min="4108" max="4110" width="4.125" style="30" customWidth="1"/>
    <col min="4111" max="4111" width="3.875" style="30" customWidth="1"/>
    <col min="4112" max="4112" width="2.875" style="30" customWidth="1"/>
    <col min="4113" max="4113" width="3.25" style="30" customWidth="1"/>
    <col min="4114" max="4114" width="2.375" style="30" customWidth="1"/>
    <col min="4115" max="4115" width="3.625" style="30" customWidth="1"/>
    <col min="4116" max="4116" width="3" style="30" customWidth="1"/>
    <col min="4117" max="4117" width="14.125" style="30" customWidth="1"/>
    <col min="4118" max="4118" width="1.5" style="30" customWidth="1"/>
    <col min="4119" max="4119" width="3.125" style="30" customWidth="1"/>
    <col min="4120" max="4120" width="4.75" style="30" customWidth="1"/>
    <col min="4121" max="4121" width="6.25" style="30" customWidth="1"/>
    <col min="4122" max="4122" width="2" style="30" customWidth="1"/>
    <col min="4123" max="4123" width="25.625" style="30" bestFit="1" customWidth="1"/>
    <col min="4124" max="4350" width="9" style="30"/>
    <col min="4351" max="4351" width="1.25" style="30" customWidth="1"/>
    <col min="4352" max="4352" width="2.875" style="30" customWidth="1"/>
    <col min="4353" max="4353" width="6" style="30" customWidth="1"/>
    <col min="4354" max="4354" width="20.625" style="30" customWidth="1"/>
    <col min="4355" max="4355" width="17.375" style="30" customWidth="1"/>
    <col min="4356" max="4356" width="5.625" style="30" customWidth="1"/>
    <col min="4357" max="4357" width="4.875" style="30" customWidth="1"/>
    <col min="4358" max="4358" width="3.25" style="30" customWidth="1"/>
    <col min="4359" max="4359" width="4.75" style="30" customWidth="1"/>
    <col min="4360" max="4360" width="6.125" style="30" customWidth="1"/>
    <col min="4361" max="4361" width="3.375" style="30" customWidth="1"/>
    <col min="4362" max="4362" width="5.875" style="30" customWidth="1"/>
    <col min="4363" max="4363" width="2.625" style="30" customWidth="1"/>
    <col min="4364" max="4366" width="4.125" style="30" customWidth="1"/>
    <col min="4367" max="4367" width="3.875" style="30" customWidth="1"/>
    <col min="4368" max="4368" width="2.875" style="30" customWidth="1"/>
    <col min="4369" max="4369" width="3.25" style="30" customWidth="1"/>
    <col min="4370" max="4370" width="2.375" style="30" customWidth="1"/>
    <col min="4371" max="4371" width="3.625" style="30" customWidth="1"/>
    <col min="4372" max="4372" width="3" style="30" customWidth="1"/>
    <col min="4373" max="4373" width="14.125" style="30" customWidth="1"/>
    <col min="4374" max="4374" width="1.5" style="30" customWidth="1"/>
    <col min="4375" max="4375" width="3.125" style="30" customWidth="1"/>
    <col min="4376" max="4376" width="4.75" style="30" customWidth="1"/>
    <col min="4377" max="4377" width="6.25" style="30" customWidth="1"/>
    <col min="4378" max="4378" width="2" style="30" customWidth="1"/>
    <col min="4379" max="4379" width="25.625" style="30" bestFit="1" customWidth="1"/>
    <col min="4380" max="4606" width="9" style="30"/>
    <col min="4607" max="4607" width="1.25" style="30" customWidth="1"/>
    <col min="4608" max="4608" width="2.875" style="30" customWidth="1"/>
    <col min="4609" max="4609" width="6" style="30" customWidth="1"/>
    <col min="4610" max="4610" width="20.625" style="30" customWidth="1"/>
    <col min="4611" max="4611" width="17.375" style="30" customWidth="1"/>
    <col min="4612" max="4612" width="5.625" style="30" customWidth="1"/>
    <col min="4613" max="4613" width="4.875" style="30" customWidth="1"/>
    <col min="4614" max="4614" width="3.25" style="30" customWidth="1"/>
    <col min="4615" max="4615" width="4.75" style="30" customWidth="1"/>
    <col min="4616" max="4616" width="6.125" style="30" customWidth="1"/>
    <col min="4617" max="4617" width="3.375" style="30" customWidth="1"/>
    <col min="4618" max="4618" width="5.875" style="30" customWidth="1"/>
    <col min="4619" max="4619" width="2.625" style="30" customWidth="1"/>
    <col min="4620" max="4622" width="4.125" style="30" customWidth="1"/>
    <col min="4623" max="4623" width="3.875" style="30" customWidth="1"/>
    <col min="4624" max="4624" width="2.875" style="30" customWidth="1"/>
    <col min="4625" max="4625" width="3.25" style="30" customWidth="1"/>
    <col min="4626" max="4626" width="2.375" style="30" customWidth="1"/>
    <col min="4627" max="4627" width="3.625" style="30" customWidth="1"/>
    <col min="4628" max="4628" width="3" style="30" customWidth="1"/>
    <col min="4629" max="4629" width="14.125" style="30" customWidth="1"/>
    <col min="4630" max="4630" width="1.5" style="30" customWidth="1"/>
    <col min="4631" max="4631" width="3.125" style="30" customWidth="1"/>
    <col min="4632" max="4632" width="4.75" style="30" customWidth="1"/>
    <col min="4633" max="4633" width="6.25" style="30" customWidth="1"/>
    <col min="4634" max="4634" width="2" style="30" customWidth="1"/>
    <col min="4635" max="4635" width="25.625" style="30" bestFit="1" customWidth="1"/>
    <col min="4636" max="4862" width="9" style="30"/>
    <col min="4863" max="4863" width="1.25" style="30" customWidth="1"/>
    <col min="4864" max="4864" width="2.875" style="30" customWidth="1"/>
    <col min="4865" max="4865" width="6" style="30" customWidth="1"/>
    <col min="4866" max="4866" width="20.625" style="30" customWidth="1"/>
    <col min="4867" max="4867" width="17.375" style="30" customWidth="1"/>
    <col min="4868" max="4868" width="5.625" style="30" customWidth="1"/>
    <col min="4869" max="4869" width="4.875" style="30" customWidth="1"/>
    <col min="4870" max="4870" width="3.25" style="30" customWidth="1"/>
    <col min="4871" max="4871" width="4.75" style="30" customWidth="1"/>
    <col min="4872" max="4872" width="6.125" style="30" customWidth="1"/>
    <col min="4873" max="4873" width="3.375" style="30" customWidth="1"/>
    <col min="4874" max="4874" width="5.875" style="30" customWidth="1"/>
    <col min="4875" max="4875" width="2.625" style="30" customWidth="1"/>
    <col min="4876" max="4878" width="4.125" style="30" customWidth="1"/>
    <col min="4879" max="4879" width="3.875" style="30" customWidth="1"/>
    <col min="4880" max="4880" width="2.875" style="30" customWidth="1"/>
    <col min="4881" max="4881" width="3.25" style="30" customWidth="1"/>
    <col min="4882" max="4882" width="2.375" style="30" customWidth="1"/>
    <col min="4883" max="4883" width="3.625" style="30" customWidth="1"/>
    <col min="4884" max="4884" width="3" style="30" customWidth="1"/>
    <col min="4885" max="4885" width="14.125" style="30" customWidth="1"/>
    <col min="4886" max="4886" width="1.5" style="30" customWidth="1"/>
    <col min="4887" max="4887" width="3.125" style="30" customWidth="1"/>
    <col min="4888" max="4888" width="4.75" style="30" customWidth="1"/>
    <col min="4889" max="4889" width="6.25" style="30" customWidth="1"/>
    <col min="4890" max="4890" width="2" style="30" customWidth="1"/>
    <col min="4891" max="4891" width="25.625" style="30" bestFit="1" customWidth="1"/>
    <col min="4892" max="5118" width="9" style="30"/>
    <col min="5119" max="5119" width="1.25" style="30" customWidth="1"/>
    <col min="5120" max="5120" width="2.875" style="30" customWidth="1"/>
    <col min="5121" max="5121" width="6" style="30" customWidth="1"/>
    <col min="5122" max="5122" width="20.625" style="30" customWidth="1"/>
    <col min="5123" max="5123" width="17.375" style="30" customWidth="1"/>
    <col min="5124" max="5124" width="5.625" style="30" customWidth="1"/>
    <col min="5125" max="5125" width="4.875" style="30" customWidth="1"/>
    <col min="5126" max="5126" width="3.25" style="30" customWidth="1"/>
    <col min="5127" max="5127" width="4.75" style="30" customWidth="1"/>
    <col min="5128" max="5128" width="6.125" style="30" customWidth="1"/>
    <col min="5129" max="5129" width="3.375" style="30" customWidth="1"/>
    <col min="5130" max="5130" width="5.875" style="30" customWidth="1"/>
    <col min="5131" max="5131" width="2.625" style="30" customWidth="1"/>
    <col min="5132" max="5134" width="4.125" style="30" customWidth="1"/>
    <col min="5135" max="5135" width="3.875" style="30" customWidth="1"/>
    <col min="5136" max="5136" width="2.875" style="30" customWidth="1"/>
    <col min="5137" max="5137" width="3.25" style="30" customWidth="1"/>
    <col min="5138" max="5138" width="2.375" style="30" customWidth="1"/>
    <col min="5139" max="5139" width="3.625" style="30" customWidth="1"/>
    <col min="5140" max="5140" width="3" style="30" customWidth="1"/>
    <col min="5141" max="5141" width="14.125" style="30" customWidth="1"/>
    <col min="5142" max="5142" width="1.5" style="30" customWidth="1"/>
    <col min="5143" max="5143" width="3.125" style="30" customWidth="1"/>
    <col min="5144" max="5144" width="4.75" style="30" customWidth="1"/>
    <col min="5145" max="5145" width="6.25" style="30" customWidth="1"/>
    <col min="5146" max="5146" width="2" style="30" customWidth="1"/>
    <col min="5147" max="5147" width="25.625" style="30" bestFit="1" customWidth="1"/>
    <col min="5148" max="5374" width="9" style="30"/>
    <col min="5375" max="5375" width="1.25" style="30" customWidth="1"/>
    <col min="5376" max="5376" width="2.875" style="30" customWidth="1"/>
    <col min="5377" max="5377" width="6" style="30" customWidth="1"/>
    <col min="5378" max="5378" width="20.625" style="30" customWidth="1"/>
    <col min="5379" max="5379" width="17.375" style="30" customWidth="1"/>
    <col min="5380" max="5380" width="5.625" style="30" customWidth="1"/>
    <col min="5381" max="5381" width="4.875" style="30" customWidth="1"/>
    <col min="5382" max="5382" width="3.25" style="30" customWidth="1"/>
    <col min="5383" max="5383" width="4.75" style="30" customWidth="1"/>
    <col min="5384" max="5384" width="6.125" style="30" customWidth="1"/>
    <col min="5385" max="5385" width="3.375" style="30" customWidth="1"/>
    <col min="5386" max="5386" width="5.875" style="30" customWidth="1"/>
    <col min="5387" max="5387" width="2.625" style="30" customWidth="1"/>
    <col min="5388" max="5390" width="4.125" style="30" customWidth="1"/>
    <col min="5391" max="5391" width="3.875" style="30" customWidth="1"/>
    <col min="5392" max="5392" width="2.875" style="30" customWidth="1"/>
    <col min="5393" max="5393" width="3.25" style="30" customWidth="1"/>
    <col min="5394" max="5394" width="2.375" style="30" customWidth="1"/>
    <col min="5395" max="5395" width="3.625" style="30" customWidth="1"/>
    <col min="5396" max="5396" width="3" style="30" customWidth="1"/>
    <col min="5397" max="5397" width="14.125" style="30" customWidth="1"/>
    <col min="5398" max="5398" width="1.5" style="30" customWidth="1"/>
    <col min="5399" max="5399" width="3.125" style="30" customWidth="1"/>
    <col min="5400" max="5400" width="4.75" style="30" customWidth="1"/>
    <col min="5401" max="5401" width="6.25" style="30" customWidth="1"/>
    <col min="5402" max="5402" width="2" style="30" customWidth="1"/>
    <col min="5403" max="5403" width="25.625" style="30" bestFit="1" customWidth="1"/>
    <col min="5404" max="5630" width="9" style="30"/>
    <col min="5631" max="5631" width="1.25" style="30" customWidth="1"/>
    <col min="5632" max="5632" width="2.875" style="30" customWidth="1"/>
    <col min="5633" max="5633" width="6" style="30" customWidth="1"/>
    <col min="5634" max="5634" width="20.625" style="30" customWidth="1"/>
    <col min="5635" max="5635" width="17.375" style="30" customWidth="1"/>
    <col min="5636" max="5636" width="5.625" style="30" customWidth="1"/>
    <col min="5637" max="5637" width="4.875" style="30" customWidth="1"/>
    <col min="5638" max="5638" width="3.25" style="30" customWidth="1"/>
    <col min="5639" max="5639" width="4.75" style="30" customWidth="1"/>
    <col min="5640" max="5640" width="6.125" style="30" customWidth="1"/>
    <col min="5641" max="5641" width="3.375" style="30" customWidth="1"/>
    <col min="5642" max="5642" width="5.875" style="30" customWidth="1"/>
    <col min="5643" max="5643" width="2.625" style="30" customWidth="1"/>
    <col min="5644" max="5646" width="4.125" style="30" customWidth="1"/>
    <col min="5647" max="5647" width="3.875" style="30" customWidth="1"/>
    <col min="5648" max="5648" width="2.875" style="30" customWidth="1"/>
    <col min="5649" max="5649" width="3.25" style="30" customWidth="1"/>
    <col min="5650" max="5650" width="2.375" style="30" customWidth="1"/>
    <col min="5651" max="5651" width="3.625" style="30" customWidth="1"/>
    <col min="5652" max="5652" width="3" style="30" customWidth="1"/>
    <col min="5653" max="5653" width="14.125" style="30" customWidth="1"/>
    <col min="5654" max="5654" width="1.5" style="30" customWidth="1"/>
    <col min="5655" max="5655" width="3.125" style="30" customWidth="1"/>
    <col min="5656" max="5656" width="4.75" style="30" customWidth="1"/>
    <col min="5657" max="5657" width="6.25" style="30" customWidth="1"/>
    <col min="5658" max="5658" width="2" style="30" customWidth="1"/>
    <col min="5659" max="5659" width="25.625" style="30" bestFit="1" customWidth="1"/>
    <col min="5660" max="5886" width="9" style="30"/>
    <col min="5887" max="5887" width="1.25" style="30" customWidth="1"/>
    <col min="5888" max="5888" width="2.875" style="30" customWidth="1"/>
    <col min="5889" max="5889" width="6" style="30" customWidth="1"/>
    <col min="5890" max="5890" width="20.625" style="30" customWidth="1"/>
    <col min="5891" max="5891" width="17.375" style="30" customWidth="1"/>
    <col min="5892" max="5892" width="5.625" style="30" customWidth="1"/>
    <col min="5893" max="5893" width="4.875" style="30" customWidth="1"/>
    <col min="5894" max="5894" width="3.25" style="30" customWidth="1"/>
    <col min="5895" max="5895" width="4.75" style="30" customWidth="1"/>
    <col min="5896" max="5896" width="6.125" style="30" customWidth="1"/>
    <col min="5897" max="5897" width="3.375" style="30" customWidth="1"/>
    <col min="5898" max="5898" width="5.875" style="30" customWidth="1"/>
    <col min="5899" max="5899" width="2.625" style="30" customWidth="1"/>
    <col min="5900" max="5902" width="4.125" style="30" customWidth="1"/>
    <col min="5903" max="5903" width="3.875" style="30" customWidth="1"/>
    <col min="5904" max="5904" width="2.875" style="30" customWidth="1"/>
    <col min="5905" max="5905" width="3.25" style="30" customWidth="1"/>
    <col min="5906" max="5906" width="2.375" style="30" customWidth="1"/>
    <col min="5907" max="5907" width="3.625" style="30" customWidth="1"/>
    <col min="5908" max="5908" width="3" style="30" customWidth="1"/>
    <col min="5909" max="5909" width="14.125" style="30" customWidth="1"/>
    <col min="5910" max="5910" width="1.5" style="30" customWidth="1"/>
    <col min="5911" max="5911" width="3.125" style="30" customWidth="1"/>
    <col min="5912" max="5912" width="4.75" style="30" customWidth="1"/>
    <col min="5913" max="5913" width="6.25" style="30" customWidth="1"/>
    <col min="5914" max="5914" width="2" style="30" customWidth="1"/>
    <col min="5915" max="5915" width="25.625" style="30" bestFit="1" customWidth="1"/>
    <col min="5916" max="6142" width="9" style="30"/>
    <col min="6143" max="6143" width="1.25" style="30" customWidth="1"/>
    <col min="6144" max="6144" width="2.875" style="30" customWidth="1"/>
    <col min="6145" max="6145" width="6" style="30" customWidth="1"/>
    <col min="6146" max="6146" width="20.625" style="30" customWidth="1"/>
    <col min="6147" max="6147" width="17.375" style="30" customWidth="1"/>
    <col min="6148" max="6148" width="5.625" style="30" customWidth="1"/>
    <col min="6149" max="6149" width="4.875" style="30" customWidth="1"/>
    <col min="6150" max="6150" width="3.25" style="30" customWidth="1"/>
    <col min="6151" max="6151" width="4.75" style="30" customWidth="1"/>
    <col min="6152" max="6152" width="6.125" style="30" customWidth="1"/>
    <col min="6153" max="6153" width="3.375" style="30" customWidth="1"/>
    <col min="6154" max="6154" width="5.875" style="30" customWidth="1"/>
    <col min="6155" max="6155" width="2.625" style="30" customWidth="1"/>
    <col min="6156" max="6158" width="4.125" style="30" customWidth="1"/>
    <col min="6159" max="6159" width="3.875" style="30" customWidth="1"/>
    <col min="6160" max="6160" width="2.875" style="30" customWidth="1"/>
    <col min="6161" max="6161" width="3.25" style="30" customWidth="1"/>
    <col min="6162" max="6162" width="2.375" style="30" customWidth="1"/>
    <col min="6163" max="6163" width="3.625" style="30" customWidth="1"/>
    <col min="6164" max="6164" width="3" style="30" customWidth="1"/>
    <col min="6165" max="6165" width="14.125" style="30" customWidth="1"/>
    <col min="6166" max="6166" width="1.5" style="30" customWidth="1"/>
    <col min="6167" max="6167" width="3.125" style="30" customWidth="1"/>
    <col min="6168" max="6168" width="4.75" style="30" customWidth="1"/>
    <col min="6169" max="6169" width="6.25" style="30" customWidth="1"/>
    <col min="6170" max="6170" width="2" style="30" customWidth="1"/>
    <col min="6171" max="6171" width="25.625" style="30" bestFit="1" customWidth="1"/>
    <col min="6172" max="6398" width="9" style="30"/>
    <col min="6399" max="6399" width="1.25" style="30" customWidth="1"/>
    <col min="6400" max="6400" width="2.875" style="30" customWidth="1"/>
    <col min="6401" max="6401" width="6" style="30" customWidth="1"/>
    <col min="6402" max="6402" width="20.625" style="30" customWidth="1"/>
    <col min="6403" max="6403" width="17.375" style="30" customWidth="1"/>
    <col min="6404" max="6404" width="5.625" style="30" customWidth="1"/>
    <col min="6405" max="6405" width="4.875" style="30" customWidth="1"/>
    <col min="6406" max="6406" width="3.25" style="30" customWidth="1"/>
    <col min="6407" max="6407" width="4.75" style="30" customWidth="1"/>
    <col min="6408" max="6408" width="6.125" style="30" customWidth="1"/>
    <col min="6409" max="6409" width="3.375" style="30" customWidth="1"/>
    <col min="6410" max="6410" width="5.875" style="30" customWidth="1"/>
    <col min="6411" max="6411" width="2.625" style="30" customWidth="1"/>
    <col min="6412" max="6414" width="4.125" style="30" customWidth="1"/>
    <col min="6415" max="6415" width="3.875" style="30" customWidth="1"/>
    <col min="6416" max="6416" width="2.875" style="30" customWidth="1"/>
    <col min="6417" max="6417" width="3.25" style="30" customWidth="1"/>
    <col min="6418" max="6418" width="2.375" style="30" customWidth="1"/>
    <col min="6419" max="6419" width="3.625" style="30" customWidth="1"/>
    <col min="6420" max="6420" width="3" style="30" customWidth="1"/>
    <col min="6421" max="6421" width="14.125" style="30" customWidth="1"/>
    <col min="6422" max="6422" width="1.5" style="30" customWidth="1"/>
    <col min="6423" max="6423" width="3.125" style="30" customWidth="1"/>
    <col min="6424" max="6424" width="4.75" style="30" customWidth="1"/>
    <col min="6425" max="6425" width="6.25" style="30" customWidth="1"/>
    <col min="6426" max="6426" width="2" style="30" customWidth="1"/>
    <col min="6427" max="6427" width="25.625" style="30" bestFit="1" customWidth="1"/>
    <col min="6428" max="6654" width="9" style="30"/>
    <col min="6655" max="6655" width="1.25" style="30" customWidth="1"/>
    <col min="6656" max="6656" width="2.875" style="30" customWidth="1"/>
    <col min="6657" max="6657" width="6" style="30" customWidth="1"/>
    <col min="6658" max="6658" width="20.625" style="30" customWidth="1"/>
    <col min="6659" max="6659" width="17.375" style="30" customWidth="1"/>
    <col min="6660" max="6660" width="5.625" style="30" customWidth="1"/>
    <col min="6661" max="6661" width="4.875" style="30" customWidth="1"/>
    <col min="6662" max="6662" width="3.25" style="30" customWidth="1"/>
    <col min="6663" max="6663" width="4.75" style="30" customWidth="1"/>
    <col min="6664" max="6664" width="6.125" style="30" customWidth="1"/>
    <col min="6665" max="6665" width="3.375" style="30" customWidth="1"/>
    <col min="6666" max="6666" width="5.875" style="30" customWidth="1"/>
    <col min="6667" max="6667" width="2.625" style="30" customWidth="1"/>
    <col min="6668" max="6670" width="4.125" style="30" customWidth="1"/>
    <col min="6671" max="6671" width="3.875" style="30" customWidth="1"/>
    <col min="6672" max="6672" width="2.875" style="30" customWidth="1"/>
    <col min="6673" max="6673" width="3.25" style="30" customWidth="1"/>
    <col min="6674" max="6674" width="2.375" style="30" customWidth="1"/>
    <col min="6675" max="6675" width="3.625" style="30" customWidth="1"/>
    <col min="6676" max="6676" width="3" style="30" customWidth="1"/>
    <col min="6677" max="6677" width="14.125" style="30" customWidth="1"/>
    <col min="6678" max="6678" width="1.5" style="30" customWidth="1"/>
    <col min="6679" max="6679" width="3.125" style="30" customWidth="1"/>
    <col min="6680" max="6680" width="4.75" style="30" customWidth="1"/>
    <col min="6681" max="6681" width="6.25" style="30" customWidth="1"/>
    <col min="6682" max="6682" width="2" style="30" customWidth="1"/>
    <col min="6683" max="6683" width="25.625" style="30" bestFit="1" customWidth="1"/>
    <col min="6684" max="6910" width="9" style="30"/>
    <col min="6911" max="6911" width="1.25" style="30" customWidth="1"/>
    <col min="6912" max="6912" width="2.875" style="30" customWidth="1"/>
    <col min="6913" max="6913" width="6" style="30" customWidth="1"/>
    <col min="6914" max="6914" width="20.625" style="30" customWidth="1"/>
    <col min="6915" max="6915" width="17.375" style="30" customWidth="1"/>
    <col min="6916" max="6916" width="5.625" style="30" customWidth="1"/>
    <col min="6917" max="6917" width="4.875" style="30" customWidth="1"/>
    <col min="6918" max="6918" width="3.25" style="30" customWidth="1"/>
    <col min="6919" max="6919" width="4.75" style="30" customWidth="1"/>
    <col min="6920" max="6920" width="6.125" style="30" customWidth="1"/>
    <col min="6921" max="6921" width="3.375" style="30" customWidth="1"/>
    <col min="6922" max="6922" width="5.875" style="30" customWidth="1"/>
    <col min="6923" max="6923" width="2.625" style="30" customWidth="1"/>
    <col min="6924" max="6926" width="4.125" style="30" customWidth="1"/>
    <col min="6927" max="6927" width="3.875" style="30" customWidth="1"/>
    <col min="6928" max="6928" width="2.875" style="30" customWidth="1"/>
    <col min="6929" max="6929" width="3.25" style="30" customWidth="1"/>
    <col min="6930" max="6930" width="2.375" style="30" customWidth="1"/>
    <col min="6931" max="6931" width="3.625" style="30" customWidth="1"/>
    <col min="6932" max="6932" width="3" style="30" customWidth="1"/>
    <col min="6933" max="6933" width="14.125" style="30" customWidth="1"/>
    <col min="6934" max="6934" width="1.5" style="30" customWidth="1"/>
    <col min="6935" max="6935" width="3.125" style="30" customWidth="1"/>
    <col min="6936" max="6936" width="4.75" style="30" customWidth="1"/>
    <col min="6937" max="6937" width="6.25" style="30" customWidth="1"/>
    <col min="6938" max="6938" width="2" style="30" customWidth="1"/>
    <col min="6939" max="6939" width="25.625" style="30" bestFit="1" customWidth="1"/>
    <col min="6940" max="7166" width="9" style="30"/>
    <col min="7167" max="7167" width="1.25" style="30" customWidth="1"/>
    <col min="7168" max="7168" width="2.875" style="30" customWidth="1"/>
    <col min="7169" max="7169" width="6" style="30" customWidth="1"/>
    <col min="7170" max="7170" width="20.625" style="30" customWidth="1"/>
    <col min="7171" max="7171" width="17.375" style="30" customWidth="1"/>
    <col min="7172" max="7172" width="5.625" style="30" customWidth="1"/>
    <col min="7173" max="7173" width="4.875" style="30" customWidth="1"/>
    <col min="7174" max="7174" width="3.25" style="30" customWidth="1"/>
    <col min="7175" max="7175" width="4.75" style="30" customWidth="1"/>
    <col min="7176" max="7176" width="6.125" style="30" customWidth="1"/>
    <col min="7177" max="7177" width="3.375" style="30" customWidth="1"/>
    <col min="7178" max="7178" width="5.875" style="30" customWidth="1"/>
    <col min="7179" max="7179" width="2.625" style="30" customWidth="1"/>
    <col min="7180" max="7182" width="4.125" style="30" customWidth="1"/>
    <col min="7183" max="7183" width="3.875" style="30" customWidth="1"/>
    <col min="7184" max="7184" width="2.875" style="30" customWidth="1"/>
    <col min="7185" max="7185" width="3.25" style="30" customWidth="1"/>
    <col min="7186" max="7186" width="2.375" style="30" customWidth="1"/>
    <col min="7187" max="7187" width="3.625" style="30" customWidth="1"/>
    <col min="7188" max="7188" width="3" style="30" customWidth="1"/>
    <col min="7189" max="7189" width="14.125" style="30" customWidth="1"/>
    <col min="7190" max="7190" width="1.5" style="30" customWidth="1"/>
    <col min="7191" max="7191" width="3.125" style="30" customWidth="1"/>
    <col min="7192" max="7192" width="4.75" style="30" customWidth="1"/>
    <col min="7193" max="7193" width="6.25" style="30" customWidth="1"/>
    <col min="7194" max="7194" width="2" style="30" customWidth="1"/>
    <col min="7195" max="7195" width="25.625" style="30" bestFit="1" customWidth="1"/>
    <col min="7196" max="7422" width="9" style="30"/>
    <col min="7423" max="7423" width="1.25" style="30" customWidth="1"/>
    <col min="7424" max="7424" width="2.875" style="30" customWidth="1"/>
    <col min="7425" max="7425" width="6" style="30" customWidth="1"/>
    <col min="7426" max="7426" width="20.625" style="30" customWidth="1"/>
    <col min="7427" max="7427" width="17.375" style="30" customWidth="1"/>
    <col min="7428" max="7428" width="5.625" style="30" customWidth="1"/>
    <col min="7429" max="7429" width="4.875" style="30" customWidth="1"/>
    <col min="7430" max="7430" width="3.25" style="30" customWidth="1"/>
    <col min="7431" max="7431" width="4.75" style="30" customWidth="1"/>
    <col min="7432" max="7432" width="6.125" style="30" customWidth="1"/>
    <col min="7433" max="7433" width="3.375" style="30" customWidth="1"/>
    <col min="7434" max="7434" width="5.875" style="30" customWidth="1"/>
    <col min="7435" max="7435" width="2.625" style="30" customWidth="1"/>
    <col min="7436" max="7438" width="4.125" style="30" customWidth="1"/>
    <col min="7439" max="7439" width="3.875" style="30" customWidth="1"/>
    <col min="7440" max="7440" width="2.875" style="30" customWidth="1"/>
    <col min="7441" max="7441" width="3.25" style="30" customWidth="1"/>
    <col min="7442" max="7442" width="2.375" style="30" customWidth="1"/>
    <col min="7443" max="7443" width="3.625" style="30" customWidth="1"/>
    <col min="7444" max="7444" width="3" style="30" customWidth="1"/>
    <col min="7445" max="7445" width="14.125" style="30" customWidth="1"/>
    <col min="7446" max="7446" width="1.5" style="30" customWidth="1"/>
    <col min="7447" max="7447" width="3.125" style="30" customWidth="1"/>
    <col min="7448" max="7448" width="4.75" style="30" customWidth="1"/>
    <col min="7449" max="7449" width="6.25" style="30" customWidth="1"/>
    <col min="7450" max="7450" width="2" style="30" customWidth="1"/>
    <col min="7451" max="7451" width="25.625" style="30" bestFit="1" customWidth="1"/>
    <col min="7452" max="7678" width="9" style="30"/>
    <col min="7679" max="7679" width="1.25" style="30" customWidth="1"/>
    <col min="7680" max="7680" width="2.875" style="30" customWidth="1"/>
    <col min="7681" max="7681" width="6" style="30" customWidth="1"/>
    <col min="7682" max="7682" width="20.625" style="30" customWidth="1"/>
    <col min="7683" max="7683" width="17.375" style="30" customWidth="1"/>
    <col min="7684" max="7684" width="5.625" style="30" customWidth="1"/>
    <col min="7685" max="7685" width="4.875" style="30" customWidth="1"/>
    <col min="7686" max="7686" width="3.25" style="30" customWidth="1"/>
    <col min="7687" max="7687" width="4.75" style="30" customWidth="1"/>
    <col min="7688" max="7688" width="6.125" style="30" customWidth="1"/>
    <col min="7689" max="7689" width="3.375" style="30" customWidth="1"/>
    <col min="7690" max="7690" width="5.875" style="30" customWidth="1"/>
    <col min="7691" max="7691" width="2.625" style="30" customWidth="1"/>
    <col min="7692" max="7694" width="4.125" style="30" customWidth="1"/>
    <col min="7695" max="7695" width="3.875" style="30" customWidth="1"/>
    <col min="7696" max="7696" width="2.875" style="30" customWidth="1"/>
    <col min="7697" max="7697" width="3.25" style="30" customWidth="1"/>
    <col min="7698" max="7698" width="2.375" style="30" customWidth="1"/>
    <col min="7699" max="7699" width="3.625" style="30" customWidth="1"/>
    <col min="7700" max="7700" width="3" style="30" customWidth="1"/>
    <col min="7701" max="7701" width="14.125" style="30" customWidth="1"/>
    <col min="7702" max="7702" width="1.5" style="30" customWidth="1"/>
    <col min="7703" max="7703" width="3.125" style="30" customWidth="1"/>
    <col min="7704" max="7704" width="4.75" style="30" customWidth="1"/>
    <col min="7705" max="7705" width="6.25" style="30" customWidth="1"/>
    <col min="7706" max="7706" width="2" style="30" customWidth="1"/>
    <col min="7707" max="7707" width="25.625" style="30" bestFit="1" customWidth="1"/>
    <col min="7708" max="7934" width="9" style="30"/>
    <col min="7935" max="7935" width="1.25" style="30" customWidth="1"/>
    <col min="7936" max="7936" width="2.875" style="30" customWidth="1"/>
    <col min="7937" max="7937" width="6" style="30" customWidth="1"/>
    <col min="7938" max="7938" width="20.625" style="30" customWidth="1"/>
    <col min="7939" max="7939" width="17.375" style="30" customWidth="1"/>
    <col min="7940" max="7940" width="5.625" style="30" customWidth="1"/>
    <col min="7941" max="7941" width="4.875" style="30" customWidth="1"/>
    <col min="7942" max="7942" width="3.25" style="30" customWidth="1"/>
    <col min="7943" max="7943" width="4.75" style="30" customWidth="1"/>
    <col min="7944" max="7944" width="6.125" style="30" customWidth="1"/>
    <col min="7945" max="7945" width="3.375" style="30" customWidth="1"/>
    <col min="7946" max="7946" width="5.875" style="30" customWidth="1"/>
    <col min="7947" max="7947" width="2.625" style="30" customWidth="1"/>
    <col min="7948" max="7950" width="4.125" style="30" customWidth="1"/>
    <col min="7951" max="7951" width="3.875" style="30" customWidth="1"/>
    <col min="7952" max="7952" width="2.875" style="30" customWidth="1"/>
    <col min="7953" max="7953" width="3.25" style="30" customWidth="1"/>
    <col min="7954" max="7954" width="2.375" style="30" customWidth="1"/>
    <col min="7955" max="7955" width="3.625" style="30" customWidth="1"/>
    <col min="7956" max="7956" width="3" style="30" customWidth="1"/>
    <col min="7957" max="7957" width="14.125" style="30" customWidth="1"/>
    <col min="7958" max="7958" width="1.5" style="30" customWidth="1"/>
    <col min="7959" max="7959" width="3.125" style="30" customWidth="1"/>
    <col min="7960" max="7960" width="4.75" style="30" customWidth="1"/>
    <col min="7961" max="7961" width="6.25" style="30" customWidth="1"/>
    <col min="7962" max="7962" width="2" style="30" customWidth="1"/>
    <col min="7963" max="7963" width="25.625" style="30" bestFit="1" customWidth="1"/>
    <col min="7964" max="8190" width="9" style="30"/>
    <col min="8191" max="8191" width="1.25" style="30" customWidth="1"/>
    <col min="8192" max="8192" width="2.875" style="30" customWidth="1"/>
    <col min="8193" max="8193" width="6" style="30" customWidth="1"/>
    <col min="8194" max="8194" width="20.625" style="30" customWidth="1"/>
    <col min="8195" max="8195" width="17.375" style="30" customWidth="1"/>
    <col min="8196" max="8196" width="5.625" style="30" customWidth="1"/>
    <col min="8197" max="8197" width="4.875" style="30" customWidth="1"/>
    <col min="8198" max="8198" width="3.25" style="30" customWidth="1"/>
    <col min="8199" max="8199" width="4.75" style="30" customWidth="1"/>
    <col min="8200" max="8200" width="6.125" style="30" customWidth="1"/>
    <col min="8201" max="8201" width="3.375" style="30" customWidth="1"/>
    <col min="8202" max="8202" width="5.875" style="30" customWidth="1"/>
    <col min="8203" max="8203" width="2.625" style="30" customWidth="1"/>
    <col min="8204" max="8206" width="4.125" style="30" customWidth="1"/>
    <col min="8207" max="8207" width="3.875" style="30" customWidth="1"/>
    <col min="8208" max="8208" width="2.875" style="30" customWidth="1"/>
    <col min="8209" max="8209" width="3.25" style="30" customWidth="1"/>
    <col min="8210" max="8210" width="2.375" style="30" customWidth="1"/>
    <col min="8211" max="8211" width="3.625" style="30" customWidth="1"/>
    <col min="8212" max="8212" width="3" style="30" customWidth="1"/>
    <col min="8213" max="8213" width="14.125" style="30" customWidth="1"/>
    <col min="8214" max="8214" width="1.5" style="30" customWidth="1"/>
    <col min="8215" max="8215" width="3.125" style="30" customWidth="1"/>
    <col min="8216" max="8216" width="4.75" style="30" customWidth="1"/>
    <col min="8217" max="8217" width="6.25" style="30" customWidth="1"/>
    <col min="8218" max="8218" width="2" style="30" customWidth="1"/>
    <col min="8219" max="8219" width="25.625" style="30" bestFit="1" customWidth="1"/>
    <col min="8220" max="8446" width="9" style="30"/>
    <col min="8447" max="8447" width="1.25" style="30" customWidth="1"/>
    <col min="8448" max="8448" width="2.875" style="30" customWidth="1"/>
    <col min="8449" max="8449" width="6" style="30" customWidth="1"/>
    <col min="8450" max="8450" width="20.625" style="30" customWidth="1"/>
    <col min="8451" max="8451" width="17.375" style="30" customWidth="1"/>
    <col min="8452" max="8452" width="5.625" style="30" customWidth="1"/>
    <col min="8453" max="8453" width="4.875" style="30" customWidth="1"/>
    <col min="8454" max="8454" width="3.25" style="30" customWidth="1"/>
    <col min="8455" max="8455" width="4.75" style="30" customWidth="1"/>
    <col min="8456" max="8456" width="6.125" style="30" customWidth="1"/>
    <col min="8457" max="8457" width="3.375" style="30" customWidth="1"/>
    <col min="8458" max="8458" width="5.875" style="30" customWidth="1"/>
    <col min="8459" max="8459" width="2.625" style="30" customWidth="1"/>
    <col min="8460" max="8462" width="4.125" style="30" customWidth="1"/>
    <col min="8463" max="8463" width="3.875" style="30" customWidth="1"/>
    <col min="8464" max="8464" width="2.875" style="30" customWidth="1"/>
    <col min="8465" max="8465" width="3.25" style="30" customWidth="1"/>
    <col min="8466" max="8466" width="2.375" style="30" customWidth="1"/>
    <col min="8467" max="8467" width="3.625" style="30" customWidth="1"/>
    <col min="8468" max="8468" width="3" style="30" customWidth="1"/>
    <col min="8469" max="8469" width="14.125" style="30" customWidth="1"/>
    <col min="8470" max="8470" width="1.5" style="30" customWidth="1"/>
    <col min="8471" max="8471" width="3.125" style="30" customWidth="1"/>
    <col min="8472" max="8472" width="4.75" style="30" customWidth="1"/>
    <col min="8473" max="8473" width="6.25" style="30" customWidth="1"/>
    <col min="8474" max="8474" width="2" style="30" customWidth="1"/>
    <col min="8475" max="8475" width="25.625" style="30" bestFit="1" customWidth="1"/>
    <col min="8476" max="8702" width="9" style="30"/>
    <col min="8703" max="8703" width="1.25" style="30" customWidth="1"/>
    <col min="8704" max="8704" width="2.875" style="30" customWidth="1"/>
    <col min="8705" max="8705" width="6" style="30" customWidth="1"/>
    <col min="8706" max="8706" width="20.625" style="30" customWidth="1"/>
    <col min="8707" max="8707" width="17.375" style="30" customWidth="1"/>
    <col min="8708" max="8708" width="5.625" style="30" customWidth="1"/>
    <col min="8709" max="8709" width="4.875" style="30" customWidth="1"/>
    <col min="8710" max="8710" width="3.25" style="30" customWidth="1"/>
    <col min="8711" max="8711" width="4.75" style="30" customWidth="1"/>
    <col min="8712" max="8712" width="6.125" style="30" customWidth="1"/>
    <col min="8713" max="8713" width="3.375" style="30" customWidth="1"/>
    <col min="8714" max="8714" width="5.875" style="30" customWidth="1"/>
    <col min="8715" max="8715" width="2.625" style="30" customWidth="1"/>
    <col min="8716" max="8718" width="4.125" style="30" customWidth="1"/>
    <col min="8719" max="8719" width="3.875" style="30" customWidth="1"/>
    <col min="8720" max="8720" width="2.875" style="30" customWidth="1"/>
    <col min="8721" max="8721" width="3.25" style="30" customWidth="1"/>
    <col min="8722" max="8722" width="2.375" style="30" customWidth="1"/>
    <col min="8723" max="8723" width="3.625" style="30" customWidth="1"/>
    <col min="8724" max="8724" width="3" style="30" customWidth="1"/>
    <col min="8725" max="8725" width="14.125" style="30" customWidth="1"/>
    <col min="8726" max="8726" width="1.5" style="30" customWidth="1"/>
    <col min="8727" max="8727" width="3.125" style="30" customWidth="1"/>
    <col min="8728" max="8728" width="4.75" style="30" customWidth="1"/>
    <col min="8729" max="8729" width="6.25" style="30" customWidth="1"/>
    <col min="8730" max="8730" width="2" style="30" customWidth="1"/>
    <col min="8731" max="8731" width="25.625" style="30" bestFit="1" customWidth="1"/>
    <col min="8732" max="8958" width="9" style="30"/>
    <col min="8959" max="8959" width="1.25" style="30" customWidth="1"/>
    <col min="8960" max="8960" width="2.875" style="30" customWidth="1"/>
    <col min="8961" max="8961" width="6" style="30" customWidth="1"/>
    <col min="8962" max="8962" width="20.625" style="30" customWidth="1"/>
    <col min="8963" max="8963" width="17.375" style="30" customWidth="1"/>
    <col min="8964" max="8964" width="5.625" style="30" customWidth="1"/>
    <col min="8965" max="8965" width="4.875" style="30" customWidth="1"/>
    <col min="8966" max="8966" width="3.25" style="30" customWidth="1"/>
    <col min="8967" max="8967" width="4.75" style="30" customWidth="1"/>
    <col min="8968" max="8968" width="6.125" style="30" customWidth="1"/>
    <col min="8969" max="8969" width="3.375" style="30" customWidth="1"/>
    <col min="8970" max="8970" width="5.875" style="30" customWidth="1"/>
    <col min="8971" max="8971" width="2.625" style="30" customWidth="1"/>
    <col min="8972" max="8974" width="4.125" style="30" customWidth="1"/>
    <col min="8975" max="8975" width="3.875" style="30" customWidth="1"/>
    <col min="8976" max="8976" width="2.875" style="30" customWidth="1"/>
    <col min="8977" max="8977" width="3.25" style="30" customWidth="1"/>
    <col min="8978" max="8978" width="2.375" style="30" customWidth="1"/>
    <col min="8979" max="8979" width="3.625" style="30" customWidth="1"/>
    <col min="8980" max="8980" width="3" style="30" customWidth="1"/>
    <col min="8981" max="8981" width="14.125" style="30" customWidth="1"/>
    <col min="8982" max="8982" width="1.5" style="30" customWidth="1"/>
    <col min="8983" max="8983" width="3.125" style="30" customWidth="1"/>
    <col min="8984" max="8984" width="4.75" style="30" customWidth="1"/>
    <col min="8985" max="8985" width="6.25" style="30" customWidth="1"/>
    <col min="8986" max="8986" width="2" style="30" customWidth="1"/>
    <col min="8987" max="8987" width="25.625" style="30" bestFit="1" customWidth="1"/>
    <col min="8988" max="9214" width="9" style="30"/>
    <col min="9215" max="9215" width="1.25" style="30" customWidth="1"/>
    <col min="9216" max="9216" width="2.875" style="30" customWidth="1"/>
    <col min="9217" max="9217" width="6" style="30" customWidth="1"/>
    <col min="9218" max="9218" width="20.625" style="30" customWidth="1"/>
    <col min="9219" max="9219" width="17.375" style="30" customWidth="1"/>
    <col min="9220" max="9220" width="5.625" style="30" customWidth="1"/>
    <col min="9221" max="9221" width="4.875" style="30" customWidth="1"/>
    <col min="9222" max="9222" width="3.25" style="30" customWidth="1"/>
    <col min="9223" max="9223" width="4.75" style="30" customWidth="1"/>
    <col min="9224" max="9224" width="6.125" style="30" customWidth="1"/>
    <col min="9225" max="9225" width="3.375" style="30" customWidth="1"/>
    <col min="9226" max="9226" width="5.875" style="30" customWidth="1"/>
    <col min="9227" max="9227" width="2.625" style="30" customWidth="1"/>
    <col min="9228" max="9230" width="4.125" style="30" customWidth="1"/>
    <col min="9231" max="9231" width="3.875" style="30" customWidth="1"/>
    <col min="9232" max="9232" width="2.875" style="30" customWidth="1"/>
    <col min="9233" max="9233" width="3.25" style="30" customWidth="1"/>
    <col min="9234" max="9234" width="2.375" style="30" customWidth="1"/>
    <col min="9235" max="9235" width="3.625" style="30" customWidth="1"/>
    <col min="9236" max="9236" width="3" style="30" customWidth="1"/>
    <col min="9237" max="9237" width="14.125" style="30" customWidth="1"/>
    <col min="9238" max="9238" width="1.5" style="30" customWidth="1"/>
    <col min="9239" max="9239" width="3.125" style="30" customWidth="1"/>
    <col min="9240" max="9240" width="4.75" style="30" customWidth="1"/>
    <col min="9241" max="9241" width="6.25" style="30" customWidth="1"/>
    <col min="9242" max="9242" width="2" style="30" customWidth="1"/>
    <col min="9243" max="9243" width="25.625" style="30" bestFit="1" customWidth="1"/>
    <col min="9244" max="9470" width="9" style="30"/>
    <col min="9471" max="9471" width="1.25" style="30" customWidth="1"/>
    <col min="9472" max="9472" width="2.875" style="30" customWidth="1"/>
    <col min="9473" max="9473" width="6" style="30" customWidth="1"/>
    <col min="9474" max="9474" width="20.625" style="30" customWidth="1"/>
    <col min="9475" max="9475" width="17.375" style="30" customWidth="1"/>
    <col min="9476" max="9476" width="5.625" style="30" customWidth="1"/>
    <col min="9477" max="9477" width="4.875" style="30" customWidth="1"/>
    <col min="9478" max="9478" width="3.25" style="30" customWidth="1"/>
    <col min="9479" max="9479" width="4.75" style="30" customWidth="1"/>
    <col min="9480" max="9480" width="6.125" style="30" customWidth="1"/>
    <col min="9481" max="9481" width="3.375" style="30" customWidth="1"/>
    <col min="9482" max="9482" width="5.875" style="30" customWidth="1"/>
    <col min="9483" max="9483" width="2.625" style="30" customWidth="1"/>
    <col min="9484" max="9486" width="4.125" style="30" customWidth="1"/>
    <col min="9487" max="9487" width="3.875" style="30" customWidth="1"/>
    <col min="9488" max="9488" width="2.875" style="30" customWidth="1"/>
    <col min="9489" max="9489" width="3.25" style="30" customWidth="1"/>
    <col min="9490" max="9490" width="2.375" style="30" customWidth="1"/>
    <col min="9491" max="9491" width="3.625" style="30" customWidth="1"/>
    <col min="9492" max="9492" width="3" style="30" customWidth="1"/>
    <col min="9493" max="9493" width="14.125" style="30" customWidth="1"/>
    <col min="9494" max="9494" width="1.5" style="30" customWidth="1"/>
    <col min="9495" max="9495" width="3.125" style="30" customWidth="1"/>
    <col min="9496" max="9496" width="4.75" style="30" customWidth="1"/>
    <col min="9497" max="9497" width="6.25" style="30" customWidth="1"/>
    <col min="9498" max="9498" width="2" style="30" customWidth="1"/>
    <col min="9499" max="9499" width="25.625" style="30" bestFit="1" customWidth="1"/>
    <col min="9500" max="9726" width="9" style="30"/>
    <col min="9727" max="9727" width="1.25" style="30" customWidth="1"/>
    <col min="9728" max="9728" width="2.875" style="30" customWidth="1"/>
    <col min="9729" max="9729" width="6" style="30" customWidth="1"/>
    <col min="9730" max="9730" width="20.625" style="30" customWidth="1"/>
    <col min="9731" max="9731" width="17.375" style="30" customWidth="1"/>
    <col min="9732" max="9732" width="5.625" style="30" customWidth="1"/>
    <col min="9733" max="9733" width="4.875" style="30" customWidth="1"/>
    <col min="9734" max="9734" width="3.25" style="30" customWidth="1"/>
    <col min="9735" max="9735" width="4.75" style="30" customWidth="1"/>
    <col min="9736" max="9736" width="6.125" style="30" customWidth="1"/>
    <col min="9737" max="9737" width="3.375" style="30" customWidth="1"/>
    <col min="9738" max="9738" width="5.875" style="30" customWidth="1"/>
    <col min="9739" max="9739" width="2.625" style="30" customWidth="1"/>
    <col min="9740" max="9742" width="4.125" style="30" customWidth="1"/>
    <col min="9743" max="9743" width="3.875" style="30" customWidth="1"/>
    <col min="9744" max="9744" width="2.875" style="30" customWidth="1"/>
    <col min="9745" max="9745" width="3.25" style="30" customWidth="1"/>
    <col min="9746" max="9746" width="2.375" style="30" customWidth="1"/>
    <col min="9747" max="9747" width="3.625" style="30" customWidth="1"/>
    <col min="9748" max="9748" width="3" style="30" customWidth="1"/>
    <col min="9749" max="9749" width="14.125" style="30" customWidth="1"/>
    <col min="9750" max="9750" width="1.5" style="30" customWidth="1"/>
    <col min="9751" max="9751" width="3.125" style="30" customWidth="1"/>
    <col min="9752" max="9752" width="4.75" style="30" customWidth="1"/>
    <col min="9753" max="9753" width="6.25" style="30" customWidth="1"/>
    <col min="9754" max="9754" width="2" style="30" customWidth="1"/>
    <col min="9755" max="9755" width="25.625" style="30" bestFit="1" customWidth="1"/>
    <col min="9756" max="9982" width="9" style="30"/>
    <col min="9983" max="9983" width="1.25" style="30" customWidth="1"/>
    <col min="9984" max="9984" width="2.875" style="30" customWidth="1"/>
    <col min="9985" max="9985" width="6" style="30" customWidth="1"/>
    <col min="9986" max="9986" width="20.625" style="30" customWidth="1"/>
    <col min="9987" max="9987" width="17.375" style="30" customWidth="1"/>
    <col min="9988" max="9988" width="5.625" style="30" customWidth="1"/>
    <col min="9989" max="9989" width="4.875" style="30" customWidth="1"/>
    <col min="9990" max="9990" width="3.25" style="30" customWidth="1"/>
    <col min="9991" max="9991" width="4.75" style="30" customWidth="1"/>
    <col min="9992" max="9992" width="6.125" style="30" customWidth="1"/>
    <col min="9993" max="9993" width="3.375" style="30" customWidth="1"/>
    <col min="9994" max="9994" width="5.875" style="30" customWidth="1"/>
    <col min="9995" max="9995" width="2.625" style="30" customWidth="1"/>
    <col min="9996" max="9998" width="4.125" style="30" customWidth="1"/>
    <col min="9999" max="9999" width="3.875" style="30" customWidth="1"/>
    <col min="10000" max="10000" width="2.875" style="30" customWidth="1"/>
    <col min="10001" max="10001" width="3.25" style="30" customWidth="1"/>
    <col min="10002" max="10002" width="2.375" style="30" customWidth="1"/>
    <col min="10003" max="10003" width="3.625" style="30" customWidth="1"/>
    <col min="10004" max="10004" width="3" style="30" customWidth="1"/>
    <col min="10005" max="10005" width="14.125" style="30" customWidth="1"/>
    <col min="10006" max="10006" width="1.5" style="30" customWidth="1"/>
    <col min="10007" max="10007" width="3.125" style="30" customWidth="1"/>
    <col min="10008" max="10008" width="4.75" style="30" customWidth="1"/>
    <col min="10009" max="10009" width="6.25" style="30" customWidth="1"/>
    <col min="10010" max="10010" width="2" style="30" customWidth="1"/>
    <col min="10011" max="10011" width="25.625" style="30" bestFit="1" customWidth="1"/>
    <col min="10012" max="10238" width="9" style="30"/>
    <col min="10239" max="10239" width="1.25" style="30" customWidth="1"/>
    <col min="10240" max="10240" width="2.875" style="30" customWidth="1"/>
    <col min="10241" max="10241" width="6" style="30" customWidth="1"/>
    <col min="10242" max="10242" width="20.625" style="30" customWidth="1"/>
    <col min="10243" max="10243" width="17.375" style="30" customWidth="1"/>
    <col min="10244" max="10244" width="5.625" style="30" customWidth="1"/>
    <col min="10245" max="10245" width="4.875" style="30" customWidth="1"/>
    <col min="10246" max="10246" width="3.25" style="30" customWidth="1"/>
    <col min="10247" max="10247" width="4.75" style="30" customWidth="1"/>
    <col min="10248" max="10248" width="6.125" style="30" customWidth="1"/>
    <col min="10249" max="10249" width="3.375" style="30" customWidth="1"/>
    <col min="10250" max="10250" width="5.875" style="30" customWidth="1"/>
    <col min="10251" max="10251" width="2.625" style="30" customWidth="1"/>
    <col min="10252" max="10254" width="4.125" style="30" customWidth="1"/>
    <col min="10255" max="10255" width="3.875" style="30" customWidth="1"/>
    <col min="10256" max="10256" width="2.875" style="30" customWidth="1"/>
    <col min="10257" max="10257" width="3.25" style="30" customWidth="1"/>
    <col min="10258" max="10258" width="2.375" style="30" customWidth="1"/>
    <col min="10259" max="10259" width="3.625" style="30" customWidth="1"/>
    <col min="10260" max="10260" width="3" style="30" customWidth="1"/>
    <col min="10261" max="10261" width="14.125" style="30" customWidth="1"/>
    <col min="10262" max="10262" width="1.5" style="30" customWidth="1"/>
    <col min="10263" max="10263" width="3.125" style="30" customWidth="1"/>
    <col min="10264" max="10264" width="4.75" style="30" customWidth="1"/>
    <col min="10265" max="10265" width="6.25" style="30" customWidth="1"/>
    <col min="10266" max="10266" width="2" style="30" customWidth="1"/>
    <col min="10267" max="10267" width="25.625" style="30" bestFit="1" customWidth="1"/>
    <col min="10268" max="10494" width="9" style="30"/>
    <col min="10495" max="10495" width="1.25" style="30" customWidth="1"/>
    <col min="10496" max="10496" width="2.875" style="30" customWidth="1"/>
    <col min="10497" max="10497" width="6" style="30" customWidth="1"/>
    <col min="10498" max="10498" width="20.625" style="30" customWidth="1"/>
    <col min="10499" max="10499" width="17.375" style="30" customWidth="1"/>
    <col min="10500" max="10500" width="5.625" style="30" customWidth="1"/>
    <col min="10501" max="10501" width="4.875" style="30" customWidth="1"/>
    <col min="10502" max="10502" width="3.25" style="30" customWidth="1"/>
    <col min="10503" max="10503" width="4.75" style="30" customWidth="1"/>
    <col min="10504" max="10504" width="6.125" style="30" customWidth="1"/>
    <col min="10505" max="10505" width="3.375" style="30" customWidth="1"/>
    <col min="10506" max="10506" width="5.875" style="30" customWidth="1"/>
    <col min="10507" max="10507" width="2.625" style="30" customWidth="1"/>
    <col min="10508" max="10510" width="4.125" style="30" customWidth="1"/>
    <col min="10511" max="10511" width="3.875" style="30" customWidth="1"/>
    <col min="10512" max="10512" width="2.875" style="30" customWidth="1"/>
    <col min="10513" max="10513" width="3.25" style="30" customWidth="1"/>
    <col min="10514" max="10514" width="2.375" style="30" customWidth="1"/>
    <col min="10515" max="10515" width="3.625" style="30" customWidth="1"/>
    <col min="10516" max="10516" width="3" style="30" customWidth="1"/>
    <col min="10517" max="10517" width="14.125" style="30" customWidth="1"/>
    <col min="10518" max="10518" width="1.5" style="30" customWidth="1"/>
    <col min="10519" max="10519" width="3.125" style="30" customWidth="1"/>
    <col min="10520" max="10520" width="4.75" style="30" customWidth="1"/>
    <col min="10521" max="10521" width="6.25" style="30" customWidth="1"/>
    <col min="10522" max="10522" width="2" style="30" customWidth="1"/>
    <col min="10523" max="10523" width="25.625" style="30" bestFit="1" customWidth="1"/>
    <col min="10524" max="10750" width="9" style="30"/>
    <col min="10751" max="10751" width="1.25" style="30" customWidth="1"/>
    <col min="10752" max="10752" width="2.875" style="30" customWidth="1"/>
    <col min="10753" max="10753" width="6" style="30" customWidth="1"/>
    <col min="10754" max="10754" width="20.625" style="30" customWidth="1"/>
    <col min="10755" max="10755" width="17.375" style="30" customWidth="1"/>
    <col min="10756" max="10756" width="5.625" style="30" customWidth="1"/>
    <col min="10757" max="10757" width="4.875" style="30" customWidth="1"/>
    <col min="10758" max="10758" width="3.25" style="30" customWidth="1"/>
    <col min="10759" max="10759" width="4.75" style="30" customWidth="1"/>
    <col min="10760" max="10760" width="6.125" style="30" customWidth="1"/>
    <col min="10761" max="10761" width="3.375" style="30" customWidth="1"/>
    <col min="10762" max="10762" width="5.875" style="30" customWidth="1"/>
    <col min="10763" max="10763" width="2.625" style="30" customWidth="1"/>
    <col min="10764" max="10766" width="4.125" style="30" customWidth="1"/>
    <col min="10767" max="10767" width="3.875" style="30" customWidth="1"/>
    <col min="10768" max="10768" width="2.875" style="30" customWidth="1"/>
    <col min="10769" max="10769" width="3.25" style="30" customWidth="1"/>
    <col min="10770" max="10770" width="2.375" style="30" customWidth="1"/>
    <col min="10771" max="10771" width="3.625" style="30" customWidth="1"/>
    <col min="10772" max="10772" width="3" style="30" customWidth="1"/>
    <col min="10773" max="10773" width="14.125" style="30" customWidth="1"/>
    <col min="10774" max="10774" width="1.5" style="30" customWidth="1"/>
    <col min="10775" max="10775" width="3.125" style="30" customWidth="1"/>
    <col min="10776" max="10776" width="4.75" style="30" customWidth="1"/>
    <col min="10777" max="10777" width="6.25" style="30" customWidth="1"/>
    <col min="10778" max="10778" width="2" style="30" customWidth="1"/>
    <col min="10779" max="10779" width="25.625" style="30" bestFit="1" customWidth="1"/>
    <col min="10780" max="11006" width="9" style="30"/>
    <col min="11007" max="11007" width="1.25" style="30" customWidth="1"/>
    <col min="11008" max="11008" width="2.875" style="30" customWidth="1"/>
    <col min="11009" max="11009" width="6" style="30" customWidth="1"/>
    <col min="11010" max="11010" width="20.625" style="30" customWidth="1"/>
    <col min="11011" max="11011" width="17.375" style="30" customWidth="1"/>
    <col min="11012" max="11012" width="5.625" style="30" customWidth="1"/>
    <col min="11013" max="11013" width="4.875" style="30" customWidth="1"/>
    <col min="11014" max="11014" width="3.25" style="30" customWidth="1"/>
    <col min="11015" max="11015" width="4.75" style="30" customWidth="1"/>
    <col min="11016" max="11016" width="6.125" style="30" customWidth="1"/>
    <col min="11017" max="11017" width="3.375" style="30" customWidth="1"/>
    <col min="11018" max="11018" width="5.875" style="30" customWidth="1"/>
    <col min="11019" max="11019" width="2.625" style="30" customWidth="1"/>
    <col min="11020" max="11022" width="4.125" style="30" customWidth="1"/>
    <col min="11023" max="11023" width="3.875" style="30" customWidth="1"/>
    <col min="11024" max="11024" width="2.875" style="30" customWidth="1"/>
    <col min="11025" max="11025" width="3.25" style="30" customWidth="1"/>
    <col min="11026" max="11026" width="2.375" style="30" customWidth="1"/>
    <col min="11027" max="11027" width="3.625" style="30" customWidth="1"/>
    <col min="11028" max="11028" width="3" style="30" customWidth="1"/>
    <col min="11029" max="11029" width="14.125" style="30" customWidth="1"/>
    <col min="11030" max="11030" width="1.5" style="30" customWidth="1"/>
    <col min="11031" max="11031" width="3.125" style="30" customWidth="1"/>
    <col min="11032" max="11032" width="4.75" style="30" customWidth="1"/>
    <col min="11033" max="11033" width="6.25" style="30" customWidth="1"/>
    <col min="11034" max="11034" width="2" style="30" customWidth="1"/>
    <col min="11035" max="11035" width="25.625" style="30" bestFit="1" customWidth="1"/>
    <col min="11036" max="11262" width="9" style="30"/>
    <col min="11263" max="11263" width="1.25" style="30" customWidth="1"/>
    <col min="11264" max="11264" width="2.875" style="30" customWidth="1"/>
    <col min="11265" max="11265" width="6" style="30" customWidth="1"/>
    <col min="11266" max="11266" width="20.625" style="30" customWidth="1"/>
    <col min="11267" max="11267" width="17.375" style="30" customWidth="1"/>
    <col min="11268" max="11268" width="5.625" style="30" customWidth="1"/>
    <col min="11269" max="11269" width="4.875" style="30" customWidth="1"/>
    <col min="11270" max="11270" width="3.25" style="30" customWidth="1"/>
    <col min="11271" max="11271" width="4.75" style="30" customWidth="1"/>
    <col min="11272" max="11272" width="6.125" style="30" customWidth="1"/>
    <col min="11273" max="11273" width="3.375" style="30" customWidth="1"/>
    <col min="11274" max="11274" width="5.875" style="30" customWidth="1"/>
    <col min="11275" max="11275" width="2.625" style="30" customWidth="1"/>
    <col min="11276" max="11278" width="4.125" style="30" customWidth="1"/>
    <col min="11279" max="11279" width="3.875" style="30" customWidth="1"/>
    <col min="11280" max="11280" width="2.875" style="30" customWidth="1"/>
    <col min="11281" max="11281" width="3.25" style="30" customWidth="1"/>
    <col min="11282" max="11282" width="2.375" style="30" customWidth="1"/>
    <col min="11283" max="11283" width="3.625" style="30" customWidth="1"/>
    <col min="11284" max="11284" width="3" style="30" customWidth="1"/>
    <col min="11285" max="11285" width="14.125" style="30" customWidth="1"/>
    <col min="11286" max="11286" width="1.5" style="30" customWidth="1"/>
    <col min="11287" max="11287" width="3.125" style="30" customWidth="1"/>
    <col min="11288" max="11288" width="4.75" style="30" customWidth="1"/>
    <col min="11289" max="11289" width="6.25" style="30" customWidth="1"/>
    <col min="11290" max="11290" width="2" style="30" customWidth="1"/>
    <col min="11291" max="11291" width="25.625" style="30" bestFit="1" customWidth="1"/>
    <col min="11292" max="11518" width="9" style="30"/>
    <col min="11519" max="11519" width="1.25" style="30" customWidth="1"/>
    <col min="11520" max="11520" width="2.875" style="30" customWidth="1"/>
    <col min="11521" max="11521" width="6" style="30" customWidth="1"/>
    <col min="11522" max="11522" width="20.625" style="30" customWidth="1"/>
    <col min="11523" max="11523" width="17.375" style="30" customWidth="1"/>
    <col min="11524" max="11524" width="5.625" style="30" customWidth="1"/>
    <col min="11525" max="11525" width="4.875" style="30" customWidth="1"/>
    <col min="11526" max="11526" width="3.25" style="30" customWidth="1"/>
    <col min="11527" max="11527" width="4.75" style="30" customWidth="1"/>
    <col min="11528" max="11528" width="6.125" style="30" customWidth="1"/>
    <col min="11529" max="11529" width="3.375" style="30" customWidth="1"/>
    <col min="11530" max="11530" width="5.875" style="30" customWidth="1"/>
    <col min="11531" max="11531" width="2.625" style="30" customWidth="1"/>
    <col min="11532" max="11534" width="4.125" style="30" customWidth="1"/>
    <col min="11535" max="11535" width="3.875" style="30" customWidth="1"/>
    <col min="11536" max="11536" width="2.875" style="30" customWidth="1"/>
    <col min="11537" max="11537" width="3.25" style="30" customWidth="1"/>
    <col min="11538" max="11538" width="2.375" style="30" customWidth="1"/>
    <col min="11539" max="11539" width="3.625" style="30" customWidth="1"/>
    <col min="11540" max="11540" width="3" style="30" customWidth="1"/>
    <col min="11541" max="11541" width="14.125" style="30" customWidth="1"/>
    <col min="11542" max="11542" width="1.5" style="30" customWidth="1"/>
    <col min="11543" max="11543" width="3.125" style="30" customWidth="1"/>
    <col min="11544" max="11544" width="4.75" style="30" customWidth="1"/>
    <col min="11545" max="11545" width="6.25" style="30" customWidth="1"/>
    <col min="11546" max="11546" width="2" style="30" customWidth="1"/>
    <col min="11547" max="11547" width="25.625" style="30" bestFit="1" customWidth="1"/>
    <col min="11548" max="11774" width="9" style="30"/>
    <col min="11775" max="11775" width="1.25" style="30" customWidth="1"/>
    <col min="11776" max="11776" width="2.875" style="30" customWidth="1"/>
    <col min="11777" max="11777" width="6" style="30" customWidth="1"/>
    <col min="11778" max="11778" width="20.625" style="30" customWidth="1"/>
    <col min="11779" max="11779" width="17.375" style="30" customWidth="1"/>
    <col min="11780" max="11780" width="5.625" style="30" customWidth="1"/>
    <col min="11781" max="11781" width="4.875" style="30" customWidth="1"/>
    <col min="11782" max="11782" width="3.25" style="30" customWidth="1"/>
    <col min="11783" max="11783" width="4.75" style="30" customWidth="1"/>
    <col min="11784" max="11784" width="6.125" style="30" customWidth="1"/>
    <col min="11785" max="11785" width="3.375" style="30" customWidth="1"/>
    <col min="11786" max="11786" width="5.875" style="30" customWidth="1"/>
    <col min="11787" max="11787" width="2.625" style="30" customWidth="1"/>
    <col min="11788" max="11790" width="4.125" style="30" customWidth="1"/>
    <col min="11791" max="11791" width="3.875" style="30" customWidth="1"/>
    <col min="11792" max="11792" width="2.875" style="30" customWidth="1"/>
    <col min="11793" max="11793" width="3.25" style="30" customWidth="1"/>
    <col min="11794" max="11794" width="2.375" style="30" customWidth="1"/>
    <col min="11795" max="11795" width="3.625" style="30" customWidth="1"/>
    <col min="11796" max="11796" width="3" style="30" customWidth="1"/>
    <col min="11797" max="11797" width="14.125" style="30" customWidth="1"/>
    <col min="11798" max="11798" width="1.5" style="30" customWidth="1"/>
    <col min="11799" max="11799" width="3.125" style="30" customWidth="1"/>
    <col min="11800" max="11800" width="4.75" style="30" customWidth="1"/>
    <col min="11801" max="11801" width="6.25" style="30" customWidth="1"/>
    <col min="11802" max="11802" width="2" style="30" customWidth="1"/>
    <col min="11803" max="11803" width="25.625" style="30" bestFit="1" customWidth="1"/>
    <col min="11804" max="12030" width="9" style="30"/>
    <col min="12031" max="12031" width="1.25" style="30" customWidth="1"/>
    <col min="12032" max="12032" width="2.875" style="30" customWidth="1"/>
    <col min="12033" max="12033" width="6" style="30" customWidth="1"/>
    <col min="12034" max="12034" width="20.625" style="30" customWidth="1"/>
    <col min="12035" max="12035" width="17.375" style="30" customWidth="1"/>
    <col min="12036" max="12036" width="5.625" style="30" customWidth="1"/>
    <col min="12037" max="12037" width="4.875" style="30" customWidth="1"/>
    <col min="12038" max="12038" width="3.25" style="30" customWidth="1"/>
    <col min="12039" max="12039" width="4.75" style="30" customWidth="1"/>
    <col min="12040" max="12040" width="6.125" style="30" customWidth="1"/>
    <col min="12041" max="12041" width="3.375" style="30" customWidth="1"/>
    <col min="12042" max="12042" width="5.875" style="30" customWidth="1"/>
    <col min="12043" max="12043" width="2.625" style="30" customWidth="1"/>
    <col min="12044" max="12046" width="4.125" style="30" customWidth="1"/>
    <col min="12047" max="12047" width="3.875" style="30" customWidth="1"/>
    <col min="12048" max="12048" width="2.875" style="30" customWidth="1"/>
    <col min="12049" max="12049" width="3.25" style="30" customWidth="1"/>
    <col min="12050" max="12050" width="2.375" style="30" customWidth="1"/>
    <col min="12051" max="12051" width="3.625" style="30" customWidth="1"/>
    <col min="12052" max="12052" width="3" style="30" customWidth="1"/>
    <col min="12053" max="12053" width="14.125" style="30" customWidth="1"/>
    <col min="12054" max="12054" width="1.5" style="30" customWidth="1"/>
    <col min="12055" max="12055" width="3.125" style="30" customWidth="1"/>
    <col min="12056" max="12056" width="4.75" style="30" customWidth="1"/>
    <col min="12057" max="12057" width="6.25" style="30" customWidth="1"/>
    <col min="12058" max="12058" width="2" style="30" customWidth="1"/>
    <col min="12059" max="12059" width="25.625" style="30" bestFit="1" customWidth="1"/>
    <col min="12060" max="12286" width="9" style="30"/>
    <col min="12287" max="12287" width="1.25" style="30" customWidth="1"/>
    <col min="12288" max="12288" width="2.875" style="30" customWidth="1"/>
    <col min="12289" max="12289" width="6" style="30" customWidth="1"/>
    <col min="12290" max="12290" width="20.625" style="30" customWidth="1"/>
    <col min="12291" max="12291" width="17.375" style="30" customWidth="1"/>
    <col min="12292" max="12292" width="5.625" style="30" customWidth="1"/>
    <col min="12293" max="12293" width="4.875" style="30" customWidth="1"/>
    <col min="12294" max="12294" width="3.25" style="30" customWidth="1"/>
    <col min="12295" max="12295" width="4.75" style="30" customWidth="1"/>
    <col min="12296" max="12296" width="6.125" style="30" customWidth="1"/>
    <col min="12297" max="12297" width="3.375" style="30" customWidth="1"/>
    <col min="12298" max="12298" width="5.875" style="30" customWidth="1"/>
    <col min="12299" max="12299" width="2.625" style="30" customWidth="1"/>
    <col min="12300" max="12302" width="4.125" style="30" customWidth="1"/>
    <col min="12303" max="12303" width="3.875" style="30" customWidth="1"/>
    <col min="12304" max="12304" width="2.875" style="30" customWidth="1"/>
    <col min="12305" max="12305" width="3.25" style="30" customWidth="1"/>
    <col min="12306" max="12306" width="2.375" style="30" customWidth="1"/>
    <col min="12307" max="12307" width="3.625" style="30" customWidth="1"/>
    <col min="12308" max="12308" width="3" style="30" customWidth="1"/>
    <col min="12309" max="12309" width="14.125" style="30" customWidth="1"/>
    <col min="12310" max="12310" width="1.5" style="30" customWidth="1"/>
    <col min="12311" max="12311" width="3.125" style="30" customWidth="1"/>
    <col min="12312" max="12312" width="4.75" style="30" customWidth="1"/>
    <col min="12313" max="12313" width="6.25" style="30" customWidth="1"/>
    <col min="12314" max="12314" width="2" style="30" customWidth="1"/>
    <col min="12315" max="12315" width="25.625" style="30" bestFit="1" customWidth="1"/>
    <col min="12316" max="12542" width="9" style="30"/>
    <col min="12543" max="12543" width="1.25" style="30" customWidth="1"/>
    <col min="12544" max="12544" width="2.875" style="30" customWidth="1"/>
    <col min="12545" max="12545" width="6" style="30" customWidth="1"/>
    <col min="12546" max="12546" width="20.625" style="30" customWidth="1"/>
    <col min="12547" max="12547" width="17.375" style="30" customWidth="1"/>
    <col min="12548" max="12548" width="5.625" style="30" customWidth="1"/>
    <col min="12549" max="12549" width="4.875" style="30" customWidth="1"/>
    <col min="12550" max="12550" width="3.25" style="30" customWidth="1"/>
    <col min="12551" max="12551" width="4.75" style="30" customWidth="1"/>
    <col min="12552" max="12552" width="6.125" style="30" customWidth="1"/>
    <col min="12553" max="12553" width="3.375" style="30" customWidth="1"/>
    <col min="12554" max="12554" width="5.875" style="30" customWidth="1"/>
    <col min="12555" max="12555" width="2.625" style="30" customWidth="1"/>
    <col min="12556" max="12558" width="4.125" style="30" customWidth="1"/>
    <col min="12559" max="12559" width="3.875" style="30" customWidth="1"/>
    <col min="12560" max="12560" width="2.875" style="30" customWidth="1"/>
    <col min="12561" max="12561" width="3.25" style="30" customWidth="1"/>
    <col min="12562" max="12562" width="2.375" style="30" customWidth="1"/>
    <col min="12563" max="12563" width="3.625" style="30" customWidth="1"/>
    <col min="12564" max="12564" width="3" style="30" customWidth="1"/>
    <col min="12565" max="12565" width="14.125" style="30" customWidth="1"/>
    <col min="12566" max="12566" width="1.5" style="30" customWidth="1"/>
    <col min="12567" max="12567" width="3.125" style="30" customWidth="1"/>
    <col min="12568" max="12568" width="4.75" style="30" customWidth="1"/>
    <col min="12569" max="12569" width="6.25" style="30" customWidth="1"/>
    <col min="12570" max="12570" width="2" style="30" customWidth="1"/>
    <col min="12571" max="12571" width="25.625" style="30" bestFit="1" customWidth="1"/>
    <col min="12572" max="12798" width="9" style="30"/>
    <col min="12799" max="12799" width="1.25" style="30" customWidth="1"/>
    <col min="12800" max="12800" width="2.875" style="30" customWidth="1"/>
    <col min="12801" max="12801" width="6" style="30" customWidth="1"/>
    <col min="12802" max="12802" width="20.625" style="30" customWidth="1"/>
    <col min="12803" max="12803" width="17.375" style="30" customWidth="1"/>
    <col min="12804" max="12804" width="5.625" style="30" customWidth="1"/>
    <col min="12805" max="12805" width="4.875" style="30" customWidth="1"/>
    <col min="12806" max="12806" width="3.25" style="30" customWidth="1"/>
    <col min="12807" max="12807" width="4.75" style="30" customWidth="1"/>
    <col min="12808" max="12808" width="6.125" style="30" customWidth="1"/>
    <col min="12809" max="12809" width="3.375" style="30" customWidth="1"/>
    <col min="12810" max="12810" width="5.875" style="30" customWidth="1"/>
    <col min="12811" max="12811" width="2.625" style="30" customWidth="1"/>
    <col min="12812" max="12814" width="4.125" style="30" customWidth="1"/>
    <col min="12815" max="12815" width="3.875" style="30" customWidth="1"/>
    <col min="12816" max="12816" width="2.875" style="30" customWidth="1"/>
    <col min="12817" max="12817" width="3.25" style="30" customWidth="1"/>
    <col min="12818" max="12818" width="2.375" style="30" customWidth="1"/>
    <col min="12819" max="12819" width="3.625" style="30" customWidth="1"/>
    <col min="12820" max="12820" width="3" style="30" customWidth="1"/>
    <col min="12821" max="12821" width="14.125" style="30" customWidth="1"/>
    <col min="12822" max="12822" width="1.5" style="30" customWidth="1"/>
    <col min="12823" max="12823" width="3.125" style="30" customWidth="1"/>
    <col min="12824" max="12824" width="4.75" style="30" customWidth="1"/>
    <col min="12825" max="12825" width="6.25" style="30" customWidth="1"/>
    <col min="12826" max="12826" width="2" style="30" customWidth="1"/>
    <col min="12827" max="12827" width="25.625" style="30" bestFit="1" customWidth="1"/>
    <col min="12828" max="13054" width="9" style="30"/>
    <col min="13055" max="13055" width="1.25" style="30" customWidth="1"/>
    <col min="13056" max="13056" width="2.875" style="30" customWidth="1"/>
    <col min="13057" max="13057" width="6" style="30" customWidth="1"/>
    <col min="13058" max="13058" width="20.625" style="30" customWidth="1"/>
    <col min="13059" max="13059" width="17.375" style="30" customWidth="1"/>
    <col min="13060" max="13060" width="5.625" style="30" customWidth="1"/>
    <col min="13061" max="13061" width="4.875" style="30" customWidth="1"/>
    <col min="13062" max="13062" width="3.25" style="30" customWidth="1"/>
    <col min="13063" max="13063" width="4.75" style="30" customWidth="1"/>
    <col min="13064" max="13064" width="6.125" style="30" customWidth="1"/>
    <col min="13065" max="13065" width="3.375" style="30" customWidth="1"/>
    <col min="13066" max="13066" width="5.875" style="30" customWidth="1"/>
    <col min="13067" max="13067" width="2.625" style="30" customWidth="1"/>
    <col min="13068" max="13070" width="4.125" style="30" customWidth="1"/>
    <col min="13071" max="13071" width="3.875" style="30" customWidth="1"/>
    <col min="13072" max="13072" width="2.875" style="30" customWidth="1"/>
    <col min="13073" max="13073" width="3.25" style="30" customWidth="1"/>
    <col min="13074" max="13074" width="2.375" style="30" customWidth="1"/>
    <col min="13075" max="13075" width="3.625" style="30" customWidth="1"/>
    <col min="13076" max="13076" width="3" style="30" customWidth="1"/>
    <col min="13077" max="13077" width="14.125" style="30" customWidth="1"/>
    <col min="13078" max="13078" width="1.5" style="30" customWidth="1"/>
    <col min="13079" max="13079" width="3.125" style="30" customWidth="1"/>
    <col min="13080" max="13080" width="4.75" style="30" customWidth="1"/>
    <col min="13081" max="13081" width="6.25" style="30" customWidth="1"/>
    <col min="13082" max="13082" width="2" style="30" customWidth="1"/>
    <col min="13083" max="13083" width="25.625" style="30" bestFit="1" customWidth="1"/>
    <col min="13084" max="13310" width="9" style="30"/>
    <col min="13311" max="13311" width="1.25" style="30" customWidth="1"/>
    <col min="13312" max="13312" width="2.875" style="30" customWidth="1"/>
    <col min="13313" max="13313" width="6" style="30" customWidth="1"/>
    <col min="13314" max="13314" width="20.625" style="30" customWidth="1"/>
    <col min="13315" max="13315" width="17.375" style="30" customWidth="1"/>
    <col min="13316" max="13316" width="5.625" style="30" customWidth="1"/>
    <col min="13317" max="13317" width="4.875" style="30" customWidth="1"/>
    <col min="13318" max="13318" width="3.25" style="30" customWidth="1"/>
    <col min="13319" max="13319" width="4.75" style="30" customWidth="1"/>
    <col min="13320" max="13320" width="6.125" style="30" customWidth="1"/>
    <col min="13321" max="13321" width="3.375" style="30" customWidth="1"/>
    <col min="13322" max="13322" width="5.875" style="30" customWidth="1"/>
    <col min="13323" max="13323" width="2.625" style="30" customWidth="1"/>
    <col min="13324" max="13326" width="4.125" style="30" customWidth="1"/>
    <col min="13327" max="13327" width="3.875" style="30" customWidth="1"/>
    <col min="13328" max="13328" width="2.875" style="30" customWidth="1"/>
    <col min="13329" max="13329" width="3.25" style="30" customWidth="1"/>
    <col min="13330" max="13330" width="2.375" style="30" customWidth="1"/>
    <col min="13331" max="13331" width="3.625" style="30" customWidth="1"/>
    <col min="13332" max="13332" width="3" style="30" customWidth="1"/>
    <col min="13333" max="13333" width="14.125" style="30" customWidth="1"/>
    <col min="13334" max="13334" width="1.5" style="30" customWidth="1"/>
    <col min="13335" max="13335" width="3.125" style="30" customWidth="1"/>
    <col min="13336" max="13336" width="4.75" style="30" customWidth="1"/>
    <col min="13337" max="13337" width="6.25" style="30" customWidth="1"/>
    <col min="13338" max="13338" width="2" style="30" customWidth="1"/>
    <col min="13339" max="13339" width="25.625" style="30" bestFit="1" customWidth="1"/>
    <col min="13340" max="13566" width="9" style="30"/>
    <col min="13567" max="13567" width="1.25" style="30" customWidth="1"/>
    <col min="13568" max="13568" width="2.875" style="30" customWidth="1"/>
    <col min="13569" max="13569" width="6" style="30" customWidth="1"/>
    <col min="13570" max="13570" width="20.625" style="30" customWidth="1"/>
    <col min="13571" max="13571" width="17.375" style="30" customWidth="1"/>
    <col min="13572" max="13572" width="5.625" style="30" customWidth="1"/>
    <col min="13573" max="13573" width="4.875" style="30" customWidth="1"/>
    <col min="13574" max="13574" width="3.25" style="30" customWidth="1"/>
    <col min="13575" max="13575" width="4.75" style="30" customWidth="1"/>
    <col min="13576" max="13576" width="6.125" style="30" customWidth="1"/>
    <col min="13577" max="13577" width="3.375" style="30" customWidth="1"/>
    <col min="13578" max="13578" width="5.875" style="30" customWidth="1"/>
    <col min="13579" max="13579" width="2.625" style="30" customWidth="1"/>
    <col min="13580" max="13582" width="4.125" style="30" customWidth="1"/>
    <col min="13583" max="13583" width="3.875" style="30" customWidth="1"/>
    <col min="13584" max="13584" width="2.875" style="30" customWidth="1"/>
    <col min="13585" max="13585" width="3.25" style="30" customWidth="1"/>
    <col min="13586" max="13586" width="2.375" style="30" customWidth="1"/>
    <col min="13587" max="13587" width="3.625" style="30" customWidth="1"/>
    <col min="13588" max="13588" width="3" style="30" customWidth="1"/>
    <col min="13589" max="13589" width="14.125" style="30" customWidth="1"/>
    <col min="13590" max="13590" width="1.5" style="30" customWidth="1"/>
    <col min="13591" max="13591" width="3.125" style="30" customWidth="1"/>
    <col min="13592" max="13592" width="4.75" style="30" customWidth="1"/>
    <col min="13593" max="13593" width="6.25" style="30" customWidth="1"/>
    <col min="13594" max="13594" width="2" style="30" customWidth="1"/>
    <col min="13595" max="13595" width="25.625" style="30" bestFit="1" customWidth="1"/>
    <col min="13596" max="13822" width="9" style="30"/>
    <col min="13823" max="13823" width="1.25" style="30" customWidth="1"/>
    <col min="13824" max="13824" width="2.875" style="30" customWidth="1"/>
    <col min="13825" max="13825" width="6" style="30" customWidth="1"/>
    <col min="13826" max="13826" width="20.625" style="30" customWidth="1"/>
    <col min="13827" max="13827" width="17.375" style="30" customWidth="1"/>
    <col min="13828" max="13828" width="5.625" style="30" customWidth="1"/>
    <col min="13829" max="13829" width="4.875" style="30" customWidth="1"/>
    <col min="13830" max="13830" width="3.25" style="30" customWidth="1"/>
    <col min="13831" max="13831" width="4.75" style="30" customWidth="1"/>
    <col min="13832" max="13832" width="6.125" style="30" customWidth="1"/>
    <col min="13833" max="13833" width="3.375" style="30" customWidth="1"/>
    <col min="13834" max="13834" width="5.875" style="30" customWidth="1"/>
    <col min="13835" max="13835" width="2.625" style="30" customWidth="1"/>
    <col min="13836" max="13838" width="4.125" style="30" customWidth="1"/>
    <col min="13839" max="13839" width="3.875" style="30" customWidth="1"/>
    <col min="13840" max="13840" width="2.875" style="30" customWidth="1"/>
    <col min="13841" max="13841" width="3.25" style="30" customWidth="1"/>
    <col min="13842" max="13842" width="2.375" style="30" customWidth="1"/>
    <col min="13843" max="13843" width="3.625" style="30" customWidth="1"/>
    <col min="13844" max="13844" width="3" style="30" customWidth="1"/>
    <col min="13845" max="13845" width="14.125" style="30" customWidth="1"/>
    <col min="13846" max="13846" width="1.5" style="30" customWidth="1"/>
    <col min="13847" max="13847" width="3.125" style="30" customWidth="1"/>
    <col min="13848" max="13848" width="4.75" style="30" customWidth="1"/>
    <col min="13849" max="13849" width="6.25" style="30" customWidth="1"/>
    <col min="13850" max="13850" width="2" style="30" customWidth="1"/>
    <col min="13851" max="13851" width="25.625" style="30" bestFit="1" customWidth="1"/>
    <col min="13852" max="14078" width="9" style="30"/>
    <col min="14079" max="14079" width="1.25" style="30" customWidth="1"/>
    <col min="14080" max="14080" width="2.875" style="30" customWidth="1"/>
    <col min="14081" max="14081" width="6" style="30" customWidth="1"/>
    <col min="14082" max="14082" width="20.625" style="30" customWidth="1"/>
    <col min="14083" max="14083" width="17.375" style="30" customWidth="1"/>
    <col min="14084" max="14084" width="5.625" style="30" customWidth="1"/>
    <col min="14085" max="14085" width="4.875" style="30" customWidth="1"/>
    <col min="14086" max="14086" width="3.25" style="30" customWidth="1"/>
    <col min="14087" max="14087" width="4.75" style="30" customWidth="1"/>
    <col min="14088" max="14088" width="6.125" style="30" customWidth="1"/>
    <col min="14089" max="14089" width="3.375" style="30" customWidth="1"/>
    <col min="14090" max="14090" width="5.875" style="30" customWidth="1"/>
    <col min="14091" max="14091" width="2.625" style="30" customWidth="1"/>
    <col min="14092" max="14094" width="4.125" style="30" customWidth="1"/>
    <col min="14095" max="14095" width="3.875" style="30" customWidth="1"/>
    <col min="14096" max="14096" width="2.875" style="30" customWidth="1"/>
    <col min="14097" max="14097" width="3.25" style="30" customWidth="1"/>
    <col min="14098" max="14098" width="2.375" style="30" customWidth="1"/>
    <col min="14099" max="14099" width="3.625" style="30" customWidth="1"/>
    <col min="14100" max="14100" width="3" style="30" customWidth="1"/>
    <col min="14101" max="14101" width="14.125" style="30" customWidth="1"/>
    <col min="14102" max="14102" width="1.5" style="30" customWidth="1"/>
    <col min="14103" max="14103" width="3.125" style="30" customWidth="1"/>
    <col min="14104" max="14104" width="4.75" style="30" customWidth="1"/>
    <col min="14105" max="14105" width="6.25" style="30" customWidth="1"/>
    <col min="14106" max="14106" width="2" style="30" customWidth="1"/>
    <col min="14107" max="14107" width="25.625" style="30" bestFit="1" customWidth="1"/>
    <col min="14108" max="14334" width="9" style="30"/>
    <col min="14335" max="14335" width="1.25" style="30" customWidth="1"/>
    <col min="14336" max="14336" width="2.875" style="30" customWidth="1"/>
    <col min="14337" max="14337" width="6" style="30" customWidth="1"/>
    <col min="14338" max="14338" width="20.625" style="30" customWidth="1"/>
    <col min="14339" max="14339" width="17.375" style="30" customWidth="1"/>
    <col min="14340" max="14340" width="5.625" style="30" customWidth="1"/>
    <col min="14341" max="14341" width="4.875" style="30" customWidth="1"/>
    <col min="14342" max="14342" width="3.25" style="30" customWidth="1"/>
    <col min="14343" max="14343" width="4.75" style="30" customWidth="1"/>
    <col min="14344" max="14344" width="6.125" style="30" customWidth="1"/>
    <col min="14345" max="14345" width="3.375" style="30" customWidth="1"/>
    <col min="14346" max="14346" width="5.875" style="30" customWidth="1"/>
    <col min="14347" max="14347" width="2.625" style="30" customWidth="1"/>
    <col min="14348" max="14350" width="4.125" style="30" customWidth="1"/>
    <col min="14351" max="14351" width="3.875" style="30" customWidth="1"/>
    <col min="14352" max="14352" width="2.875" style="30" customWidth="1"/>
    <col min="14353" max="14353" width="3.25" style="30" customWidth="1"/>
    <col min="14354" max="14354" width="2.375" style="30" customWidth="1"/>
    <col min="14355" max="14355" width="3.625" style="30" customWidth="1"/>
    <col min="14356" max="14356" width="3" style="30" customWidth="1"/>
    <col min="14357" max="14357" width="14.125" style="30" customWidth="1"/>
    <col min="14358" max="14358" width="1.5" style="30" customWidth="1"/>
    <col min="14359" max="14359" width="3.125" style="30" customWidth="1"/>
    <col min="14360" max="14360" width="4.75" style="30" customWidth="1"/>
    <col min="14361" max="14361" width="6.25" style="30" customWidth="1"/>
    <col min="14362" max="14362" width="2" style="30" customWidth="1"/>
    <col min="14363" max="14363" width="25.625" style="30" bestFit="1" customWidth="1"/>
    <col min="14364" max="14590" width="9" style="30"/>
    <col min="14591" max="14591" width="1.25" style="30" customWidth="1"/>
    <col min="14592" max="14592" width="2.875" style="30" customWidth="1"/>
    <col min="14593" max="14593" width="6" style="30" customWidth="1"/>
    <col min="14594" max="14594" width="20.625" style="30" customWidth="1"/>
    <col min="14595" max="14595" width="17.375" style="30" customWidth="1"/>
    <col min="14596" max="14596" width="5.625" style="30" customWidth="1"/>
    <col min="14597" max="14597" width="4.875" style="30" customWidth="1"/>
    <col min="14598" max="14598" width="3.25" style="30" customWidth="1"/>
    <col min="14599" max="14599" width="4.75" style="30" customWidth="1"/>
    <col min="14600" max="14600" width="6.125" style="30" customWidth="1"/>
    <col min="14601" max="14601" width="3.375" style="30" customWidth="1"/>
    <col min="14602" max="14602" width="5.875" style="30" customWidth="1"/>
    <col min="14603" max="14603" width="2.625" style="30" customWidth="1"/>
    <col min="14604" max="14606" width="4.125" style="30" customWidth="1"/>
    <col min="14607" max="14607" width="3.875" style="30" customWidth="1"/>
    <col min="14608" max="14608" width="2.875" style="30" customWidth="1"/>
    <col min="14609" max="14609" width="3.25" style="30" customWidth="1"/>
    <col min="14610" max="14610" width="2.375" style="30" customWidth="1"/>
    <col min="14611" max="14611" width="3.625" style="30" customWidth="1"/>
    <col min="14612" max="14612" width="3" style="30" customWidth="1"/>
    <col min="14613" max="14613" width="14.125" style="30" customWidth="1"/>
    <col min="14614" max="14614" width="1.5" style="30" customWidth="1"/>
    <col min="14615" max="14615" width="3.125" style="30" customWidth="1"/>
    <col min="14616" max="14616" width="4.75" style="30" customWidth="1"/>
    <col min="14617" max="14617" width="6.25" style="30" customWidth="1"/>
    <col min="14618" max="14618" width="2" style="30" customWidth="1"/>
    <col min="14619" max="14619" width="25.625" style="30" bestFit="1" customWidth="1"/>
    <col min="14620" max="14846" width="9" style="30"/>
    <col min="14847" max="14847" width="1.25" style="30" customWidth="1"/>
    <col min="14848" max="14848" width="2.875" style="30" customWidth="1"/>
    <col min="14849" max="14849" width="6" style="30" customWidth="1"/>
    <col min="14850" max="14850" width="20.625" style="30" customWidth="1"/>
    <col min="14851" max="14851" width="17.375" style="30" customWidth="1"/>
    <col min="14852" max="14852" width="5.625" style="30" customWidth="1"/>
    <col min="14853" max="14853" width="4.875" style="30" customWidth="1"/>
    <col min="14854" max="14854" width="3.25" style="30" customWidth="1"/>
    <col min="14855" max="14855" width="4.75" style="30" customWidth="1"/>
    <col min="14856" max="14856" width="6.125" style="30" customWidth="1"/>
    <col min="14857" max="14857" width="3.375" style="30" customWidth="1"/>
    <col min="14858" max="14858" width="5.875" style="30" customWidth="1"/>
    <col min="14859" max="14859" width="2.625" style="30" customWidth="1"/>
    <col min="14860" max="14862" width="4.125" style="30" customWidth="1"/>
    <col min="14863" max="14863" width="3.875" style="30" customWidth="1"/>
    <col min="14864" max="14864" width="2.875" style="30" customWidth="1"/>
    <col min="14865" max="14865" width="3.25" style="30" customWidth="1"/>
    <col min="14866" max="14866" width="2.375" style="30" customWidth="1"/>
    <col min="14867" max="14867" width="3.625" style="30" customWidth="1"/>
    <col min="14868" max="14868" width="3" style="30" customWidth="1"/>
    <col min="14869" max="14869" width="14.125" style="30" customWidth="1"/>
    <col min="14870" max="14870" width="1.5" style="30" customWidth="1"/>
    <col min="14871" max="14871" width="3.125" style="30" customWidth="1"/>
    <col min="14872" max="14872" width="4.75" style="30" customWidth="1"/>
    <col min="14873" max="14873" width="6.25" style="30" customWidth="1"/>
    <col min="14874" max="14874" width="2" style="30" customWidth="1"/>
    <col min="14875" max="14875" width="25.625" style="30" bestFit="1" customWidth="1"/>
    <col min="14876" max="15102" width="9" style="30"/>
    <col min="15103" max="15103" width="1.25" style="30" customWidth="1"/>
    <col min="15104" max="15104" width="2.875" style="30" customWidth="1"/>
    <col min="15105" max="15105" width="6" style="30" customWidth="1"/>
    <col min="15106" max="15106" width="20.625" style="30" customWidth="1"/>
    <col min="15107" max="15107" width="17.375" style="30" customWidth="1"/>
    <col min="15108" max="15108" width="5.625" style="30" customWidth="1"/>
    <col min="15109" max="15109" width="4.875" style="30" customWidth="1"/>
    <col min="15110" max="15110" width="3.25" style="30" customWidth="1"/>
    <col min="15111" max="15111" width="4.75" style="30" customWidth="1"/>
    <col min="15112" max="15112" width="6.125" style="30" customWidth="1"/>
    <col min="15113" max="15113" width="3.375" style="30" customWidth="1"/>
    <col min="15114" max="15114" width="5.875" style="30" customWidth="1"/>
    <col min="15115" max="15115" width="2.625" style="30" customWidth="1"/>
    <col min="15116" max="15118" width="4.125" style="30" customWidth="1"/>
    <col min="15119" max="15119" width="3.875" style="30" customWidth="1"/>
    <col min="15120" max="15120" width="2.875" style="30" customWidth="1"/>
    <col min="15121" max="15121" width="3.25" style="30" customWidth="1"/>
    <col min="15122" max="15122" width="2.375" style="30" customWidth="1"/>
    <col min="15123" max="15123" width="3.625" style="30" customWidth="1"/>
    <col min="15124" max="15124" width="3" style="30" customWidth="1"/>
    <col min="15125" max="15125" width="14.125" style="30" customWidth="1"/>
    <col min="15126" max="15126" width="1.5" style="30" customWidth="1"/>
    <col min="15127" max="15127" width="3.125" style="30" customWidth="1"/>
    <col min="15128" max="15128" width="4.75" style="30" customWidth="1"/>
    <col min="15129" max="15129" width="6.25" style="30" customWidth="1"/>
    <col min="15130" max="15130" width="2" style="30" customWidth="1"/>
    <col min="15131" max="15131" width="25.625" style="30" bestFit="1" customWidth="1"/>
    <col min="15132" max="15358" width="9" style="30"/>
    <col min="15359" max="15359" width="1.25" style="30" customWidth="1"/>
    <col min="15360" max="15360" width="2.875" style="30" customWidth="1"/>
    <col min="15361" max="15361" width="6" style="30" customWidth="1"/>
    <col min="15362" max="15362" width="20.625" style="30" customWidth="1"/>
    <col min="15363" max="15363" width="17.375" style="30" customWidth="1"/>
    <col min="15364" max="15364" width="5.625" style="30" customWidth="1"/>
    <col min="15365" max="15365" width="4.875" style="30" customWidth="1"/>
    <col min="15366" max="15366" width="3.25" style="30" customWidth="1"/>
    <col min="15367" max="15367" width="4.75" style="30" customWidth="1"/>
    <col min="15368" max="15368" width="6.125" style="30" customWidth="1"/>
    <col min="15369" max="15369" width="3.375" style="30" customWidth="1"/>
    <col min="15370" max="15370" width="5.875" style="30" customWidth="1"/>
    <col min="15371" max="15371" width="2.625" style="30" customWidth="1"/>
    <col min="15372" max="15374" width="4.125" style="30" customWidth="1"/>
    <col min="15375" max="15375" width="3.875" style="30" customWidth="1"/>
    <col min="15376" max="15376" width="2.875" style="30" customWidth="1"/>
    <col min="15377" max="15377" width="3.25" style="30" customWidth="1"/>
    <col min="15378" max="15378" width="2.375" style="30" customWidth="1"/>
    <col min="15379" max="15379" width="3.625" style="30" customWidth="1"/>
    <col min="15380" max="15380" width="3" style="30" customWidth="1"/>
    <col min="15381" max="15381" width="14.125" style="30" customWidth="1"/>
    <col min="15382" max="15382" width="1.5" style="30" customWidth="1"/>
    <col min="15383" max="15383" width="3.125" style="30" customWidth="1"/>
    <col min="15384" max="15384" width="4.75" style="30" customWidth="1"/>
    <col min="15385" max="15385" width="6.25" style="30" customWidth="1"/>
    <col min="15386" max="15386" width="2" style="30" customWidth="1"/>
    <col min="15387" max="15387" width="25.625" style="30" bestFit="1" customWidth="1"/>
    <col min="15388" max="15614" width="9" style="30"/>
    <col min="15615" max="15615" width="1.25" style="30" customWidth="1"/>
    <col min="15616" max="15616" width="2.875" style="30" customWidth="1"/>
    <col min="15617" max="15617" width="6" style="30" customWidth="1"/>
    <col min="15618" max="15618" width="20.625" style="30" customWidth="1"/>
    <col min="15619" max="15619" width="17.375" style="30" customWidth="1"/>
    <col min="15620" max="15620" width="5.625" style="30" customWidth="1"/>
    <col min="15621" max="15621" width="4.875" style="30" customWidth="1"/>
    <col min="15622" max="15622" width="3.25" style="30" customWidth="1"/>
    <col min="15623" max="15623" width="4.75" style="30" customWidth="1"/>
    <col min="15624" max="15624" width="6.125" style="30" customWidth="1"/>
    <col min="15625" max="15625" width="3.375" style="30" customWidth="1"/>
    <col min="15626" max="15626" width="5.875" style="30" customWidth="1"/>
    <col min="15627" max="15627" width="2.625" style="30" customWidth="1"/>
    <col min="15628" max="15630" width="4.125" style="30" customWidth="1"/>
    <col min="15631" max="15631" width="3.875" style="30" customWidth="1"/>
    <col min="15632" max="15632" width="2.875" style="30" customWidth="1"/>
    <col min="15633" max="15633" width="3.25" style="30" customWidth="1"/>
    <col min="15634" max="15634" width="2.375" style="30" customWidth="1"/>
    <col min="15635" max="15635" width="3.625" style="30" customWidth="1"/>
    <col min="15636" max="15636" width="3" style="30" customWidth="1"/>
    <col min="15637" max="15637" width="14.125" style="30" customWidth="1"/>
    <col min="15638" max="15638" width="1.5" style="30" customWidth="1"/>
    <col min="15639" max="15639" width="3.125" style="30" customWidth="1"/>
    <col min="15640" max="15640" width="4.75" style="30" customWidth="1"/>
    <col min="15641" max="15641" width="6.25" style="30" customWidth="1"/>
    <col min="15642" max="15642" width="2" style="30" customWidth="1"/>
    <col min="15643" max="15643" width="25.625" style="30" bestFit="1" customWidth="1"/>
    <col min="15644" max="15870" width="9" style="30"/>
    <col min="15871" max="15871" width="1.25" style="30" customWidth="1"/>
    <col min="15872" max="15872" width="2.875" style="30" customWidth="1"/>
    <col min="15873" max="15873" width="6" style="30" customWidth="1"/>
    <col min="15874" max="15874" width="20.625" style="30" customWidth="1"/>
    <col min="15875" max="15875" width="17.375" style="30" customWidth="1"/>
    <col min="15876" max="15876" width="5.625" style="30" customWidth="1"/>
    <col min="15877" max="15877" width="4.875" style="30" customWidth="1"/>
    <col min="15878" max="15878" width="3.25" style="30" customWidth="1"/>
    <col min="15879" max="15879" width="4.75" style="30" customWidth="1"/>
    <col min="15880" max="15880" width="6.125" style="30" customWidth="1"/>
    <col min="15881" max="15881" width="3.375" style="30" customWidth="1"/>
    <col min="15882" max="15882" width="5.875" style="30" customWidth="1"/>
    <col min="15883" max="15883" width="2.625" style="30" customWidth="1"/>
    <col min="15884" max="15886" width="4.125" style="30" customWidth="1"/>
    <col min="15887" max="15887" width="3.875" style="30" customWidth="1"/>
    <col min="15888" max="15888" width="2.875" style="30" customWidth="1"/>
    <col min="15889" max="15889" width="3.25" style="30" customWidth="1"/>
    <col min="15890" max="15890" width="2.375" style="30" customWidth="1"/>
    <col min="15891" max="15891" width="3.625" style="30" customWidth="1"/>
    <col min="15892" max="15892" width="3" style="30" customWidth="1"/>
    <col min="15893" max="15893" width="14.125" style="30" customWidth="1"/>
    <col min="15894" max="15894" width="1.5" style="30" customWidth="1"/>
    <col min="15895" max="15895" width="3.125" style="30" customWidth="1"/>
    <col min="15896" max="15896" width="4.75" style="30" customWidth="1"/>
    <col min="15897" max="15897" width="6.25" style="30" customWidth="1"/>
    <col min="15898" max="15898" width="2" style="30" customWidth="1"/>
    <col min="15899" max="15899" width="25.625" style="30" bestFit="1" customWidth="1"/>
    <col min="15900" max="16126" width="9" style="30"/>
    <col min="16127" max="16127" width="1.25" style="30" customWidth="1"/>
    <col min="16128" max="16128" width="2.875" style="30" customWidth="1"/>
    <col min="16129" max="16129" width="6" style="30" customWidth="1"/>
    <col min="16130" max="16130" width="20.625" style="30" customWidth="1"/>
    <col min="16131" max="16131" width="17.375" style="30" customWidth="1"/>
    <col min="16132" max="16132" width="5.625" style="30" customWidth="1"/>
    <col min="16133" max="16133" width="4.875" style="30" customWidth="1"/>
    <col min="16134" max="16134" width="3.25" style="30" customWidth="1"/>
    <col min="16135" max="16135" width="4.75" style="30" customWidth="1"/>
    <col min="16136" max="16136" width="6.125" style="30" customWidth="1"/>
    <col min="16137" max="16137" width="3.375" style="30" customWidth="1"/>
    <col min="16138" max="16138" width="5.875" style="30" customWidth="1"/>
    <col min="16139" max="16139" width="2.625" style="30" customWidth="1"/>
    <col min="16140" max="16142" width="4.125" style="30" customWidth="1"/>
    <col min="16143" max="16143" width="3.875" style="30" customWidth="1"/>
    <col min="16144" max="16144" width="2.875" style="30" customWidth="1"/>
    <col min="16145" max="16145" width="3.25" style="30" customWidth="1"/>
    <col min="16146" max="16146" width="2.375" style="30" customWidth="1"/>
    <col min="16147" max="16147" width="3.625" style="30" customWidth="1"/>
    <col min="16148" max="16148" width="3" style="30" customWidth="1"/>
    <col min="16149" max="16149" width="14.125" style="30" customWidth="1"/>
    <col min="16150" max="16150" width="1.5" style="30" customWidth="1"/>
    <col min="16151" max="16151" width="3.125" style="30" customWidth="1"/>
    <col min="16152" max="16152" width="4.75" style="30" customWidth="1"/>
    <col min="16153" max="16153" width="6.25" style="30" customWidth="1"/>
    <col min="16154" max="16154" width="2" style="30" customWidth="1"/>
    <col min="16155" max="16155" width="25.625" style="30" bestFit="1" customWidth="1"/>
    <col min="16156" max="16382" width="9" style="30"/>
    <col min="16383" max="16384" width="9" style="30" customWidth="1"/>
  </cols>
  <sheetData>
    <row r="1" spans="1:32" ht="20.25" thickBot="1">
      <c r="B1" s="29" t="s">
        <v>112</v>
      </c>
      <c r="M1" s="910"/>
      <c r="N1" s="910"/>
      <c r="O1" s="910"/>
      <c r="P1" s="910"/>
      <c r="Q1" s="910"/>
      <c r="R1" s="910"/>
      <c r="S1" s="910"/>
      <c r="AA1" s="289"/>
    </row>
    <row r="2" spans="1:32" ht="21" thickTop="1" thickBot="1">
      <c r="B2" s="31" t="s">
        <v>852</v>
      </c>
      <c r="AD2" s="621" t="s">
        <v>1103</v>
      </c>
      <c r="AE2" s="622" t="s">
        <v>1104</v>
      </c>
      <c r="AF2" s="623" t="s">
        <v>1105</v>
      </c>
    </row>
    <row r="3" spans="1:32" ht="18.600000000000001" customHeight="1">
      <c r="B3" s="32"/>
      <c r="C3" s="33"/>
      <c r="D3" s="33"/>
      <c r="E3" s="33"/>
      <c r="F3" s="33"/>
      <c r="G3" s="33"/>
      <c r="H3" s="33"/>
      <c r="I3" s="34"/>
      <c r="J3" s="35"/>
      <c r="K3" s="35"/>
      <c r="L3" s="35"/>
      <c r="M3" s="34"/>
      <c r="N3" s="35"/>
      <c r="O3" s="35"/>
      <c r="P3" s="35"/>
      <c r="Q3" s="36"/>
      <c r="R3" s="37"/>
      <c r="S3" s="311"/>
      <c r="T3" s="311"/>
      <c r="U3" s="33"/>
      <c r="V3" s="33"/>
      <c r="W3" s="33"/>
      <c r="X3" s="127"/>
      <c r="Y3" s="811" t="s">
        <v>886</v>
      </c>
      <c r="Z3" s="812"/>
      <c r="AA3" s="813"/>
      <c r="AD3" s="962">
        <v>1</v>
      </c>
      <c r="AE3" s="964" t="s">
        <v>1106</v>
      </c>
      <c r="AF3" s="957" t="s">
        <v>1111</v>
      </c>
    </row>
    <row r="4" spans="1:32" s="43" customFormat="1" ht="18.600000000000001" customHeight="1" thickBot="1">
      <c r="A4" s="42"/>
      <c r="B4" s="39"/>
      <c r="C4" s="797" t="s">
        <v>921</v>
      </c>
      <c r="D4" s="798"/>
      <c r="E4" s="804" t="s">
        <v>113</v>
      </c>
      <c r="F4" s="804"/>
      <c r="G4" s="804"/>
      <c r="H4" s="804"/>
      <c r="I4" s="799" t="s">
        <v>7</v>
      </c>
      <c r="J4" s="913">
        <f>'壹、清潔生產評估背景資訊'!G27</f>
        <v>0</v>
      </c>
      <c r="K4" s="913"/>
      <c r="L4" s="913"/>
      <c r="M4" s="799" t="s">
        <v>7</v>
      </c>
      <c r="N4" s="1003" t="str">
        <f>IF(ISERROR(J4/J5)," ",J4/J5)</f>
        <v xml:space="preserve"> </v>
      </c>
      <c r="O4" s="1003"/>
      <c r="P4" s="1003"/>
      <c r="Q4" s="40"/>
      <c r="R4" s="41"/>
      <c r="S4" s="42"/>
      <c r="T4" s="42"/>
      <c r="X4" s="44"/>
      <c r="Y4" s="1005"/>
      <c r="Z4" s="1006"/>
      <c r="AA4" s="1007"/>
      <c r="AD4" s="963"/>
      <c r="AE4" s="965"/>
      <c r="AF4" s="958"/>
    </row>
    <row r="5" spans="1:32" s="43" customFormat="1" ht="18.600000000000001" customHeight="1">
      <c r="A5" s="42"/>
      <c r="B5" s="136"/>
      <c r="C5" s="798"/>
      <c r="D5" s="798"/>
      <c r="E5" s="1004" t="s">
        <v>902</v>
      </c>
      <c r="F5" s="806"/>
      <c r="G5" s="806"/>
      <c r="H5" s="806"/>
      <c r="I5" s="792"/>
      <c r="J5" s="896" t="str">
        <f>IF(SUM(G16:M1000)=0," ",SUMIF(E16:F1000,"冷卻用水",G16:M1000)+SUMIF(E16:F1000,"鍋爐用水",G16:M1000)+SUMIF(E16:F1000,"製程用水",G16:M1000))</f>
        <v xml:space="preserve"> </v>
      </c>
      <c r="K5" s="896"/>
      <c r="L5" s="896"/>
      <c r="M5" s="792"/>
      <c r="N5" s="1003"/>
      <c r="O5" s="1003"/>
      <c r="P5" s="1003"/>
      <c r="Q5" s="40"/>
      <c r="R5" s="41"/>
      <c r="S5" s="42"/>
      <c r="T5" s="42"/>
      <c r="X5" s="44"/>
      <c r="Y5" s="814"/>
      <c r="Z5" s="815"/>
      <c r="AA5" s="816"/>
      <c r="AD5" s="966">
        <v>2</v>
      </c>
      <c r="AE5" s="968" t="s">
        <v>1107</v>
      </c>
      <c r="AF5" s="959" t="s">
        <v>1112</v>
      </c>
    </row>
    <row r="6" spans="1:32" s="43" customFormat="1" ht="18.600000000000001" customHeight="1" thickBot="1">
      <c r="A6" s="42"/>
      <c r="B6" s="136"/>
      <c r="I6" s="45"/>
      <c r="J6" s="46"/>
      <c r="K6" s="46"/>
      <c r="L6" s="46"/>
      <c r="M6" s="45"/>
      <c r="N6" s="292"/>
      <c r="O6" s="292"/>
      <c r="P6" s="292"/>
      <c r="Q6" s="40"/>
      <c r="R6" s="41"/>
      <c r="S6" s="42"/>
      <c r="T6" s="42"/>
      <c r="X6" s="44"/>
      <c r="Y6" s="1008" t="str">
        <f>IFERROR(W10/U10,"")</f>
        <v/>
      </c>
      <c r="Z6" s="1009"/>
      <c r="AA6" s="1010"/>
      <c r="AD6" s="967"/>
      <c r="AE6" s="969"/>
      <c r="AF6" s="960"/>
    </row>
    <row r="7" spans="1:32" s="43" customFormat="1" ht="18.600000000000001" customHeight="1">
      <c r="A7" s="42"/>
      <c r="B7" s="136"/>
      <c r="C7" s="797" t="s">
        <v>922</v>
      </c>
      <c r="D7" s="798"/>
      <c r="E7" s="804" t="s">
        <v>115</v>
      </c>
      <c r="F7" s="804"/>
      <c r="G7" s="804"/>
      <c r="H7" s="804"/>
      <c r="I7" s="799" t="s">
        <v>7</v>
      </c>
      <c r="J7" s="913">
        <f>'壹、清潔生產評估背景資訊'!G29</f>
        <v>0</v>
      </c>
      <c r="K7" s="913"/>
      <c r="L7" s="913"/>
      <c r="M7" s="799" t="s">
        <v>7</v>
      </c>
      <c r="N7" s="1003" t="str">
        <f>IF(ISERROR(J7/J8)," ",J7/J8)</f>
        <v xml:space="preserve"> </v>
      </c>
      <c r="O7" s="1003"/>
      <c r="P7" s="1003"/>
      <c r="Q7" s="40"/>
      <c r="R7" s="41"/>
      <c r="S7" s="42"/>
      <c r="T7" s="42"/>
      <c r="X7" s="44"/>
      <c r="Y7" s="1008"/>
      <c r="Z7" s="1009"/>
      <c r="AA7" s="1010"/>
      <c r="AD7" s="966">
        <v>3</v>
      </c>
      <c r="AE7" s="968" t="s">
        <v>1108</v>
      </c>
      <c r="AF7" s="959" t="s">
        <v>1113</v>
      </c>
    </row>
    <row r="8" spans="1:32" s="43" customFormat="1" ht="18.600000000000001" customHeight="1" thickBot="1">
      <c r="A8" s="42"/>
      <c r="B8" s="136"/>
      <c r="C8" s="798"/>
      <c r="D8" s="798"/>
      <c r="E8" s="1004" t="s">
        <v>903</v>
      </c>
      <c r="F8" s="806"/>
      <c r="G8" s="806"/>
      <c r="H8" s="806"/>
      <c r="I8" s="792"/>
      <c r="J8" s="896" t="str">
        <f>IF(SUM(N16:V1000)=0," ",SUMIF(E16:F1000,"冷卻用水",N16:V1000)+SUMIF(E16:F1000,"鍋爐用水",N16:V1000)+SUMIF(E16:F1000,"製程用水",N16:V10000))</f>
        <v xml:space="preserve"> </v>
      </c>
      <c r="K8" s="896"/>
      <c r="L8" s="896"/>
      <c r="M8" s="792"/>
      <c r="N8" s="1003"/>
      <c r="O8" s="1003"/>
      <c r="P8" s="1003"/>
      <c r="Q8" s="40"/>
      <c r="R8" s="41"/>
      <c r="S8" s="42"/>
      <c r="T8" s="42"/>
      <c r="X8" s="44"/>
      <c r="Y8" s="811" t="s">
        <v>885</v>
      </c>
      <c r="Z8" s="812"/>
      <c r="AA8" s="813"/>
      <c r="AD8" s="967"/>
      <c r="AE8" s="969"/>
      <c r="AF8" s="960"/>
    </row>
    <row r="9" spans="1:32" s="43" customFormat="1" ht="18.600000000000001" customHeight="1">
      <c r="A9" s="42"/>
      <c r="B9" s="136"/>
      <c r="I9" s="45"/>
      <c r="J9" s="46"/>
      <c r="K9" s="46"/>
      <c r="L9" s="46"/>
      <c r="M9" s="45"/>
      <c r="N9" s="46"/>
      <c r="O9" s="46"/>
      <c r="P9" s="46"/>
      <c r="Q9" s="40"/>
      <c r="R9" s="41"/>
      <c r="S9" s="42"/>
      <c r="T9" s="42"/>
      <c r="X9" s="44"/>
      <c r="Y9" s="814"/>
      <c r="Z9" s="815"/>
      <c r="AA9" s="816"/>
      <c r="AD9" s="966">
        <v>4</v>
      </c>
      <c r="AE9" s="970" t="s">
        <v>1109</v>
      </c>
      <c r="AF9" s="959" t="s">
        <v>1114</v>
      </c>
    </row>
    <row r="10" spans="1:32" s="43" customFormat="1" ht="18.600000000000001" customHeight="1" thickBot="1">
      <c r="A10" s="42"/>
      <c r="B10" s="136"/>
      <c r="C10" s="797" t="s">
        <v>923</v>
      </c>
      <c r="D10" s="798"/>
      <c r="E10" s="47" t="s">
        <v>905</v>
      </c>
      <c r="F10" s="792" t="s">
        <v>8</v>
      </c>
      <c r="G10" s="118">
        <v>1</v>
      </c>
      <c r="H10" s="792" t="s">
        <v>8</v>
      </c>
      <c r="I10" s="793">
        <v>300</v>
      </c>
      <c r="J10" s="799" t="s">
        <v>7</v>
      </c>
      <c r="K10" s="913" t="str">
        <f>N7</f>
        <v xml:space="preserve"> </v>
      </c>
      <c r="L10" s="913"/>
      <c r="M10" s="913"/>
      <c r="N10" s="48" t="s">
        <v>9</v>
      </c>
      <c r="O10" s="913" t="str">
        <f>N4</f>
        <v xml:space="preserve"> </v>
      </c>
      <c r="P10" s="913"/>
      <c r="Q10" s="913"/>
      <c r="R10" s="792" t="s">
        <v>8</v>
      </c>
      <c r="S10" s="49">
        <v>1</v>
      </c>
      <c r="T10" s="792" t="s">
        <v>8</v>
      </c>
      <c r="U10" s="793">
        <v>300</v>
      </c>
      <c r="V10" s="794" t="s">
        <v>7</v>
      </c>
      <c r="W10" s="895" t="str">
        <f>IF(ISERROR(((K10-O10)/M11)/S11*U10)," ",((K10-O10)/M11)/S11*U10)</f>
        <v xml:space="preserve"> </v>
      </c>
      <c r="X10" s="44"/>
      <c r="Y10" s="1011"/>
      <c r="Z10" s="1012"/>
      <c r="AA10" s="1013"/>
      <c r="AD10" s="967"/>
      <c r="AE10" s="971"/>
      <c r="AF10" s="960"/>
    </row>
    <row r="11" spans="1:32" s="43" customFormat="1" ht="18.600000000000001" customHeight="1">
      <c r="A11" s="42"/>
      <c r="B11" s="136"/>
      <c r="C11" s="798"/>
      <c r="D11" s="798"/>
      <c r="E11" s="120" t="s">
        <v>904</v>
      </c>
      <c r="F11" s="792"/>
      <c r="G11" s="119" t="s">
        <v>10</v>
      </c>
      <c r="H11" s="792"/>
      <c r="I11" s="793"/>
      <c r="J11" s="792"/>
      <c r="K11" s="50"/>
      <c r="L11" s="50"/>
      <c r="M11" s="896" t="str">
        <f>N4</f>
        <v xml:space="preserve"> </v>
      </c>
      <c r="N11" s="896"/>
      <c r="O11" s="896"/>
      <c r="P11" s="50"/>
      <c r="Q11" s="50"/>
      <c r="R11" s="792"/>
      <c r="S11" s="51">
        <f>'壹、清潔生產評估背景資訊'!P5</f>
        <v>0</v>
      </c>
      <c r="T11" s="792"/>
      <c r="U11" s="793"/>
      <c r="V11" s="793"/>
      <c r="W11" s="895"/>
      <c r="X11" s="44"/>
      <c r="Y11" s="1011"/>
      <c r="Z11" s="1012"/>
      <c r="AA11" s="1013"/>
      <c r="AD11" s="966">
        <v>5</v>
      </c>
      <c r="AE11" s="970" t="s">
        <v>1110</v>
      </c>
      <c r="AF11" s="959" t="s">
        <v>1115</v>
      </c>
    </row>
    <row r="12" spans="1:32" s="43" customFormat="1" ht="18.600000000000001" customHeight="1" thickBot="1">
      <c r="A12" s="42"/>
      <c r="B12" s="137"/>
      <c r="C12" s="132"/>
      <c r="D12" s="132"/>
      <c r="E12" s="132"/>
      <c r="F12" s="132"/>
      <c r="G12" s="132"/>
      <c r="H12" s="132"/>
      <c r="I12" s="138"/>
      <c r="J12" s="49"/>
      <c r="K12" s="49"/>
      <c r="L12" s="49"/>
      <c r="M12" s="129"/>
      <c r="N12" s="49"/>
      <c r="O12" s="49"/>
      <c r="P12" s="49"/>
      <c r="Q12" s="130"/>
      <c r="R12" s="131"/>
      <c r="S12" s="128"/>
      <c r="T12" s="128"/>
      <c r="U12" s="132"/>
      <c r="V12" s="132"/>
      <c r="W12" s="132"/>
      <c r="X12" s="133"/>
      <c r="Y12" s="1014"/>
      <c r="Z12" s="1015"/>
      <c r="AA12" s="1016"/>
      <c r="AD12" s="972"/>
      <c r="AE12" s="973"/>
      <c r="AF12" s="961"/>
    </row>
    <row r="13" spans="1:32" ht="29.25" customHeight="1" thickTop="1" thickBot="1">
      <c r="B13" s="30"/>
      <c r="C13" s="30"/>
      <c r="D13" s="30"/>
      <c r="E13" s="30"/>
      <c r="F13" s="30"/>
      <c r="G13" s="30"/>
      <c r="H13" s="30"/>
      <c r="I13" s="124"/>
    </row>
    <row r="14" spans="1:32" ht="17.25" thickTop="1">
      <c r="B14" s="877" t="s">
        <v>117</v>
      </c>
      <c r="C14" s="878"/>
      <c r="D14" s="881" t="s">
        <v>212</v>
      </c>
      <c r="E14" s="877" t="s">
        <v>213</v>
      </c>
      <c r="F14" s="924"/>
      <c r="G14" s="883" t="s">
        <v>120</v>
      </c>
      <c r="H14" s="884"/>
      <c r="I14" s="884"/>
      <c r="J14" s="885"/>
      <c r="K14" s="885"/>
      <c r="L14" s="885"/>
      <c r="M14" s="997"/>
      <c r="N14" s="887" t="s">
        <v>121</v>
      </c>
      <c r="O14" s="885"/>
      <c r="P14" s="885"/>
      <c r="Q14" s="885"/>
      <c r="R14" s="885"/>
      <c r="S14" s="885"/>
      <c r="T14" s="885"/>
      <c r="U14" s="885"/>
      <c r="V14" s="886"/>
      <c r="W14" s="812" t="s">
        <v>1116</v>
      </c>
      <c r="X14" s="812"/>
      <c r="Y14" s="812"/>
      <c r="Z14" s="812"/>
      <c r="AA14" s="813"/>
    </row>
    <row r="15" spans="1:32" ht="18.75">
      <c r="B15" s="879"/>
      <c r="C15" s="880"/>
      <c r="D15" s="882"/>
      <c r="E15" s="879"/>
      <c r="F15" s="925"/>
      <c r="G15" s="998" t="s">
        <v>943</v>
      </c>
      <c r="H15" s="999"/>
      <c r="I15" s="999"/>
      <c r="J15" s="1000"/>
      <c r="K15" s="1000"/>
      <c r="L15" s="1000"/>
      <c r="M15" s="1000"/>
      <c r="N15" s="1001" t="s">
        <v>943</v>
      </c>
      <c r="O15" s="1000"/>
      <c r="P15" s="1000"/>
      <c r="Q15" s="1000"/>
      <c r="R15" s="1000"/>
      <c r="S15" s="1000"/>
      <c r="T15" s="1000"/>
      <c r="U15" s="1000"/>
      <c r="V15" s="1002"/>
      <c r="W15" s="815"/>
      <c r="X15" s="815"/>
      <c r="Y15" s="815"/>
      <c r="Z15" s="815"/>
      <c r="AA15" s="816"/>
    </row>
    <row r="16" spans="1:32">
      <c r="B16" s="994">
        <v>1</v>
      </c>
      <c r="C16" s="995"/>
      <c r="D16" s="310"/>
      <c r="E16" s="975"/>
      <c r="F16" s="984"/>
      <c r="G16" s="985"/>
      <c r="H16" s="986"/>
      <c r="I16" s="986"/>
      <c r="J16" s="986"/>
      <c r="K16" s="986"/>
      <c r="L16" s="986"/>
      <c r="M16" s="986"/>
      <c r="N16" s="985"/>
      <c r="O16" s="986"/>
      <c r="P16" s="986"/>
      <c r="Q16" s="986"/>
      <c r="R16" s="986"/>
      <c r="S16" s="986"/>
      <c r="T16" s="986"/>
      <c r="U16" s="986"/>
      <c r="V16" s="987"/>
      <c r="W16" s="996"/>
      <c r="X16" s="988"/>
      <c r="Y16" s="988"/>
      <c r="Z16" s="988"/>
      <c r="AA16" s="980"/>
    </row>
    <row r="17" spans="2:27">
      <c r="B17" s="994">
        <v>2</v>
      </c>
      <c r="C17" s="995"/>
      <c r="D17" s="310"/>
      <c r="E17" s="975"/>
      <c r="F17" s="984"/>
      <c r="G17" s="985"/>
      <c r="H17" s="986"/>
      <c r="I17" s="986"/>
      <c r="J17" s="986"/>
      <c r="K17" s="986"/>
      <c r="L17" s="986"/>
      <c r="M17" s="986"/>
      <c r="N17" s="985"/>
      <c r="O17" s="986"/>
      <c r="P17" s="986"/>
      <c r="Q17" s="986"/>
      <c r="R17" s="986"/>
      <c r="S17" s="986"/>
      <c r="T17" s="986"/>
      <c r="U17" s="986"/>
      <c r="V17" s="987"/>
      <c r="W17" s="988"/>
      <c r="X17" s="988"/>
      <c r="Y17" s="988"/>
      <c r="Z17" s="988"/>
      <c r="AA17" s="980"/>
    </row>
    <row r="18" spans="2:27">
      <c r="B18" s="994">
        <v>3</v>
      </c>
      <c r="C18" s="995"/>
      <c r="D18" s="310"/>
      <c r="E18" s="975"/>
      <c r="F18" s="984"/>
      <c r="G18" s="985"/>
      <c r="H18" s="986"/>
      <c r="I18" s="986"/>
      <c r="J18" s="986"/>
      <c r="K18" s="986"/>
      <c r="L18" s="986"/>
      <c r="M18" s="986"/>
      <c r="N18" s="985"/>
      <c r="O18" s="986"/>
      <c r="P18" s="986"/>
      <c r="Q18" s="986"/>
      <c r="R18" s="986"/>
      <c r="S18" s="986"/>
      <c r="T18" s="986"/>
      <c r="U18" s="986"/>
      <c r="V18" s="987"/>
      <c r="W18" s="988"/>
      <c r="X18" s="988"/>
      <c r="Y18" s="988"/>
      <c r="Z18" s="988"/>
      <c r="AA18" s="980"/>
    </row>
    <row r="19" spans="2:27">
      <c r="B19" s="994">
        <v>4</v>
      </c>
      <c r="C19" s="995"/>
      <c r="D19" s="310"/>
      <c r="E19" s="975"/>
      <c r="F19" s="984"/>
      <c r="G19" s="985"/>
      <c r="H19" s="986"/>
      <c r="I19" s="986"/>
      <c r="J19" s="986"/>
      <c r="K19" s="986"/>
      <c r="L19" s="986"/>
      <c r="M19" s="986"/>
      <c r="N19" s="985"/>
      <c r="O19" s="986"/>
      <c r="P19" s="986"/>
      <c r="Q19" s="986"/>
      <c r="R19" s="986"/>
      <c r="S19" s="986"/>
      <c r="T19" s="986"/>
      <c r="U19" s="986"/>
      <c r="V19" s="987"/>
      <c r="W19" s="988"/>
      <c r="X19" s="988"/>
      <c r="Y19" s="988"/>
      <c r="Z19" s="988"/>
      <c r="AA19" s="980"/>
    </row>
    <row r="20" spans="2:27">
      <c r="B20" s="994">
        <v>5</v>
      </c>
      <c r="C20" s="995"/>
      <c r="D20" s="310"/>
      <c r="E20" s="975"/>
      <c r="F20" s="984"/>
      <c r="G20" s="985"/>
      <c r="H20" s="986"/>
      <c r="I20" s="986"/>
      <c r="J20" s="986"/>
      <c r="K20" s="986"/>
      <c r="L20" s="986"/>
      <c r="M20" s="986"/>
      <c r="N20" s="985"/>
      <c r="O20" s="986"/>
      <c r="P20" s="986"/>
      <c r="Q20" s="986"/>
      <c r="R20" s="986"/>
      <c r="S20" s="986"/>
      <c r="T20" s="986"/>
      <c r="U20" s="986"/>
      <c r="V20" s="987"/>
      <c r="W20" s="988"/>
      <c r="X20" s="988"/>
      <c r="Y20" s="988"/>
      <c r="Z20" s="988"/>
      <c r="AA20" s="980"/>
    </row>
    <row r="21" spans="2:27">
      <c r="B21" s="994">
        <v>6</v>
      </c>
      <c r="C21" s="995"/>
      <c r="D21" s="310"/>
      <c r="E21" s="975"/>
      <c r="F21" s="984"/>
      <c r="G21" s="985"/>
      <c r="H21" s="986"/>
      <c r="I21" s="986"/>
      <c r="J21" s="986"/>
      <c r="K21" s="986"/>
      <c r="L21" s="986"/>
      <c r="M21" s="986"/>
      <c r="N21" s="985"/>
      <c r="O21" s="986"/>
      <c r="P21" s="986"/>
      <c r="Q21" s="986"/>
      <c r="R21" s="986"/>
      <c r="S21" s="986"/>
      <c r="T21" s="986"/>
      <c r="U21" s="986"/>
      <c r="V21" s="987"/>
      <c r="W21" s="988"/>
      <c r="X21" s="988"/>
      <c r="Y21" s="988"/>
      <c r="Z21" s="988"/>
      <c r="AA21" s="980"/>
    </row>
    <row r="22" spans="2:27">
      <c r="B22" s="994">
        <v>7</v>
      </c>
      <c r="C22" s="995"/>
      <c r="D22" s="310"/>
      <c r="E22" s="975"/>
      <c r="F22" s="984"/>
      <c r="G22" s="985"/>
      <c r="H22" s="986"/>
      <c r="I22" s="986"/>
      <c r="J22" s="986"/>
      <c r="K22" s="986"/>
      <c r="L22" s="986"/>
      <c r="M22" s="986"/>
      <c r="N22" s="985"/>
      <c r="O22" s="986"/>
      <c r="P22" s="986"/>
      <c r="Q22" s="986"/>
      <c r="R22" s="986"/>
      <c r="S22" s="986"/>
      <c r="T22" s="986"/>
      <c r="U22" s="986"/>
      <c r="V22" s="987"/>
      <c r="W22" s="988"/>
      <c r="X22" s="988"/>
      <c r="Y22" s="988"/>
      <c r="Z22" s="988"/>
      <c r="AA22" s="980"/>
    </row>
    <row r="23" spans="2:27">
      <c r="B23" s="994">
        <v>8</v>
      </c>
      <c r="C23" s="995"/>
      <c r="D23" s="310"/>
      <c r="E23" s="975"/>
      <c r="F23" s="984"/>
      <c r="G23" s="985"/>
      <c r="H23" s="986"/>
      <c r="I23" s="986"/>
      <c r="J23" s="986"/>
      <c r="K23" s="986"/>
      <c r="L23" s="986"/>
      <c r="M23" s="986"/>
      <c r="N23" s="985"/>
      <c r="O23" s="986"/>
      <c r="P23" s="986"/>
      <c r="Q23" s="986"/>
      <c r="R23" s="986"/>
      <c r="S23" s="986"/>
      <c r="T23" s="986"/>
      <c r="U23" s="986"/>
      <c r="V23" s="987"/>
      <c r="W23" s="988"/>
      <c r="X23" s="988"/>
      <c r="Y23" s="988"/>
      <c r="Z23" s="988"/>
      <c r="AA23" s="980"/>
    </row>
    <row r="24" spans="2:27">
      <c r="B24" s="994">
        <v>9</v>
      </c>
      <c r="C24" s="995"/>
      <c r="D24" s="310"/>
      <c r="E24" s="975"/>
      <c r="F24" s="984"/>
      <c r="G24" s="985"/>
      <c r="H24" s="986"/>
      <c r="I24" s="986"/>
      <c r="J24" s="986"/>
      <c r="K24" s="986"/>
      <c r="L24" s="986"/>
      <c r="M24" s="986"/>
      <c r="N24" s="985"/>
      <c r="O24" s="986"/>
      <c r="P24" s="986"/>
      <c r="Q24" s="986"/>
      <c r="R24" s="986"/>
      <c r="S24" s="986"/>
      <c r="T24" s="986"/>
      <c r="U24" s="986"/>
      <c r="V24" s="987"/>
      <c r="W24" s="988"/>
      <c r="X24" s="988"/>
      <c r="Y24" s="988"/>
      <c r="Z24" s="988"/>
      <c r="AA24" s="980"/>
    </row>
    <row r="25" spans="2:27">
      <c r="B25" s="994">
        <v>10</v>
      </c>
      <c r="C25" s="995"/>
      <c r="D25" s="310"/>
      <c r="E25" s="975"/>
      <c r="F25" s="984"/>
      <c r="G25" s="985"/>
      <c r="H25" s="986"/>
      <c r="I25" s="986"/>
      <c r="J25" s="986"/>
      <c r="K25" s="986"/>
      <c r="L25" s="986"/>
      <c r="M25" s="986"/>
      <c r="N25" s="985"/>
      <c r="O25" s="986"/>
      <c r="P25" s="986"/>
      <c r="Q25" s="986"/>
      <c r="R25" s="986"/>
      <c r="S25" s="986"/>
      <c r="T25" s="986"/>
      <c r="U25" s="986"/>
      <c r="V25" s="987"/>
      <c r="W25" s="988"/>
      <c r="X25" s="988"/>
      <c r="Y25" s="988"/>
      <c r="Z25" s="988"/>
      <c r="AA25" s="980"/>
    </row>
    <row r="26" spans="2:27">
      <c r="B26" s="994">
        <v>11</v>
      </c>
      <c r="C26" s="995"/>
      <c r="D26" s="310"/>
      <c r="E26" s="975"/>
      <c r="F26" s="984"/>
      <c r="G26" s="985"/>
      <c r="H26" s="986"/>
      <c r="I26" s="986"/>
      <c r="J26" s="986"/>
      <c r="K26" s="986"/>
      <c r="L26" s="986"/>
      <c r="M26" s="986"/>
      <c r="N26" s="985"/>
      <c r="O26" s="986"/>
      <c r="P26" s="986"/>
      <c r="Q26" s="986"/>
      <c r="R26" s="986"/>
      <c r="S26" s="986"/>
      <c r="T26" s="986"/>
      <c r="U26" s="986"/>
      <c r="V26" s="987"/>
      <c r="W26" s="988"/>
      <c r="X26" s="988"/>
      <c r="Y26" s="988"/>
      <c r="Z26" s="988"/>
      <c r="AA26" s="980"/>
    </row>
    <row r="27" spans="2:27">
      <c r="B27" s="994">
        <v>12</v>
      </c>
      <c r="C27" s="995"/>
      <c r="D27" s="310"/>
      <c r="E27" s="975"/>
      <c r="F27" s="984"/>
      <c r="G27" s="985"/>
      <c r="H27" s="986"/>
      <c r="I27" s="986"/>
      <c r="J27" s="986"/>
      <c r="K27" s="986"/>
      <c r="L27" s="986"/>
      <c r="M27" s="986"/>
      <c r="N27" s="985"/>
      <c r="O27" s="986"/>
      <c r="P27" s="986"/>
      <c r="Q27" s="986"/>
      <c r="R27" s="986"/>
      <c r="S27" s="986"/>
      <c r="T27" s="986"/>
      <c r="U27" s="986"/>
      <c r="V27" s="987"/>
      <c r="W27" s="988"/>
      <c r="X27" s="988"/>
      <c r="Y27" s="988"/>
      <c r="Z27" s="988"/>
      <c r="AA27" s="980"/>
    </row>
    <row r="28" spans="2:27">
      <c r="B28" s="982">
        <v>13</v>
      </c>
      <c r="C28" s="983"/>
      <c r="D28" s="310"/>
      <c r="E28" s="975"/>
      <c r="F28" s="984"/>
      <c r="G28" s="985"/>
      <c r="H28" s="986"/>
      <c r="I28" s="986"/>
      <c r="J28" s="986"/>
      <c r="K28" s="986"/>
      <c r="L28" s="986"/>
      <c r="M28" s="986"/>
      <c r="N28" s="985"/>
      <c r="O28" s="986"/>
      <c r="P28" s="986"/>
      <c r="Q28" s="986"/>
      <c r="R28" s="986"/>
      <c r="S28" s="986"/>
      <c r="T28" s="986"/>
      <c r="U28" s="986"/>
      <c r="V28" s="987"/>
      <c r="W28" s="988"/>
      <c r="X28" s="988"/>
      <c r="Y28" s="988"/>
      <c r="Z28" s="988"/>
      <c r="AA28" s="980"/>
    </row>
    <row r="29" spans="2:27">
      <c r="B29" s="757">
        <v>14</v>
      </c>
      <c r="C29" s="757"/>
      <c r="D29" s="310"/>
      <c r="E29" s="974"/>
      <c r="F29" s="975"/>
      <c r="G29" s="989"/>
      <c r="H29" s="990"/>
      <c r="I29" s="990"/>
      <c r="J29" s="990"/>
      <c r="K29" s="990"/>
      <c r="L29" s="990"/>
      <c r="M29" s="991"/>
      <c r="N29" s="989"/>
      <c r="O29" s="990"/>
      <c r="P29" s="990"/>
      <c r="Q29" s="990"/>
      <c r="R29" s="990"/>
      <c r="S29" s="990"/>
      <c r="T29" s="990"/>
      <c r="U29" s="990"/>
      <c r="V29" s="992"/>
      <c r="W29" s="993"/>
      <c r="X29" s="981"/>
      <c r="Y29" s="981"/>
      <c r="Z29" s="981"/>
      <c r="AA29" s="981"/>
    </row>
    <row r="30" spans="2:27" ht="16.5" thickBot="1">
      <c r="B30" s="757">
        <v>15</v>
      </c>
      <c r="C30" s="757"/>
      <c r="D30" s="310"/>
      <c r="E30" s="974"/>
      <c r="F30" s="975"/>
      <c r="G30" s="976"/>
      <c r="H30" s="977"/>
      <c r="I30" s="977"/>
      <c r="J30" s="977"/>
      <c r="K30" s="977"/>
      <c r="L30" s="977"/>
      <c r="M30" s="978"/>
      <c r="N30" s="976"/>
      <c r="O30" s="977"/>
      <c r="P30" s="977"/>
      <c r="Q30" s="977"/>
      <c r="R30" s="977"/>
      <c r="S30" s="977"/>
      <c r="T30" s="977"/>
      <c r="U30" s="977"/>
      <c r="V30" s="979"/>
      <c r="W30" s="980"/>
      <c r="X30" s="981"/>
      <c r="Y30" s="981"/>
      <c r="Z30" s="981"/>
      <c r="AA30" s="981"/>
    </row>
    <row r="31" spans="2:27" ht="16.5" thickTop="1">
      <c r="B31" s="850"/>
      <c r="C31" s="850"/>
      <c r="E31" s="850"/>
      <c r="F31" s="850"/>
      <c r="G31" s="850"/>
      <c r="H31" s="850"/>
      <c r="I31" s="850"/>
      <c r="J31" s="850"/>
      <c r="K31" s="850"/>
      <c r="L31" s="850"/>
      <c r="M31" s="850"/>
      <c r="N31" s="850"/>
      <c r="O31" s="850"/>
      <c r="P31" s="850"/>
      <c r="Q31" s="850"/>
      <c r="R31" s="850"/>
      <c r="S31" s="850"/>
      <c r="T31" s="850"/>
      <c r="U31" s="850"/>
      <c r="V31" s="850"/>
      <c r="W31" s="849"/>
      <c r="X31" s="849"/>
      <c r="Y31" s="849"/>
      <c r="Z31" s="849"/>
      <c r="AA31" s="849"/>
    </row>
    <row r="32" spans="2:27">
      <c r="B32" s="850"/>
      <c r="C32" s="850"/>
      <c r="E32" s="850"/>
      <c r="F32" s="850"/>
      <c r="G32" s="850"/>
      <c r="H32" s="850"/>
      <c r="I32" s="850"/>
      <c r="J32" s="850"/>
      <c r="K32" s="850"/>
      <c r="L32" s="850"/>
      <c r="M32" s="850"/>
      <c r="N32" s="850"/>
      <c r="O32" s="850"/>
      <c r="P32" s="850"/>
      <c r="Q32" s="850"/>
      <c r="R32" s="850"/>
      <c r="S32" s="850"/>
      <c r="T32" s="850"/>
      <c r="U32" s="850"/>
      <c r="V32" s="850"/>
      <c r="W32" s="849"/>
      <c r="X32" s="849"/>
      <c r="Y32" s="849"/>
      <c r="Z32" s="849"/>
      <c r="AA32" s="849"/>
    </row>
    <row r="33" spans="2:27">
      <c r="B33" s="850"/>
      <c r="C33" s="850"/>
      <c r="E33" s="850"/>
      <c r="F33" s="850"/>
      <c r="G33" s="850"/>
      <c r="H33" s="850"/>
      <c r="I33" s="850"/>
      <c r="J33" s="850"/>
      <c r="K33" s="850"/>
      <c r="L33" s="850"/>
      <c r="M33" s="850"/>
      <c r="N33" s="850"/>
      <c r="O33" s="850"/>
      <c r="P33" s="850"/>
      <c r="Q33" s="850"/>
      <c r="R33" s="850"/>
      <c r="S33" s="850"/>
      <c r="T33" s="850"/>
      <c r="U33" s="850"/>
      <c r="V33" s="850"/>
      <c r="W33" s="849"/>
      <c r="X33" s="849"/>
      <c r="Y33" s="849"/>
      <c r="Z33" s="849"/>
      <c r="AA33" s="849"/>
    </row>
    <row r="34" spans="2:27">
      <c r="B34" s="850"/>
      <c r="C34" s="850"/>
      <c r="E34" s="850"/>
      <c r="F34" s="850"/>
      <c r="G34" s="850"/>
      <c r="H34" s="850"/>
      <c r="I34" s="850"/>
      <c r="J34" s="850"/>
      <c r="K34" s="850"/>
      <c r="L34" s="850"/>
      <c r="M34" s="850"/>
      <c r="N34" s="850"/>
      <c r="O34" s="850"/>
      <c r="P34" s="850"/>
      <c r="Q34" s="850"/>
      <c r="R34" s="850"/>
      <c r="S34" s="850"/>
      <c r="T34" s="850"/>
      <c r="U34" s="850"/>
      <c r="V34" s="850"/>
      <c r="W34" s="849"/>
      <c r="X34" s="849"/>
      <c r="Y34" s="849"/>
      <c r="Z34" s="849"/>
      <c r="AA34" s="849"/>
    </row>
    <row r="35" spans="2:27">
      <c r="B35" s="850"/>
      <c r="C35" s="850"/>
      <c r="E35" s="850"/>
      <c r="F35" s="850"/>
      <c r="G35" s="850"/>
      <c r="H35" s="850"/>
      <c r="I35" s="850"/>
      <c r="J35" s="850"/>
      <c r="K35" s="850"/>
      <c r="L35" s="850"/>
      <c r="M35" s="850"/>
      <c r="N35" s="850"/>
      <c r="O35" s="850"/>
      <c r="P35" s="850"/>
      <c r="Q35" s="850"/>
      <c r="R35" s="850"/>
      <c r="S35" s="850"/>
      <c r="T35" s="850"/>
      <c r="U35" s="850"/>
      <c r="V35" s="850"/>
      <c r="W35" s="849"/>
      <c r="X35" s="849"/>
      <c r="Y35" s="849"/>
      <c r="Z35" s="849"/>
      <c r="AA35" s="849"/>
    </row>
    <row r="36" spans="2:27">
      <c r="B36" s="850"/>
      <c r="C36" s="850"/>
      <c r="E36" s="850"/>
      <c r="F36" s="850"/>
      <c r="G36" s="850"/>
      <c r="H36" s="850"/>
      <c r="I36" s="850"/>
      <c r="J36" s="850"/>
      <c r="K36" s="850"/>
      <c r="L36" s="850"/>
      <c r="M36" s="850"/>
      <c r="N36" s="850"/>
      <c r="O36" s="850"/>
      <c r="P36" s="850"/>
      <c r="Q36" s="850"/>
      <c r="R36" s="850"/>
      <c r="S36" s="850"/>
      <c r="T36" s="850"/>
      <c r="U36" s="850"/>
      <c r="V36" s="850"/>
      <c r="W36" s="849"/>
      <c r="X36" s="849"/>
      <c r="Y36" s="849"/>
      <c r="Z36" s="849"/>
      <c r="AA36" s="849"/>
    </row>
    <row r="37" spans="2:27">
      <c r="B37" s="850"/>
      <c r="C37" s="850"/>
      <c r="E37" s="850"/>
      <c r="F37" s="850"/>
      <c r="G37" s="850"/>
      <c r="H37" s="850"/>
      <c r="I37" s="850"/>
      <c r="J37" s="850"/>
      <c r="K37" s="850"/>
      <c r="L37" s="850"/>
      <c r="M37" s="850"/>
      <c r="N37" s="850"/>
      <c r="O37" s="850"/>
      <c r="P37" s="850"/>
      <c r="Q37" s="850"/>
      <c r="R37" s="850"/>
      <c r="S37" s="850"/>
      <c r="T37" s="850"/>
      <c r="U37" s="850"/>
      <c r="V37" s="850"/>
      <c r="W37" s="849"/>
      <c r="X37" s="849"/>
      <c r="Y37" s="849"/>
      <c r="Z37" s="849"/>
      <c r="AA37" s="849"/>
    </row>
    <row r="38" spans="2:27">
      <c r="B38" s="850"/>
      <c r="C38" s="850"/>
      <c r="E38" s="850"/>
      <c r="F38" s="850"/>
      <c r="G38" s="850"/>
      <c r="H38" s="850"/>
      <c r="I38" s="850"/>
      <c r="J38" s="850"/>
      <c r="K38" s="850"/>
      <c r="L38" s="850"/>
      <c r="M38" s="850"/>
      <c r="N38" s="850"/>
      <c r="O38" s="850"/>
      <c r="P38" s="850"/>
      <c r="Q38" s="850"/>
      <c r="R38" s="850"/>
      <c r="S38" s="850"/>
      <c r="T38" s="850"/>
      <c r="U38" s="850"/>
      <c r="V38" s="850"/>
      <c r="W38" s="849"/>
      <c r="X38" s="849"/>
      <c r="Y38" s="849"/>
      <c r="Z38" s="849"/>
      <c r="AA38" s="849"/>
    </row>
    <row r="39" spans="2:27">
      <c r="B39" s="850"/>
      <c r="C39" s="850"/>
      <c r="E39" s="850"/>
      <c r="F39" s="850"/>
      <c r="G39" s="850"/>
      <c r="H39" s="850"/>
      <c r="I39" s="850"/>
      <c r="J39" s="850"/>
      <c r="K39" s="850"/>
      <c r="L39" s="850"/>
      <c r="M39" s="850"/>
      <c r="N39" s="850"/>
      <c r="O39" s="850"/>
      <c r="P39" s="850"/>
      <c r="Q39" s="850"/>
      <c r="R39" s="850"/>
      <c r="S39" s="850"/>
      <c r="T39" s="850"/>
      <c r="U39" s="850"/>
      <c r="V39" s="850"/>
      <c r="W39" s="849"/>
      <c r="X39" s="849"/>
      <c r="Y39" s="849"/>
      <c r="Z39" s="849"/>
      <c r="AA39" s="849"/>
    </row>
    <row r="40" spans="2:27">
      <c r="B40" s="850"/>
      <c r="C40" s="850"/>
      <c r="E40" s="850"/>
      <c r="F40" s="850"/>
      <c r="G40" s="850"/>
      <c r="H40" s="850"/>
      <c r="I40" s="850"/>
      <c r="J40" s="850"/>
      <c r="K40" s="850"/>
      <c r="L40" s="850"/>
      <c r="M40" s="850"/>
      <c r="N40" s="850"/>
      <c r="O40" s="850"/>
      <c r="P40" s="850"/>
      <c r="Q40" s="850"/>
      <c r="R40" s="850"/>
      <c r="S40" s="850"/>
      <c r="T40" s="850"/>
      <c r="U40" s="850"/>
      <c r="V40" s="850"/>
      <c r="W40" s="849"/>
      <c r="X40" s="849"/>
      <c r="Y40" s="849"/>
      <c r="Z40" s="849"/>
      <c r="AA40" s="849"/>
    </row>
    <row r="41" spans="2:27">
      <c r="B41" s="850"/>
      <c r="C41" s="850"/>
      <c r="E41" s="850"/>
      <c r="F41" s="850"/>
      <c r="G41" s="850"/>
      <c r="H41" s="850"/>
      <c r="I41" s="850"/>
      <c r="J41" s="850"/>
      <c r="K41" s="850"/>
      <c r="L41" s="850"/>
      <c r="M41" s="850"/>
      <c r="N41" s="850"/>
      <c r="O41" s="850"/>
      <c r="P41" s="850"/>
      <c r="Q41" s="850"/>
      <c r="R41" s="850"/>
      <c r="S41" s="850"/>
      <c r="T41" s="850"/>
      <c r="U41" s="850"/>
      <c r="V41" s="850"/>
      <c r="W41" s="849"/>
      <c r="X41" s="849"/>
      <c r="Y41" s="849"/>
      <c r="Z41" s="849"/>
      <c r="AA41" s="849"/>
    </row>
  </sheetData>
  <sheetProtection algorithmName="SHA-512" hashValue="PnhmORy7iZzRsoKABvX6uTIQMI5eKxISFaIXwi7L8emHGQrKVDI4e7madCdpUBgdbNhfy2ENYx+7UbozAoT/RA==" saltValue="c+W+aVdUx0u6IP1YsP+lAQ==" spinCount="100000" sheet="1" formatCells="0" formatRows="0" insertHyperlinks="0"/>
  <protectedRanges>
    <protectedRange sqref="D16:AA1000" name="範圍1"/>
  </protectedRanges>
  <mergeCells count="187">
    <mergeCell ref="Y3:AA5"/>
    <mergeCell ref="Y6:AA7"/>
    <mergeCell ref="Y8:AA9"/>
    <mergeCell ref="Y10:AA12"/>
    <mergeCell ref="I7:I8"/>
    <mergeCell ref="J7:L7"/>
    <mergeCell ref="M7:M8"/>
    <mergeCell ref="N7:P8"/>
    <mergeCell ref="E8:H8"/>
    <mergeCell ref="J8:L8"/>
    <mergeCell ref="V10:V11"/>
    <mergeCell ref="W10:W11"/>
    <mergeCell ref="M11:O11"/>
    <mergeCell ref="O10:Q10"/>
    <mergeCell ref="R10:R11"/>
    <mergeCell ref="T10:T11"/>
    <mergeCell ref="U10:U11"/>
    <mergeCell ref="M1:S1"/>
    <mergeCell ref="C4:D5"/>
    <mergeCell ref="E4:H4"/>
    <mergeCell ref="I4:I5"/>
    <mergeCell ref="J4:L4"/>
    <mergeCell ref="M4:M5"/>
    <mergeCell ref="N4:P5"/>
    <mergeCell ref="E5:H5"/>
    <mergeCell ref="J5:L5"/>
    <mergeCell ref="C10:D11"/>
    <mergeCell ref="F10:F11"/>
    <mergeCell ref="H10:H11"/>
    <mergeCell ref="I10:I11"/>
    <mergeCell ref="J10:J11"/>
    <mergeCell ref="K10:M10"/>
    <mergeCell ref="C7:D8"/>
    <mergeCell ref="E7:H7"/>
    <mergeCell ref="B16:C16"/>
    <mergeCell ref="E16:F16"/>
    <mergeCell ref="G16:M16"/>
    <mergeCell ref="N16:V16"/>
    <mergeCell ref="W16:AA16"/>
    <mergeCell ref="B17:C17"/>
    <mergeCell ref="E17:F17"/>
    <mergeCell ref="G17:M17"/>
    <mergeCell ref="N17:V17"/>
    <mergeCell ref="W17:AA17"/>
    <mergeCell ref="B14:C15"/>
    <mergeCell ref="D14:D15"/>
    <mergeCell ref="E14:F15"/>
    <mergeCell ref="G14:M14"/>
    <mergeCell ref="N14:V14"/>
    <mergeCell ref="W14:AA15"/>
    <mergeCell ref="G15:M15"/>
    <mergeCell ref="N15:V15"/>
    <mergeCell ref="B18:C18"/>
    <mergeCell ref="E18:F18"/>
    <mergeCell ref="G18:M18"/>
    <mergeCell ref="N18:V18"/>
    <mergeCell ref="W18:AA18"/>
    <mergeCell ref="B19:C19"/>
    <mergeCell ref="E19:F19"/>
    <mergeCell ref="G19:M19"/>
    <mergeCell ref="N19:V19"/>
    <mergeCell ref="W19:AA19"/>
    <mergeCell ref="B20:C20"/>
    <mergeCell ref="E20:F20"/>
    <mergeCell ref="G20:M20"/>
    <mergeCell ref="N20:V20"/>
    <mergeCell ref="W20:AA20"/>
    <mergeCell ref="B21:C21"/>
    <mergeCell ref="E21:F21"/>
    <mergeCell ref="G21:M21"/>
    <mergeCell ref="N21:V21"/>
    <mergeCell ref="W21:AA21"/>
    <mergeCell ref="B22:C22"/>
    <mergeCell ref="E22:F22"/>
    <mergeCell ref="G22:M22"/>
    <mergeCell ref="N22:V22"/>
    <mergeCell ref="W22:AA22"/>
    <mergeCell ref="B23:C23"/>
    <mergeCell ref="E23:F23"/>
    <mergeCell ref="G23:M23"/>
    <mergeCell ref="N23:V23"/>
    <mergeCell ref="W23:AA23"/>
    <mergeCell ref="B24:C24"/>
    <mergeCell ref="E24:F24"/>
    <mergeCell ref="G24:M24"/>
    <mergeCell ref="N24:V24"/>
    <mergeCell ref="W24:AA24"/>
    <mergeCell ref="B25:C25"/>
    <mergeCell ref="E25:F25"/>
    <mergeCell ref="G25:M25"/>
    <mergeCell ref="N25:V25"/>
    <mergeCell ref="W25:AA25"/>
    <mergeCell ref="B26:C26"/>
    <mergeCell ref="E26:F26"/>
    <mergeCell ref="G26:M26"/>
    <mergeCell ref="N26:V26"/>
    <mergeCell ref="W26:AA26"/>
    <mergeCell ref="B27:C27"/>
    <mergeCell ref="E27:F27"/>
    <mergeCell ref="G27:M27"/>
    <mergeCell ref="N27:V27"/>
    <mergeCell ref="W27:AA27"/>
    <mergeCell ref="B28:C28"/>
    <mergeCell ref="E28:F28"/>
    <mergeCell ref="G28:M28"/>
    <mergeCell ref="N28:V28"/>
    <mergeCell ref="W28:AA28"/>
    <mergeCell ref="B29:C29"/>
    <mergeCell ref="E29:F29"/>
    <mergeCell ref="G29:M29"/>
    <mergeCell ref="N29:V29"/>
    <mergeCell ref="W29:AA29"/>
    <mergeCell ref="B30:C30"/>
    <mergeCell ref="E30:F30"/>
    <mergeCell ref="G30:M30"/>
    <mergeCell ref="N30:V30"/>
    <mergeCell ref="W30:AA30"/>
    <mergeCell ref="B31:C31"/>
    <mergeCell ref="E31:F31"/>
    <mergeCell ref="G31:M31"/>
    <mergeCell ref="N31:V31"/>
    <mergeCell ref="W31:AA31"/>
    <mergeCell ref="B32:C32"/>
    <mergeCell ref="E32:F32"/>
    <mergeCell ref="G32:M32"/>
    <mergeCell ref="N32:V32"/>
    <mergeCell ref="W32:AA32"/>
    <mergeCell ref="B33:C33"/>
    <mergeCell ref="E33:F33"/>
    <mergeCell ref="G33:M33"/>
    <mergeCell ref="N33:V33"/>
    <mergeCell ref="W33:AA33"/>
    <mergeCell ref="B34:C34"/>
    <mergeCell ref="E34:F34"/>
    <mergeCell ref="G34:M34"/>
    <mergeCell ref="N34:V34"/>
    <mergeCell ref="W34:AA34"/>
    <mergeCell ref="B35:C35"/>
    <mergeCell ref="E35:F35"/>
    <mergeCell ref="G35:M35"/>
    <mergeCell ref="N35:V35"/>
    <mergeCell ref="W35:AA35"/>
    <mergeCell ref="B36:C36"/>
    <mergeCell ref="E36:F36"/>
    <mergeCell ref="G36:M36"/>
    <mergeCell ref="N36:V36"/>
    <mergeCell ref="W36:AA36"/>
    <mergeCell ref="B37:C37"/>
    <mergeCell ref="E37:F37"/>
    <mergeCell ref="G37:M37"/>
    <mergeCell ref="N37:V37"/>
    <mergeCell ref="W37:AA37"/>
    <mergeCell ref="B38:C38"/>
    <mergeCell ref="E38:F38"/>
    <mergeCell ref="G38:M38"/>
    <mergeCell ref="N38:V38"/>
    <mergeCell ref="W38:AA38"/>
    <mergeCell ref="B39:C39"/>
    <mergeCell ref="E39:F39"/>
    <mergeCell ref="G39:M39"/>
    <mergeCell ref="N39:V39"/>
    <mergeCell ref="W39:AA39"/>
    <mergeCell ref="B40:C40"/>
    <mergeCell ref="E40:F40"/>
    <mergeCell ref="G40:M40"/>
    <mergeCell ref="N40:V40"/>
    <mergeCell ref="W40:AA40"/>
    <mergeCell ref="B41:C41"/>
    <mergeCell ref="E41:F41"/>
    <mergeCell ref="G41:M41"/>
    <mergeCell ref="N41:V41"/>
    <mergeCell ref="W41:AA41"/>
    <mergeCell ref="AF3:AF4"/>
    <mergeCell ref="AF5:AF6"/>
    <mergeCell ref="AF11:AF12"/>
    <mergeCell ref="AF7:AF8"/>
    <mergeCell ref="AF9:AF10"/>
    <mergeCell ref="AD3:AD4"/>
    <mergeCell ref="AE3:AE4"/>
    <mergeCell ref="AD5:AD6"/>
    <mergeCell ref="AE5:AE6"/>
    <mergeCell ref="AD7:AD8"/>
    <mergeCell ref="AE7:AE8"/>
    <mergeCell ref="AD9:AD10"/>
    <mergeCell ref="AE9:AE10"/>
    <mergeCell ref="AD11:AD12"/>
    <mergeCell ref="AE11:AE12"/>
  </mergeCells>
  <phoneticPr fontId="6" type="noConversion"/>
  <dataValidations count="2">
    <dataValidation type="list" allowBlank="1" showInputMessage="1" showErrorMessage="1" sqref="JX1 TT1 ADP1 ANL1 AXH1 BHD1 BQZ1 CAV1 CKR1 CUN1 DEJ1 DOF1 DYB1 EHX1 ERT1 FBP1 FLL1 FVH1 GFD1 GOZ1 GYV1 HIR1 HSN1 ICJ1 IMF1 IWB1 JFX1 JPT1 JZP1 KJL1 KTH1 LDD1 LMZ1 LWV1 MGR1 MQN1 NAJ1 NKF1 NUB1 ODX1 ONT1 OXP1 PHL1 PRH1 QBD1 QKZ1 QUV1 RER1 RON1 RYJ1 SIF1 SSB1 TBX1 TLT1 TVP1 UFL1 UPH1 UZD1 VIZ1 VSV1 WCR1 WMN1 WWJ1 JX65537 TT65537 ADP65537 ANL65537 AXH65537 BHD65537 BQZ65537 CAV65537 CKR65537 CUN65537 DEJ65537 DOF65537 DYB65537 EHX65537 ERT65537 FBP65537 FLL65537 FVH65537 GFD65537 GOZ65537 GYV65537 HIR65537 HSN65537 ICJ65537 IMF65537 IWB65537 JFX65537 JPT65537 JZP65537 KJL65537 KTH65537 LDD65537 LMZ65537 LWV65537 MGR65537 MQN65537 NAJ65537 NKF65537 NUB65537 ODX65537 ONT65537 OXP65537 PHL65537 PRH65537 QBD65537 QKZ65537 QUV65537 RER65537 RON65537 RYJ65537 SIF65537 SSB65537 TBX65537 TLT65537 TVP65537 UFL65537 UPH65537 UZD65537 VIZ65537 VSV65537 WCR65537 WMN65537 WWJ65537 JX131073 TT131073 ADP131073 ANL131073 AXH131073 BHD131073 BQZ131073 CAV131073 CKR131073 CUN131073 DEJ131073 DOF131073 DYB131073 EHX131073 ERT131073 FBP131073 FLL131073 FVH131073 GFD131073 GOZ131073 GYV131073 HIR131073 HSN131073 ICJ131073 IMF131073 IWB131073 JFX131073 JPT131073 JZP131073 KJL131073 KTH131073 LDD131073 LMZ131073 LWV131073 MGR131073 MQN131073 NAJ131073 NKF131073 NUB131073 ODX131073 ONT131073 OXP131073 PHL131073 PRH131073 QBD131073 QKZ131073 QUV131073 RER131073 RON131073 RYJ131073 SIF131073 SSB131073 TBX131073 TLT131073 TVP131073 UFL131073 UPH131073 UZD131073 VIZ131073 VSV131073 WCR131073 WMN131073 WWJ131073 JX196609 TT196609 ADP196609 ANL196609 AXH196609 BHD196609 BQZ196609 CAV196609 CKR196609 CUN196609 DEJ196609 DOF196609 DYB196609 EHX196609 ERT196609 FBP196609 FLL196609 FVH196609 GFD196609 GOZ196609 GYV196609 HIR196609 HSN196609 ICJ196609 IMF196609 IWB196609 JFX196609 JPT196609 JZP196609 KJL196609 KTH196609 LDD196609 LMZ196609 LWV196609 MGR196609 MQN196609 NAJ196609 NKF196609 NUB196609 ODX196609 ONT196609 OXP196609 PHL196609 PRH196609 QBD196609 QKZ196609 QUV196609 RER196609 RON196609 RYJ196609 SIF196609 SSB196609 TBX196609 TLT196609 TVP196609 UFL196609 UPH196609 UZD196609 VIZ196609 VSV196609 WCR196609 WMN196609 WWJ196609 JX262145 TT262145 ADP262145 ANL262145 AXH262145 BHD262145 BQZ262145 CAV262145 CKR262145 CUN262145 DEJ262145 DOF262145 DYB262145 EHX262145 ERT262145 FBP262145 FLL262145 FVH262145 GFD262145 GOZ262145 GYV262145 HIR262145 HSN262145 ICJ262145 IMF262145 IWB262145 JFX262145 JPT262145 JZP262145 KJL262145 KTH262145 LDD262145 LMZ262145 LWV262145 MGR262145 MQN262145 NAJ262145 NKF262145 NUB262145 ODX262145 ONT262145 OXP262145 PHL262145 PRH262145 QBD262145 QKZ262145 QUV262145 RER262145 RON262145 RYJ262145 SIF262145 SSB262145 TBX262145 TLT262145 TVP262145 UFL262145 UPH262145 UZD262145 VIZ262145 VSV262145 WCR262145 WMN262145 WWJ262145 JX327681 TT327681 ADP327681 ANL327681 AXH327681 BHD327681 BQZ327681 CAV327681 CKR327681 CUN327681 DEJ327681 DOF327681 DYB327681 EHX327681 ERT327681 FBP327681 FLL327681 FVH327681 GFD327681 GOZ327681 GYV327681 HIR327681 HSN327681 ICJ327681 IMF327681 IWB327681 JFX327681 JPT327681 JZP327681 KJL327681 KTH327681 LDD327681 LMZ327681 LWV327681 MGR327681 MQN327681 NAJ327681 NKF327681 NUB327681 ODX327681 ONT327681 OXP327681 PHL327681 PRH327681 QBD327681 QKZ327681 QUV327681 RER327681 RON327681 RYJ327681 SIF327681 SSB327681 TBX327681 TLT327681 TVP327681 UFL327681 UPH327681 UZD327681 VIZ327681 VSV327681 WCR327681 WMN327681 WWJ327681 JX393217 TT393217 ADP393217 ANL393217 AXH393217 BHD393217 BQZ393217 CAV393217 CKR393217 CUN393217 DEJ393217 DOF393217 DYB393217 EHX393217 ERT393217 FBP393217 FLL393217 FVH393217 GFD393217 GOZ393217 GYV393217 HIR393217 HSN393217 ICJ393217 IMF393217 IWB393217 JFX393217 JPT393217 JZP393217 KJL393217 KTH393217 LDD393217 LMZ393217 LWV393217 MGR393217 MQN393217 NAJ393217 NKF393217 NUB393217 ODX393217 ONT393217 OXP393217 PHL393217 PRH393217 QBD393217 QKZ393217 QUV393217 RER393217 RON393217 RYJ393217 SIF393217 SSB393217 TBX393217 TLT393217 TVP393217 UFL393217 UPH393217 UZD393217 VIZ393217 VSV393217 WCR393217 WMN393217 WWJ393217 JX458753 TT458753 ADP458753 ANL458753 AXH458753 BHD458753 BQZ458753 CAV458753 CKR458753 CUN458753 DEJ458753 DOF458753 DYB458753 EHX458753 ERT458753 FBP458753 FLL458753 FVH458753 GFD458753 GOZ458753 GYV458753 HIR458753 HSN458753 ICJ458753 IMF458753 IWB458753 JFX458753 JPT458753 JZP458753 KJL458753 KTH458753 LDD458753 LMZ458753 LWV458753 MGR458753 MQN458753 NAJ458753 NKF458753 NUB458753 ODX458753 ONT458753 OXP458753 PHL458753 PRH458753 QBD458753 QKZ458753 QUV458753 RER458753 RON458753 RYJ458753 SIF458753 SSB458753 TBX458753 TLT458753 TVP458753 UFL458753 UPH458753 UZD458753 VIZ458753 VSV458753 WCR458753 WMN458753 WWJ458753 JX524289 TT524289 ADP524289 ANL524289 AXH524289 BHD524289 BQZ524289 CAV524289 CKR524289 CUN524289 DEJ524289 DOF524289 DYB524289 EHX524289 ERT524289 FBP524289 FLL524289 FVH524289 GFD524289 GOZ524289 GYV524289 HIR524289 HSN524289 ICJ524289 IMF524289 IWB524289 JFX524289 JPT524289 JZP524289 KJL524289 KTH524289 LDD524289 LMZ524289 LWV524289 MGR524289 MQN524289 NAJ524289 NKF524289 NUB524289 ODX524289 ONT524289 OXP524289 PHL524289 PRH524289 QBD524289 QKZ524289 QUV524289 RER524289 RON524289 RYJ524289 SIF524289 SSB524289 TBX524289 TLT524289 TVP524289 UFL524289 UPH524289 UZD524289 VIZ524289 VSV524289 WCR524289 WMN524289 WWJ524289 JX589825 TT589825 ADP589825 ANL589825 AXH589825 BHD589825 BQZ589825 CAV589825 CKR589825 CUN589825 DEJ589825 DOF589825 DYB589825 EHX589825 ERT589825 FBP589825 FLL589825 FVH589825 GFD589825 GOZ589825 GYV589825 HIR589825 HSN589825 ICJ589825 IMF589825 IWB589825 JFX589825 JPT589825 JZP589825 KJL589825 KTH589825 LDD589825 LMZ589825 LWV589825 MGR589825 MQN589825 NAJ589825 NKF589825 NUB589825 ODX589825 ONT589825 OXP589825 PHL589825 PRH589825 QBD589825 QKZ589825 QUV589825 RER589825 RON589825 RYJ589825 SIF589825 SSB589825 TBX589825 TLT589825 TVP589825 UFL589825 UPH589825 UZD589825 VIZ589825 VSV589825 WCR589825 WMN589825 WWJ589825 JX655361 TT655361 ADP655361 ANL655361 AXH655361 BHD655361 BQZ655361 CAV655361 CKR655361 CUN655361 DEJ655361 DOF655361 DYB655361 EHX655361 ERT655361 FBP655361 FLL655361 FVH655361 GFD655361 GOZ655361 GYV655361 HIR655361 HSN655361 ICJ655361 IMF655361 IWB655361 JFX655361 JPT655361 JZP655361 KJL655361 KTH655361 LDD655361 LMZ655361 LWV655361 MGR655361 MQN655361 NAJ655361 NKF655361 NUB655361 ODX655361 ONT655361 OXP655361 PHL655361 PRH655361 QBD655361 QKZ655361 QUV655361 RER655361 RON655361 RYJ655361 SIF655361 SSB655361 TBX655361 TLT655361 TVP655361 UFL655361 UPH655361 UZD655361 VIZ655361 VSV655361 WCR655361 WMN655361 WWJ655361 JX720897 TT720897 ADP720897 ANL720897 AXH720897 BHD720897 BQZ720897 CAV720897 CKR720897 CUN720897 DEJ720897 DOF720897 DYB720897 EHX720897 ERT720897 FBP720897 FLL720897 FVH720897 GFD720897 GOZ720897 GYV720897 HIR720897 HSN720897 ICJ720897 IMF720897 IWB720897 JFX720897 JPT720897 JZP720897 KJL720897 KTH720897 LDD720897 LMZ720897 LWV720897 MGR720897 MQN720897 NAJ720897 NKF720897 NUB720897 ODX720897 ONT720897 OXP720897 PHL720897 PRH720897 QBD720897 QKZ720897 QUV720897 RER720897 RON720897 RYJ720897 SIF720897 SSB720897 TBX720897 TLT720897 TVP720897 UFL720897 UPH720897 UZD720897 VIZ720897 VSV720897 WCR720897 WMN720897 WWJ720897 JX786433 TT786433 ADP786433 ANL786433 AXH786433 BHD786433 BQZ786433 CAV786433 CKR786433 CUN786433 DEJ786433 DOF786433 DYB786433 EHX786433 ERT786433 FBP786433 FLL786433 FVH786433 GFD786433 GOZ786433 GYV786433 HIR786433 HSN786433 ICJ786433 IMF786433 IWB786433 JFX786433 JPT786433 JZP786433 KJL786433 KTH786433 LDD786433 LMZ786433 LWV786433 MGR786433 MQN786433 NAJ786433 NKF786433 NUB786433 ODX786433 ONT786433 OXP786433 PHL786433 PRH786433 QBD786433 QKZ786433 QUV786433 RER786433 RON786433 RYJ786433 SIF786433 SSB786433 TBX786433 TLT786433 TVP786433 UFL786433 UPH786433 UZD786433 VIZ786433 VSV786433 WCR786433 WMN786433 WWJ786433 JX851969 TT851969 ADP851969 ANL851969 AXH851969 BHD851969 BQZ851969 CAV851969 CKR851969 CUN851969 DEJ851969 DOF851969 DYB851969 EHX851969 ERT851969 FBP851969 FLL851969 FVH851969 GFD851969 GOZ851969 GYV851969 HIR851969 HSN851969 ICJ851969 IMF851969 IWB851969 JFX851969 JPT851969 JZP851969 KJL851969 KTH851969 LDD851969 LMZ851969 LWV851969 MGR851969 MQN851969 NAJ851969 NKF851969 NUB851969 ODX851969 ONT851969 OXP851969 PHL851969 PRH851969 QBD851969 QKZ851969 QUV851969 RER851969 RON851969 RYJ851969 SIF851969 SSB851969 TBX851969 TLT851969 TVP851969 UFL851969 UPH851969 UZD851969 VIZ851969 VSV851969 WCR851969 WMN851969 WWJ851969 JX917505 TT917505 ADP917505 ANL917505 AXH917505 BHD917505 BQZ917505 CAV917505 CKR917505 CUN917505 DEJ917505 DOF917505 DYB917505 EHX917505 ERT917505 FBP917505 FLL917505 FVH917505 GFD917505 GOZ917505 GYV917505 HIR917505 HSN917505 ICJ917505 IMF917505 IWB917505 JFX917505 JPT917505 JZP917505 KJL917505 KTH917505 LDD917505 LMZ917505 LWV917505 MGR917505 MQN917505 NAJ917505 NKF917505 NUB917505 ODX917505 ONT917505 OXP917505 PHL917505 PRH917505 QBD917505 QKZ917505 QUV917505 RER917505 RON917505 RYJ917505 SIF917505 SSB917505 TBX917505 TLT917505 TVP917505 UFL917505 UPH917505 UZD917505 VIZ917505 VSV917505 WCR917505 WMN917505 WWJ917505 JX983041 TT983041 ADP983041 ANL983041 AXH983041 BHD983041 BQZ983041 CAV983041 CKR983041 CUN983041 DEJ983041 DOF983041 DYB983041 EHX983041 ERT983041 FBP983041 FLL983041 FVH983041 GFD983041 GOZ983041 GYV983041 HIR983041 HSN983041 ICJ983041 IMF983041 IWB983041 JFX983041 JPT983041 JZP983041 KJL983041 KTH983041 LDD983041 LMZ983041 LWV983041 MGR983041 MQN983041 NAJ983041 NKF983041 NUB983041 ODX983041 ONT983041 OXP983041 PHL983041 PRH983041 QBD983041 QKZ983041 QUV983041 RER983041 RON983041 RYJ983041 SIF983041 SSB983041 TBX983041 TLT983041 TVP983041 UFL983041 UPH983041 UZD983041 VIZ983041 VSV983041 WCR983041 WMN983041 WWJ983041" xr:uid="{00000000-0002-0000-0700-000000000000}">
      <formula1>指標適用性</formula1>
    </dataValidation>
    <dataValidation type="list" showInputMessage="1" showErrorMessage="1" sqref="E16:F30" xr:uid="{507887DB-20FD-418E-AC11-23B28A2E1E40}">
      <formula1>$AE$3:$AE$12</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landscape" r:id="rId1"/>
  <headerFooter differentFirst="1" alignWithMargins="0">
    <oddFooter>&amp;C&amp;"標楷體,標準"自評表-第 &amp;P 頁</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工作表9">
    <pageSetUpPr fitToPage="1"/>
  </sheetPr>
  <dimension ref="A1:AF33"/>
  <sheetViews>
    <sheetView showGridLines="0" view="pageBreakPreview" zoomScale="90" zoomScaleNormal="85" zoomScaleSheetLayoutView="90" workbookViewId="0">
      <selection activeCell="AE20" sqref="AE20"/>
    </sheetView>
  </sheetViews>
  <sheetFormatPr defaultRowHeight="15.75"/>
  <cols>
    <col min="1" max="1" width="1.25" style="38" customWidth="1"/>
    <col min="2" max="2" width="2.875" style="38" customWidth="1"/>
    <col min="3" max="3" width="6" style="38" customWidth="1"/>
    <col min="4" max="4" width="23.5" style="38" customWidth="1"/>
    <col min="5" max="5" width="20.125" style="38" customWidth="1"/>
    <col min="6" max="6" width="5.375" style="38" customWidth="1"/>
    <col min="7" max="7" width="9.625" style="38" customWidth="1"/>
    <col min="8" max="8" width="6.375" style="38" customWidth="1"/>
    <col min="9" max="9" width="10.375" style="285" customWidth="1"/>
    <col min="10" max="10" width="6.125" style="287" customWidth="1"/>
    <col min="11" max="11" width="14.5" style="287" customWidth="1"/>
    <col min="12" max="12" width="5.875" style="287" customWidth="1"/>
    <col min="13" max="13" width="9.5" style="285" customWidth="1"/>
    <col min="14" max="14" width="6.5" style="30" customWidth="1"/>
    <col min="15" max="15" width="7.75" style="30" customWidth="1"/>
    <col min="16" max="16" width="5.875" style="30" customWidth="1"/>
    <col min="17" max="17" width="2.625" style="30" customWidth="1"/>
    <col min="18" max="18" width="10.125" style="30" customWidth="1"/>
    <col min="19" max="19" width="2" style="30" customWidth="1"/>
    <col min="20" max="20" width="6.75" style="30" customWidth="1"/>
    <col min="21" max="22" width="7.875" style="30" customWidth="1"/>
    <col min="23" max="26" width="9" style="30"/>
    <col min="27" max="27" width="7.125" style="30" customWidth="1"/>
    <col min="28" max="28" width="3" style="30" customWidth="1"/>
    <col min="29" max="29" width="1.875" style="30" customWidth="1"/>
    <col min="30" max="30" width="6.375" style="30" customWidth="1"/>
    <col min="31" max="31" width="20.375" style="30" customWidth="1"/>
    <col min="32" max="32" width="64.125" style="30" customWidth="1"/>
    <col min="33" max="247" width="9" style="30"/>
    <col min="248" max="248" width="1.25" style="30" customWidth="1"/>
    <col min="249" max="249" width="2.875" style="30" customWidth="1"/>
    <col min="250" max="250" width="6" style="30" customWidth="1"/>
    <col min="251" max="251" width="20.625" style="30" customWidth="1"/>
    <col min="252" max="252" width="16.625" style="30" customWidth="1"/>
    <col min="253" max="253" width="5.375" style="30" customWidth="1"/>
    <col min="254" max="254" width="4.875" style="30" customWidth="1"/>
    <col min="255" max="255" width="3.25" style="30" customWidth="1"/>
    <col min="256" max="256" width="4.75" style="30" customWidth="1"/>
    <col min="257" max="257" width="6.125" style="30" customWidth="1"/>
    <col min="258" max="258" width="3.375" style="30" customWidth="1"/>
    <col min="259" max="259" width="5.875" style="30" customWidth="1"/>
    <col min="260" max="260" width="2.625" style="30" customWidth="1"/>
    <col min="261" max="263" width="4.125" style="30" customWidth="1"/>
    <col min="264" max="264" width="3.875" style="30" customWidth="1"/>
    <col min="265" max="265" width="2.875" style="30" customWidth="1"/>
    <col min="266" max="266" width="3.25" style="30" customWidth="1"/>
    <col min="267" max="267" width="2.375" style="30" customWidth="1"/>
    <col min="268" max="268" width="3.625" style="30" customWidth="1"/>
    <col min="269" max="269" width="3" style="30" customWidth="1"/>
    <col min="270" max="270" width="14.125" style="30" customWidth="1"/>
    <col min="271" max="271" width="1.5" style="30" customWidth="1"/>
    <col min="272" max="272" width="5.875" style="30" customWidth="1"/>
    <col min="273" max="273" width="2.625" style="30" customWidth="1"/>
    <col min="274" max="274" width="6.25" style="30" customWidth="1"/>
    <col min="275" max="275" width="2" style="30" customWidth="1"/>
    <col min="276" max="276" width="25.625" style="30" bestFit="1" customWidth="1"/>
    <col min="277" max="503" width="9" style="30"/>
    <col min="504" max="504" width="1.25" style="30" customWidth="1"/>
    <col min="505" max="505" width="2.875" style="30" customWidth="1"/>
    <col min="506" max="506" width="6" style="30" customWidth="1"/>
    <col min="507" max="507" width="20.625" style="30" customWidth="1"/>
    <col min="508" max="508" width="16.625" style="30" customWidth="1"/>
    <col min="509" max="509" width="5.375" style="30" customWidth="1"/>
    <col min="510" max="510" width="4.875" style="30" customWidth="1"/>
    <col min="511" max="511" width="3.25" style="30" customWidth="1"/>
    <col min="512" max="512" width="4.75" style="30" customWidth="1"/>
    <col min="513" max="513" width="6.125" style="30" customWidth="1"/>
    <col min="514" max="514" width="3.375" style="30" customWidth="1"/>
    <col min="515" max="515" width="5.875" style="30" customWidth="1"/>
    <col min="516" max="516" width="2.625" style="30" customWidth="1"/>
    <col min="517" max="519" width="4.125" style="30" customWidth="1"/>
    <col min="520" max="520" width="3.875" style="30" customWidth="1"/>
    <col min="521" max="521" width="2.875" style="30" customWidth="1"/>
    <col min="522" max="522" width="3.25" style="30" customWidth="1"/>
    <col min="523" max="523" width="2.375" style="30" customWidth="1"/>
    <col min="524" max="524" width="3.625" style="30" customWidth="1"/>
    <col min="525" max="525" width="3" style="30" customWidth="1"/>
    <col min="526" max="526" width="14.125" style="30" customWidth="1"/>
    <col min="527" max="527" width="1.5" style="30" customWidth="1"/>
    <col min="528" max="528" width="5.875" style="30" customWidth="1"/>
    <col min="529" max="529" width="2.625" style="30" customWidth="1"/>
    <col min="530" max="530" width="6.25" style="30" customWidth="1"/>
    <col min="531" max="531" width="2" style="30" customWidth="1"/>
    <col min="532" max="532" width="25.625" style="30" bestFit="1" customWidth="1"/>
    <col min="533" max="759" width="9" style="30"/>
    <col min="760" max="760" width="1.25" style="30" customWidth="1"/>
    <col min="761" max="761" width="2.875" style="30" customWidth="1"/>
    <col min="762" max="762" width="6" style="30" customWidth="1"/>
    <col min="763" max="763" width="20.625" style="30" customWidth="1"/>
    <col min="764" max="764" width="16.625" style="30" customWidth="1"/>
    <col min="765" max="765" width="5.375" style="30" customWidth="1"/>
    <col min="766" max="766" width="4.875" style="30" customWidth="1"/>
    <col min="767" max="767" width="3.25" style="30" customWidth="1"/>
    <col min="768" max="768" width="4.75" style="30" customWidth="1"/>
    <col min="769" max="769" width="6.125" style="30" customWidth="1"/>
    <col min="770" max="770" width="3.375" style="30" customWidth="1"/>
    <col min="771" max="771" width="5.875" style="30" customWidth="1"/>
    <col min="772" max="772" width="2.625" style="30" customWidth="1"/>
    <col min="773" max="775" width="4.125" style="30" customWidth="1"/>
    <col min="776" max="776" width="3.875" style="30" customWidth="1"/>
    <col min="777" max="777" width="2.875" style="30" customWidth="1"/>
    <col min="778" max="778" width="3.25" style="30" customWidth="1"/>
    <col min="779" max="779" width="2.375" style="30" customWidth="1"/>
    <col min="780" max="780" width="3.625" style="30" customWidth="1"/>
    <col min="781" max="781" width="3" style="30" customWidth="1"/>
    <col min="782" max="782" width="14.125" style="30" customWidth="1"/>
    <col min="783" max="783" width="1.5" style="30" customWidth="1"/>
    <col min="784" max="784" width="5.875" style="30" customWidth="1"/>
    <col min="785" max="785" width="2.625" style="30" customWidth="1"/>
    <col min="786" max="786" width="6.25" style="30" customWidth="1"/>
    <col min="787" max="787" width="2" style="30" customWidth="1"/>
    <col min="788" max="788" width="25.625" style="30" bestFit="1" customWidth="1"/>
    <col min="789" max="1015" width="9" style="30"/>
    <col min="1016" max="1016" width="1.25" style="30" customWidth="1"/>
    <col min="1017" max="1017" width="2.875" style="30" customWidth="1"/>
    <col min="1018" max="1018" width="6" style="30" customWidth="1"/>
    <col min="1019" max="1019" width="20.625" style="30" customWidth="1"/>
    <col min="1020" max="1020" width="16.625" style="30" customWidth="1"/>
    <col min="1021" max="1021" width="5.375" style="30" customWidth="1"/>
    <col min="1022" max="1022" width="4.875" style="30" customWidth="1"/>
    <col min="1023" max="1023" width="3.25" style="30" customWidth="1"/>
    <col min="1024" max="1024" width="4.75" style="30" customWidth="1"/>
    <col min="1025" max="1025" width="6.125" style="30" customWidth="1"/>
    <col min="1026" max="1026" width="3.375" style="30" customWidth="1"/>
    <col min="1027" max="1027" width="5.875" style="30" customWidth="1"/>
    <col min="1028" max="1028" width="2.625" style="30" customWidth="1"/>
    <col min="1029" max="1031" width="4.125" style="30" customWidth="1"/>
    <col min="1032" max="1032" width="3.875" style="30" customWidth="1"/>
    <col min="1033" max="1033" width="2.875" style="30" customWidth="1"/>
    <col min="1034" max="1034" width="3.25" style="30" customWidth="1"/>
    <col min="1035" max="1035" width="2.375" style="30" customWidth="1"/>
    <col min="1036" max="1036" width="3.625" style="30" customWidth="1"/>
    <col min="1037" max="1037" width="3" style="30" customWidth="1"/>
    <col min="1038" max="1038" width="14.125" style="30" customWidth="1"/>
    <col min="1039" max="1039" width="1.5" style="30" customWidth="1"/>
    <col min="1040" max="1040" width="5.875" style="30" customWidth="1"/>
    <col min="1041" max="1041" width="2.625" style="30" customWidth="1"/>
    <col min="1042" max="1042" width="6.25" style="30" customWidth="1"/>
    <col min="1043" max="1043" width="2" style="30" customWidth="1"/>
    <col min="1044" max="1044" width="25.625" style="30" bestFit="1" customWidth="1"/>
    <col min="1045" max="1271" width="9" style="30"/>
    <col min="1272" max="1272" width="1.25" style="30" customWidth="1"/>
    <col min="1273" max="1273" width="2.875" style="30" customWidth="1"/>
    <col min="1274" max="1274" width="6" style="30" customWidth="1"/>
    <col min="1275" max="1275" width="20.625" style="30" customWidth="1"/>
    <col min="1276" max="1276" width="16.625" style="30" customWidth="1"/>
    <col min="1277" max="1277" width="5.375" style="30" customWidth="1"/>
    <col min="1278" max="1278" width="4.875" style="30" customWidth="1"/>
    <col min="1279" max="1279" width="3.25" style="30" customWidth="1"/>
    <col min="1280" max="1280" width="4.75" style="30" customWidth="1"/>
    <col min="1281" max="1281" width="6.125" style="30" customWidth="1"/>
    <col min="1282" max="1282" width="3.375" style="30" customWidth="1"/>
    <col min="1283" max="1283" width="5.875" style="30" customWidth="1"/>
    <col min="1284" max="1284" width="2.625" style="30" customWidth="1"/>
    <col min="1285" max="1287" width="4.125" style="30" customWidth="1"/>
    <col min="1288" max="1288" width="3.875" style="30" customWidth="1"/>
    <col min="1289" max="1289" width="2.875" style="30" customWidth="1"/>
    <col min="1290" max="1290" width="3.25" style="30" customWidth="1"/>
    <col min="1291" max="1291" width="2.375" style="30" customWidth="1"/>
    <col min="1292" max="1292" width="3.625" style="30" customWidth="1"/>
    <col min="1293" max="1293" width="3" style="30" customWidth="1"/>
    <col min="1294" max="1294" width="14.125" style="30" customWidth="1"/>
    <col min="1295" max="1295" width="1.5" style="30" customWidth="1"/>
    <col min="1296" max="1296" width="5.875" style="30" customWidth="1"/>
    <col min="1297" max="1297" width="2.625" style="30" customWidth="1"/>
    <col min="1298" max="1298" width="6.25" style="30" customWidth="1"/>
    <col min="1299" max="1299" width="2" style="30" customWidth="1"/>
    <col min="1300" max="1300" width="25.625" style="30" bestFit="1" customWidth="1"/>
    <col min="1301" max="1527" width="9" style="30"/>
    <col min="1528" max="1528" width="1.25" style="30" customWidth="1"/>
    <col min="1529" max="1529" width="2.875" style="30" customWidth="1"/>
    <col min="1530" max="1530" width="6" style="30" customWidth="1"/>
    <col min="1531" max="1531" width="20.625" style="30" customWidth="1"/>
    <col min="1532" max="1532" width="16.625" style="30" customWidth="1"/>
    <col min="1533" max="1533" width="5.375" style="30" customWidth="1"/>
    <col min="1534" max="1534" width="4.875" style="30" customWidth="1"/>
    <col min="1535" max="1535" width="3.25" style="30" customWidth="1"/>
    <col min="1536" max="1536" width="4.75" style="30" customWidth="1"/>
    <col min="1537" max="1537" width="6.125" style="30" customWidth="1"/>
    <col min="1538" max="1538" width="3.375" style="30" customWidth="1"/>
    <col min="1539" max="1539" width="5.875" style="30" customWidth="1"/>
    <col min="1540" max="1540" width="2.625" style="30" customWidth="1"/>
    <col min="1541" max="1543" width="4.125" style="30" customWidth="1"/>
    <col min="1544" max="1544" width="3.875" style="30" customWidth="1"/>
    <col min="1545" max="1545" width="2.875" style="30" customWidth="1"/>
    <col min="1546" max="1546" width="3.25" style="30" customWidth="1"/>
    <col min="1547" max="1547" width="2.375" style="30" customWidth="1"/>
    <col min="1548" max="1548" width="3.625" style="30" customWidth="1"/>
    <col min="1549" max="1549" width="3" style="30" customWidth="1"/>
    <col min="1550" max="1550" width="14.125" style="30" customWidth="1"/>
    <col min="1551" max="1551" width="1.5" style="30" customWidth="1"/>
    <col min="1552" max="1552" width="5.875" style="30" customWidth="1"/>
    <col min="1553" max="1553" width="2.625" style="30" customWidth="1"/>
    <col min="1554" max="1554" width="6.25" style="30" customWidth="1"/>
    <col min="1555" max="1555" width="2" style="30" customWidth="1"/>
    <col min="1556" max="1556" width="25.625" style="30" bestFit="1" customWidth="1"/>
    <col min="1557" max="1783" width="9" style="30"/>
    <col min="1784" max="1784" width="1.25" style="30" customWidth="1"/>
    <col min="1785" max="1785" width="2.875" style="30" customWidth="1"/>
    <col min="1786" max="1786" width="6" style="30" customWidth="1"/>
    <col min="1787" max="1787" width="20.625" style="30" customWidth="1"/>
    <col min="1788" max="1788" width="16.625" style="30" customWidth="1"/>
    <col min="1789" max="1789" width="5.375" style="30" customWidth="1"/>
    <col min="1790" max="1790" width="4.875" style="30" customWidth="1"/>
    <col min="1791" max="1791" width="3.25" style="30" customWidth="1"/>
    <col min="1792" max="1792" width="4.75" style="30" customWidth="1"/>
    <col min="1793" max="1793" width="6.125" style="30" customWidth="1"/>
    <col min="1794" max="1794" width="3.375" style="30" customWidth="1"/>
    <col min="1795" max="1795" width="5.875" style="30" customWidth="1"/>
    <col min="1796" max="1796" width="2.625" style="30" customWidth="1"/>
    <col min="1797" max="1799" width="4.125" style="30" customWidth="1"/>
    <col min="1800" max="1800" width="3.875" style="30" customWidth="1"/>
    <col min="1801" max="1801" width="2.875" style="30" customWidth="1"/>
    <col min="1802" max="1802" width="3.25" style="30" customWidth="1"/>
    <col min="1803" max="1803" width="2.375" style="30" customWidth="1"/>
    <col min="1804" max="1804" width="3.625" style="30" customWidth="1"/>
    <col min="1805" max="1805" width="3" style="30" customWidth="1"/>
    <col min="1806" max="1806" width="14.125" style="30" customWidth="1"/>
    <col min="1807" max="1807" width="1.5" style="30" customWidth="1"/>
    <col min="1808" max="1808" width="5.875" style="30" customWidth="1"/>
    <col min="1809" max="1809" width="2.625" style="30" customWidth="1"/>
    <col min="1810" max="1810" width="6.25" style="30" customWidth="1"/>
    <col min="1811" max="1811" width="2" style="30" customWidth="1"/>
    <col min="1812" max="1812" width="25.625" style="30" bestFit="1" customWidth="1"/>
    <col min="1813" max="2039" width="9" style="30"/>
    <col min="2040" max="2040" width="1.25" style="30" customWidth="1"/>
    <col min="2041" max="2041" width="2.875" style="30" customWidth="1"/>
    <col min="2042" max="2042" width="6" style="30" customWidth="1"/>
    <col min="2043" max="2043" width="20.625" style="30" customWidth="1"/>
    <col min="2044" max="2044" width="16.625" style="30" customWidth="1"/>
    <col min="2045" max="2045" width="5.375" style="30" customWidth="1"/>
    <col min="2046" max="2046" width="4.875" style="30" customWidth="1"/>
    <col min="2047" max="2047" width="3.25" style="30" customWidth="1"/>
    <col min="2048" max="2048" width="4.75" style="30" customWidth="1"/>
    <col min="2049" max="2049" width="6.125" style="30" customWidth="1"/>
    <col min="2050" max="2050" width="3.375" style="30" customWidth="1"/>
    <col min="2051" max="2051" width="5.875" style="30" customWidth="1"/>
    <col min="2052" max="2052" width="2.625" style="30" customWidth="1"/>
    <col min="2053" max="2055" width="4.125" style="30" customWidth="1"/>
    <col min="2056" max="2056" width="3.875" style="30" customWidth="1"/>
    <col min="2057" max="2057" width="2.875" style="30" customWidth="1"/>
    <col min="2058" max="2058" width="3.25" style="30" customWidth="1"/>
    <col min="2059" max="2059" width="2.375" style="30" customWidth="1"/>
    <col min="2060" max="2060" width="3.625" style="30" customWidth="1"/>
    <col min="2061" max="2061" width="3" style="30" customWidth="1"/>
    <col min="2062" max="2062" width="14.125" style="30" customWidth="1"/>
    <col min="2063" max="2063" width="1.5" style="30" customWidth="1"/>
    <col min="2064" max="2064" width="5.875" style="30" customWidth="1"/>
    <col min="2065" max="2065" width="2.625" style="30" customWidth="1"/>
    <col min="2066" max="2066" width="6.25" style="30" customWidth="1"/>
    <col min="2067" max="2067" width="2" style="30" customWidth="1"/>
    <col min="2068" max="2068" width="25.625" style="30" bestFit="1" customWidth="1"/>
    <col min="2069" max="2295" width="9" style="30"/>
    <col min="2296" max="2296" width="1.25" style="30" customWidth="1"/>
    <col min="2297" max="2297" width="2.875" style="30" customWidth="1"/>
    <col min="2298" max="2298" width="6" style="30" customWidth="1"/>
    <col min="2299" max="2299" width="20.625" style="30" customWidth="1"/>
    <col min="2300" max="2300" width="16.625" style="30" customWidth="1"/>
    <col min="2301" max="2301" width="5.375" style="30" customWidth="1"/>
    <col min="2302" max="2302" width="4.875" style="30" customWidth="1"/>
    <col min="2303" max="2303" width="3.25" style="30" customWidth="1"/>
    <col min="2304" max="2304" width="4.75" style="30" customWidth="1"/>
    <col min="2305" max="2305" width="6.125" style="30" customWidth="1"/>
    <col min="2306" max="2306" width="3.375" style="30" customWidth="1"/>
    <col min="2307" max="2307" width="5.875" style="30" customWidth="1"/>
    <col min="2308" max="2308" width="2.625" style="30" customWidth="1"/>
    <col min="2309" max="2311" width="4.125" style="30" customWidth="1"/>
    <col min="2312" max="2312" width="3.875" style="30" customWidth="1"/>
    <col min="2313" max="2313" width="2.875" style="30" customWidth="1"/>
    <col min="2314" max="2314" width="3.25" style="30" customWidth="1"/>
    <col min="2315" max="2315" width="2.375" style="30" customWidth="1"/>
    <col min="2316" max="2316" width="3.625" style="30" customWidth="1"/>
    <col min="2317" max="2317" width="3" style="30" customWidth="1"/>
    <col min="2318" max="2318" width="14.125" style="30" customWidth="1"/>
    <col min="2319" max="2319" width="1.5" style="30" customWidth="1"/>
    <col min="2320" max="2320" width="5.875" style="30" customWidth="1"/>
    <col min="2321" max="2321" width="2.625" style="30" customWidth="1"/>
    <col min="2322" max="2322" width="6.25" style="30" customWidth="1"/>
    <col min="2323" max="2323" width="2" style="30" customWidth="1"/>
    <col min="2324" max="2324" width="25.625" style="30" bestFit="1" customWidth="1"/>
    <col min="2325" max="2551" width="9" style="30"/>
    <col min="2552" max="2552" width="1.25" style="30" customWidth="1"/>
    <col min="2553" max="2553" width="2.875" style="30" customWidth="1"/>
    <col min="2554" max="2554" width="6" style="30" customWidth="1"/>
    <col min="2555" max="2555" width="20.625" style="30" customWidth="1"/>
    <col min="2556" max="2556" width="16.625" style="30" customWidth="1"/>
    <col min="2557" max="2557" width="5.375" style="30" customWidth="1"/>
    <col min="2558" max="2558" width="4.875" style="30" customWidth="1"/>
    <col min="2559" max="2559" width="3.25" style="30" customWidth="1"/>
    <col min="2560" max="2560" width="4.75" style="30" customWidth="1"/>
    <col min="2561" max="2561" width="6.125" style="30" customWidth="1"/>
    <col min="2562" max="2562" width="3.375" style="30" customWidth="1"/>
    <col min="2563" max="2563" width="5.875" style="30" customWidth="1"/>
    <col min="2564" max="2564" width="2.625" style="30" customWidth="1"/>
    <col min="2565" max="2567" width="4.125" style="30" customWidth="1"/>
    <col min="2568" max="2568" width="3.875" style="30" customWidth="1"/>
    <col min="2569" max="2569" width="2.875" style="30" customWidth="1"/>
    <col min="2570" max="2570" width="3.25" style="30" customWidth="1"/>
    <col min="2571" max="2571" width="2.375" style="30" customWidth="1"/>
    <col min="2572" max="2572" width="3.625" style="30" customWidth="1"/>
    <col min="2573" max="2573" width="3" style="30" customWidth="1"/>
    <col min="2574" max="2574" width="14.125" style="30" customWidth="1"/>
    <col min="2575" max="2575" width="1.5" style="30" customWidth="1"/>
    <col min="2576" max="2576" width="5.875" style="30" customWidth="1"/>
    <col min="2577" max="2577" width="2.625" style="30" customWidth="1"/>
    <col min="2578" max="2578" width="6.25" style="30" customWidth="1"/>
    <col min="2579" max="2579" width="2" style="30" customWidth="1"/>
    <col min="2580" max="2580" width="25.625" style="30" bestFit="1" customWidth="1"/>
    <col min="2581" max="2807" width="9" style="30"/>
    <col min="2808" max="2808" width="1.25" style="30" customWidth="1"/>
    <col min="2809" max="2809" width="2.875" style="30" customWidth="1"/>
    <col min="2810" max="2810" width="6" style="30" customWidth="1"/>
    <col min="2811" max="2811" width="20.625" style="30" customWidth="1"/>
    <col min="2812" max="2812" width="16.625" style="30" customWidth="1"/>
    <col min="2813" max="2813" width="5.375" style="30" customWidth="1"/>
    <col min="2814" max="2814" width="4.875" style="30" customWidth="1"/>
    <col min="2815" max="2815" width="3.25" style="30" customWidth="1"/>
    <col min="2816" max="2816" width="4.75" style="30" customWidth="1"/>
    <col min="2817" max="2817" width="6.125" style="30" customWidth="1"/>
    <col min="2818" max="2818" width="3.375" style="30" customWidth="1"/>
    <col min="2819" max="2819" width="5.875" style="30" customWidth="1"/>
    <col min="2820" max="2820" width="2.625" style="30" customWidth="1"/>
    <col min="2821" max="2823" width="4.125" style="30" customWidth="1"/>
    <col min="2824" max="2824" width="3.875" style="30" customWidth="1"/>
    <col min="2825" max="2825" width="2.875" style="30" customWidth="1"/>
    <col min="2826" max="2826" width="3.25" style="30" customWidth="1"/>
    <col min="2827" max="2827" width="2.375" style="30" customWidth="1"/>
    <col min="2828" max="2828" width="3.625" style="30" customWidth="1"/>
    <col min="2829" max="2829" width="3" style="30" customWidth="1"/>
    <col min="2830" max="2830" width="14.125" style="30" customWidth="1"/>
    <col min="2831" max="2831" width="1.5" style="30" customWidth="1"/>
    <col min="2832" max="2832" width="5.875" style="30" customWidth="1"/>
    <col min="2833" max="2833" width="2.625" style="30" customWidth="1"/>
    <col min="2834" max="2834" width="6.25" style="30" customWidth="1"/>
    <col min="2835" max="2835" width="2" style="30" customWidth="1"/>
    <col min="2836" max="2836" width="25.625" style="30" bestFit="1" customWidth="1"/>
    <col min="2837" max="3063" width="9" style="30"/>
    <col min="3064" max="3064" width="1.25" style="30" customWidth="1"/>
    <col min="3065" max="3065" width="2.875" style="30" customWidth="1"/>
    <col min="3066" max="3066" width="6" style="30" customWidth="1"/>
    <col min="3067" max="3067" width="20.625" style="30" customWidth="1"/>
    <col min="3068" max="3068" width="16.625" style="30" customWidth="1"/>
    <col min="3069" max="3069" width="5.375" style="30" customWidth="1"/>
    <col min="3070" max="3070" width="4.875" style="30" customWidth="1"/>
    <col min="3071" max="3071" width="3.25" style="30" customWidth="1"/>
    <col min="3072" max="3072" width="4.75" style="30" customWidth="1"/>
    <col min="3073" max="3073" width="6.125" style="30" customWidth="1"/>
    <col min="3074" max="3074" width="3.375" style="30" customWidth="1"/>
    <col min="3075" max="3075" width="5.875" style="30" customWidth="1"/>
    <col min="3076" max="3076" width="2.625" style="30" customWidth="1"/>
    <col min="3077" max="3079" width="4.125" style="30" customWidth="1"/>
    <col min="3080" max="3080" width="3.875" style="30" customWidth="1"/>
    <col min="3081" max="3081" width="2.875" style="30" customWidth="1"/>
    <col min="3082" max="3082" width="3.25" style="30" customWidth="1"/>
    <col min="3083" max="3083" width="2.375" style="30" customWidth="1"/>
    <col min="3084" max="3084" width="3.625" style="30" customWidth="1"/>
    <col min="3085" max="3085" width="3" style="30" customWidth="1"/>
    <col min="3086" max="3086" width="14.125" style="30" customWidth="1"/>
    <col min="3087" max="3087" width="1.5" style="30" customWidth="1"/>
    <col min="3088" max="3088" width="5.875" style="30" customWidth="1"/>
    <col min="3089" max="3089" width="2.625" style="30" customWidth="1"/>
    <col min="3090" max="3090" width="6.25" style="30" customWidth="1"/>
    <col min="3091" max="3091" width="2" style="30" customWidth="1"/>
    <col min="3092" max="3092" width="25.625" style="30" bestFit="1" customWidth="1"/>
    <col min="3093" max="3319" width="9" style="30"/>
    <col min="3320" max="3320" width="1.25" style="30" customWidth="1"/>
    <col min="3321" max="3321" width="2.875" style="30" customWidth="1"/>
    <col min="3322" max="3322" width="6" style="30" customWidth="1"/>
    <col min="3323" max="3323" width="20.625" style="30" customWidth="1"/>
    <col min="3324" max="3324" width="16.625" style="30" customWidth="1"/>
    <col min="3325" max="3325" width="5.375" style="30" customWidth="1"/>
    <col min="3326" max="3326" width="4.875" style="30" customWidth="1"/>
    <col min="3327" max="3327" width="3.25" style="30" customWidth="1"/>
    <col min="3328" max="3328" width="4.75" style="30" customWidth="1"/>
    <col min="3329" max="3329" width="6.125" style="30" customWidth="1"/>
    <col min="3330" max="3330" width="3.375" style="30" customWidth="1"/>
    <col min="3331" max="3331" width="5.875" style="30" customWidth="1"/>
    <col min="3332" max="3332" width="2.625" style="30" customWidth="1"/>
    <col min="3333" max="3335" width="4.125" style="30" customWidth="1"/>
    <col min="3336" max="3336" width="3.875" style="30" customWidth="1"/>
    <col min="3337" max="3337" width="2.875" style="30" customWidth="1"/>
    <col min="3338" max="3338" width="3.25" style="30" customWidth="1"/>
    <col min="3339" max="3339" width="2.375" style="30" customWidth="1"/>
    <col min="3340" max="3340" width="3.625" style="30" customWidth="1"/>
    <col min="3341" max="3341" width="3" style="30" customWidth="1"/>
    <col min="3342" max="3342" width="14.125" style="30" customWidth="1"/>
    <col min="3343" max="3343" width="1.5" style="30" customWidth="1"/>
    <col min="3344" max="3344" width="5.875" style="30" customWidth="1"/>
    <col min="3345" max="3345" width="2.625" style="30" customWidth="1"/>
    <col min="3346" max="3346" width="6.25" style="30" customWidth="1"/>
    <col min="3347" max="3347" width="2" style="30" customWidth="1"/>
    <col min="3348" max="3348" width="25.625" style="30" bestFit="1" customWidth="1"/>
    <col min="3349" max="3575" width="9" style="30"/>
    <col min="3576" max="3576" width="1.25" style="30" customWidth="1"/>
    <col min="3577" max="3577" width="2.875" style="30" customWidth="1"/>
    <col min="3578" max="3578" width="6" style="30" customWidth="1"/>
    <col min="3579" max="3579" width="20.625" style="30" customWidth="1"/>
    <col min="3580" max="3580" width="16.625" style="30" customWidth="1"/>
    <col min="3581" max="3581" width="5.375" style="30" customWidth="1"/>
    <col min="3582" max="3582" width="4.875" style="30" customWidth="1"/>
    <col min="3583" max="3583" width="3.25" style="30" customWidth="1"/>
    <col min="3584" max="3584" width="4.75" style="30" customWidth="1"/>
    <col min="3585" max="3585" width="6.125" style="30" customWidth="1"/>
    <col min="3586" max="3586" width="3.375" style="30" customWidth="1"/>
    <col min="3587" max="3587" width="5.875" style="30" customWidth="1"/>
    <col min="3588" max="3588" width="2.625" style="30" customWidth="1"/>
    <col min="3589" max="3591" width="4.125" style="30" customWidth="1"/>
    <col min="3592" max="3592" width="3.875" style="30" customWidth="1"/>
    <col min="3593" max="3593" width="2.875" style="30" customWidth="1"/>
    <col min="3594" max="3594" width="3.25" style="30" customWidth="1"/>
    <col min="3595" max="3595" width="2.375" style="30" customWidth="1"/>
    <col min="3596" max="3596" width="3.625" style="30" customWidth="1"/>
    <col min="3597" max="3597" width="3" style="30" customWidth="1"/>
    <col min="3598" max="3598" width="14.125" style="30" customWidth="1"/>
    <col min="3599" max="3599" width="1.5" style="30" customWidth="1"/>
    <col min="3600" max="3600" width="5.875" style="30" customWidth="1"/>
    <col min="3601" max="3601" width="2.625" style="30" customWidth="1"/>
    <col min="3602" max="3602" width="6.25" style="30" customWidth="1"/>
    <col min="3603" max="3603" width="2" style="30" customWidth="1"/>
    <col min="3604" max="3604" width="25.625" style="30" bestFit="1" customWidth="1"/>
    <col min="3605" max="3831" width="9" style="30"/>
    <col min="3832" max="3832" width="1.25" style="30" customWidth="1"/>
    <col min="3833" max="3833" width="2.875" style="30" customWidth="1"/>
    <col min="3834" max="3834" width="6" style="30" customWidth="1"/>
    <col min="3835" max="3835" width="20.625" style="30" customWidth="1"/>
    <col min="3836" max="3836" width="16.625" style="30" customWidth="1"/>
    <col min="3837" max="3837" width="5.375" style="30" customWidth="1"/>
    <col min="3838" max="3838" width="4.875" style="30" customWidth="1"/>
    <col min="3839" max="3839" width="3.25" style="30" customWidth="1"/>
    <col min="3840" max="3840" width="4.75" style="30" customWidth="1"/>
    <col min="3841" max="3841" width="6.125" style="30" customWidth="1"/>
    <col min="3842" max="3842" width="3.375" style="30" customWidth="1"/>
    <col min="3843" max="3843" width="5.875" style="30" customWidth="1"/>
    <col min="3844" max="3844" width="2.625" style="30" customWidth="1"/>
    <col min="3845" max="3847" width="4.125" style="30" customWidth="1"/>
    <col min="3848" max="3848" width="3.875" style="30" customWidth="1"/>
    <col min="3849" max="3849" width="2.875" style="30" customWidth="1"/>
    <col min="3850" max="3850" width="3.25" style="30" customWidth="1"/>
    <col min="3851" max="3851" width="2.375" style="30" customWidth="1"/>
    <col min="3852" max="3852" width="3.625" style="30" customWidth="1"/>
    <col min="3853" max="3853" width="3" style="30" customWidth="1"/>
    <col min="3854" max="3854" width="14.125" style="30" customWidth="1"/>
    <col min="3855" max="3855" width="1.5" style="30" customWidth="1"/>
    <col min="3856" max="3856" width="5.875" style="30" customWidth="1"/>
    <col min="3857" max="3857" width="2.625" style="30" customWidth="1"/>
    <col min="3858" max="3858" width="6.25" style="30" customWidth="1"/>
    <col min="3859" max="3859" width="2" style="30" customWidth="1"/>
    <col min="3860" max="3860" width="25.625" style="30" bestFit="1" customWidth="1"/>
    <col min="3861" max="4087" width="9" style="30"/>
    <col min="4088" max="4088" width="1.25" style="30" customWidth="1"/>
    <col min="4089" max="4089" width="2.875" style="30" customWidth="1"/>
    <col min="4090" max="4090" width="6" style="30" customWidth="1"/>
    <col min="4091" max="4091" width="20.625" style="30" customWidth="1"/>
    <col min="4092" max="4092" width="16.625" style="30" customWidth="1"/>
    <col min="4093" max="4093" width="5.375" style="30" customWidth="1"/>
    <col min="4094" max="4094" width="4.875" style="30" customWidth="1"/>
    <col min="4095" max="4095" width="3.25" style="30" customWidth="1"/>
    <col min="4096" max="4096" width="4.75" style="30" customWidth="1"/>
    <col min="4097" max="4097" width="6.125" style="30" customWidth="1"/>
    <col min="4098" max="4098" width="3.375" style="30" customWidth="1"/>
    <col min="4099" max="4099" width="5.875" style="30" customWidth="1"/>
    <col min="4100" max="4100" width="2.625" style="30" customWidth="1"/>
    <col min="4101" max="4103" width="4.125" style="30" customWidth="1"/>
    <col min="4104" max="4104" width="3.875" style="30" customWidth="1"/>
    <col min="4105" max="4105" width="2.875" style="30" customWidth="1"/>
    <col min="4106" max="4106" width="3.25" style="30" customWidth="1"/>
    <col min="4107" max="4107" width="2.375" style="30" customWidth="1"/>
    <col min="4108" max="4108" width="3.625" style="30" customWidth="1"/>
    <col min="4109" max="4109" width="3" style="30" customWidth="1"/>
    <col min="4110" max="4110" width="14.125" style="30" customWidth="1"/>
    <col min="4111" max="4111" width="1.5" style="30" customWidth="1"/>
    <col min="4112" max="4112" width="5.875" style="30" customWidth="1"/>
    <col min="4113" max="4113" width="2.625" style="30" customWidth="1"/>
    <col min="4114" max="4114" width="6.25" style="30" customWidth="1"/>
    <col min="4115" max="4115" width="2" style="30" customWidth="1"/>
    <col min="4116" max="4116" width="25.625" style="30" bestFit="1" customWidth="1"/>
    <col min="4117" max="4343" width="9" style="30"/>
    <col min="4344" max="4344" width="1.25" style="30" customWidth="1"/>
    <col min="4345" max="4345" width="2.875" style="30" customWidth="1"/>
    <col min="4346" max="4346" width="6" style="30" customWidth="1"/>
    <col min="4347" max="4347" width="20.625" style="30" customWidth="1"/>
    <col min="4348" max="4348" width="16.625" style="30" customWidth="1"/>
    <col min="4349" max="4349" width="5.375" style="30" customWidth="1"/>
    <col min="4350" max="4350" width="4.875" style="30" customWidth="1"/>
    <col min="4351" max="4351" width="3.25" style="30" customWidth="1"/>
    <col min="4352" max="4352" width="4.75" style="30" customWidth="1"/>
    <col min="4353" max="4353" width="6.125" style="30" customWidth="1"/>
    <col min="4354" max="4354" width="3.375" style="30" customWidth="1"/>
    <col min="4355" max="4355" width="5.875" style="30" customWidth="1"/>
    <col min="4356" max="4356" width="2.625" style="30" customWidth="1"/>
    <col min="4357" max="4359" width="4.125" style="30" customWidth="1"/>
    <col min="4360" max="4360" width="3.875" style="30" customWidth="1"/>
    <col min="4361" max="4361" width="2.875" style="30" customWidth="1"/>
    <col min="4362" max="4362" width="3.25" style="30" customWidth="1"/>
    <col min="4363" max="4363" width="2.375" style="30" customWidth="1"/>
    <col min="4364" max="4364" width="3.625" style="30" customWidth="1"/>
    <col min="4365" max="4365" width="3" style="30" customWidth="1"/>
    <col min="4366" max="4366" width="14.125" style="30" customWidth="1"/>
    <col min="4367" max="4367" width="1.5" style="30" customWidth="1"/>
    <col min="4368" max="4368" width="5.875" style="30" customWidth="1"/>
    <col min="4369" max="4369" width="2.625" style="30" customWidth="1"/>
    <col min="4370" max="4370" width="6.25" style="30" customWidth="1"/>
    <col min="4371" max="4371" width="2" style="30" customWidth="1"/>
    <col min="4372" max="4372" width="25.625" style="30" bestFit="1" customWidth="1"/>
    <col min="4373" max="4599" width="9" style="30"/>
    <col min="4600" max="4600" width="1.25" style="30" customWidth="1"/>
    <col min="4601" max="4601" width="2.875" style="30" customWidth="1"/>
    <col min="4602" max="4602" width="6" style="30" customWidth="1"/>
    <col min="4603" max="4603" width="20.625" style="30" customWidth="1"/>
    <col min="4604" max="4604" width="16.625" style="30" customWidth="1"/>
    <col min="4605" max="4605" width="5.375" style="30" customWidth="1"/>
    <col min="4606" max="4606" width="4.875" style="30" customWidth="1"/>
    <col min="4607" max="4607" width="3.25" style="30" customWidth="1"/>
    <col min="4608" max="4608" width="4.75" style="30" customWidth="1"/>
    <col min="4609" max="4609" width="6.125" style="30" customWidth="1"/>
    <col min="4610" max="4610" width="3.375" style="30" customWidth="1"/>
    <col min="4611" max="4611" width="5.875" style="30" customWidth="1"/>
    <col min="4612" max="4612" width="2.625" style="30" customWidth="1"/>
    <col min="4613" max="4615" width="4.125" style="30" customWidth="1"/>
    <col min="4616" max="4616" width="3.875" style="30" customWidth="1"/>
    <col min="4617" max="4617" width="2.875" style="30" customWidth="1"/>
    <col min="4618" max="4618" width="3.25" style="30" customWidth="1"/>
    <col min="4619" max="4619" width="2.375" style="30" customWidth="1"/>
    <col min="4620" max="4620" width="3.625" style="30" customWidth="1"/>
    <col min="4621" max="4621" width="3" style="30" customWidth="1"/>
    <col min="4622" max="4622" width="14.125" style="30" customWidth="1"/>
    <col min="4623" max="4623" width="1.5" style="30" customWidth="1"/>
    <col min="4624" max="4624" width="5.875" style="30" customWidth="1"/>
    <col min="4625" max="4625" width="2.625" style="30" customWidth="1"/>
    <col min="4626" max="4626" width="6.25" style="30" customWidth="1"/>
    <col min="4627" max="4627" width="2" style="30" customWidth="1"/>
    <col min="4628" max="4628" width="25.625" style="30" bestFit="1" customWidth="1"/>
    <col min="4629" max="4855" width="9" style="30"/>
    <col min="4856" max="4856" width="1.25" style="30" customWidth="1"/>
    <col min="4857" max="4857" width="2.875" style="30" customWidth="1"/>
    <col min="4858" max="4858" width="6" style="30" customWidth="1"/>
    <col min="4859" max="4859" width="20.625" style="30" customWidth="1"/>
    <col min="4860" max="4860" width="16.625" style="30" customWidth="1"/>
    <col min="4861" max="4861" width="5.375" style="30" customWidth="1"/>
    <col min="4862" max="4862" width="4.875" style="30" customWidth="1"/>
    <col min="4863" max="4863" width="3.25" style="30" customWidth="1"/>
    <col min="4864" max="4864" width="4.75" style="30" customWidth="1"/>
    <col min="4865" max="4865" width="6.125" style="30" customWidth="1"/>
    <col min="4866" max="4866" width="3.375" style="30" customWidth="1"/>
    <col min="4867" max="4867" width="5.875" style="30" customWidth="1"/>
    <col min="4868" max="4868" width="2.625" style="30" customWidth="1"/>
    <col min="4869" max="4871" width="4.125" style="30" customWidth="1"/>
    <col min="4872" max="4872" width="3.875" style="30" customWidth="1"/>
    <col min="4873" max="4873" width="2.875" style="30" customWidth="1"/>
    <col min="4874" max="4874" width="3.25" style="30" customWidth="1"/>
    <col min="4875" max="4875" width="2.375" style="30" customWidth="1"/>
    <col min="4876" max="4876" width="3.625" style="30" customWidth="1"/>
    <col min="4877" max="4877" width="3" style="30" customWidth="1"/>
    <col min="4878" max="4878" width="14.125" style="30" customWidth="1"/>
    <col min="4879" max="4879" width="1.5" style="30" customWidth="1"/>
    <col min="4880" max="4880" width="5.875" style="30" customWidth="1"/>
    <col min="4881" max="4881" width="2.625" style="30" customWidth="1"/>
    <col min="4882" max="4882" width="6.25" style="30" customWidth="1"/>
    <col min="4883" max="4883" width="2" style="30" customWidth="1"/>
    <col min="4884" max="4884" width="25.625" style="30" bestFit="1" customWidth="1"/>
    <col min="4885" max="5111" width="9" style="30"/>
    <col min="5112" max="5112" width="1.25" style="30" customWidth="1"/>
    <col min="5113" max="5113" width="2.875" style="30" customWidth="1"/>
    <col min="5114" max="5114" width="6" style="30" customWidth="1"/>
    <col min="5115" max="5115" width="20.625" style="30" customWidth="1"/>
    <col min="5116" max="5116" width="16.625" style="30" customWidth="1"/>
    <col min="5117" max="5117" width="5.375" style="30" customWidth="1"/>
    <col min="5118" max="5118" width="4.875" style="30" customWidth="1"/>
    <col min="5119" max="5119" width="3.25" style="30" customWidth="1"/>
    <col min="5120" max="5120" width="4.75" style="30" customWidth="1"/>
    <col min="5121" max="5121" width="6.125" style="30" customWidth="1"/>
    <col min="5122" max="5122" width="3.375" style="30" customWidth="1"/>
    <col min="5123" max="5123" width="5.875" style="30" customWidth="1"/>
    <col min="5124" max="5124" width="2.625" style="30" customWidth="1"/>
    <col min="5125" max="5127" width="4.125" style="30" customWidth="1"/>
    <col min="5128" max="5128" width="3.875" style="30" customWidth="1"/>
    <col min="5129" max="5129" width="2.875" style="30" customWidth="1"/>
    <col min="5130" max="5130" width="3.25" style="30" customWidth="1"/>
    <col min="5131" max="5131" width="2.375" style="30" customWidth="1"/>
    <col min="5132" max="5132" width="3.625" style="30" customWidth="1"/>
    <col min="5133" max="5133" width="3" style="30" customWidth="1"/>
    <col min="5134" max="5134" width="14.125" style="30" customWidth="1"/>
    <col min="5135" max="5135" width="1.5" style="30" customWidth="1"/>
    <col min="5136" max="5136" width="5.875" style="30" customWidth="1"/>
    <col min="5137" max="5137" width="2.625" style="30" customWidth="1"/>
    <col min="5138" max="5138" width="6.25" style="30" customWidth="1"/>
    <col min="5139" max="5139" width="2" style="30" customWidth="1"/>
    <col min="5140" max="5140" width="25.625" style="30" bestFit="1" customWidth="1"/>
    <col min="5141" max="5367" width="9" style="30"/>
    <col min="5368" max="5368" width="1.25" style="30" customWidth="1"/>
    <col min="5369" max="5369" width="2.875" style="30" customWidth="1"/>
    <col min="5370" max="5370" width="6" style="30" customWidth="1"/>
    <col min="5371" max="5371" width="20.625" style="30" customWidth="1"/>
    <col min="5372" max="5372" width="16.625" style="30" customWidth="1"/>
    <col min="5373" max="5373" width="5.375" style="30" customWidth="1"/>
    <col min="5374" max="5374" width="4.875" style="30" customWidth="1"/>
    <col min="5375" max="5375" width="3.25" style="30" customWidth="1"/>
    <col min="5376" max="5376" width="4.75" style="30" customWidth="1"/>
    <col min="5377" max="5377" width="6.125" style="30" customWidth="1"/>
    <col min="5378" max="5378" width="3.375" style="30" customWidth="1"/>
    <col min="5379" max="5379" width="5.875" style="30" customWidth="1"/>
    <col min="5380" max="5380" width="2.625" style="30" customWidth="1"/>
    <col min="5381" max="5383" width="4.125" style="30" customWidth="1"/>
    <col min="5384" max="5384" width="3.875" style="30" customWidth="1"/>
    <col min="5385" max="5385" width="2.875" style="30" customWidth="1"/>
    <col min="5386" max="5386" width="3.25" style="30" customWidth="1"/>
    <col min="5387" max="5387" width="2.375" style="30" customWidth="1"/>
    <col min="5388" max="5388" width="3.625" style="30" customWidth="1"/>
    <col min="5389" max="5389" width="3" style="30" customWidth="1"/>
    <col min="5390" max="5390" width="14.125" style="30" customWidth="1"/>
    <col min="5391" max="5391" width="1.5" style="30" customWidth="1"/>
    <col min="5392" max="5392" width="5.875" style="30" customWidth="1"/>
    <col min="5393" max="5393" width="2.625" style="30" customWidth="1"/>
    <col min="5394" max="5394" width="6.25" style="30" customWidth="1"/>
    <col min="5395" max="5395" width="2" style="30" customWidth="1"/>
    <col min="5396" max="5396" width="25.625" style="30" bestFit="1" customWidth="1"/>
    <col min="5397" max="5623" width="9" style="30"/>
    <col min="5624" max="5624" width="1.25" style="30" customWidth="1"/>
    <col min="5625" max="5625" width="2.875" style="30" customWidth="1"/>
    <col min="5626" max="5626" width="6" style="30" customWidth="1"/>
    <col min="5627" max="5627" width="20.625" style="30" customWidth="1"/>
    <col min="5628" max="5628" width="16.625" style="30" customWidth="1"/>
    <col min="5629" max="5629" width="5.375" style="30" customWidth="1"/>
    <col min="5630" max="5630" width="4.875" style="30" customWidth="1"/>
    <col min="5631" max="5631" width="3.25" style="30" customWidth="1"/>
    <col min="5632" max="5632" width="4.75" style="30" customWidth="1"/>
    <col min="5633" max="5633" width="6.125" style="30" customWidth="1"/>
    <col min="5634" max="5634" width="3.375" style="30" customWidth="1"/>
    <col min="5635" max="5635" width="5.875" style="30" customWidth="1"/>
    <col min="5636" max="5636" width="2.625" style="30" customWidth="1"/>
    <col min="5637" max="5639" width="4.125" style="30" customWidth="1"/>
    <col min="5640" max="5640" width="3.875" style="30" customWidth="1"/>
    <col min="5641" max="5641" width="2.875" style="30" customWidth="1"/>
    <col min="5642" max="5642" width="3.25" style="30" customWidth="1"/>
    <col min="5643" max="5643" width="2.375" style="30" customWidth="1"/>
    <col min="5644" max="5644" width="3.625" style="30" customWidth="1"/>
    <col min="5645" max="5645" width="3" style="30" customWidth="1"/>
    <col min="5646" max="5646" width="14.125" style="30" customWidth="1"/>
    <col min="5647" max="5647" width="1.5" style="30" customWidth="1"/>
    <col min="5648" max="5648" width="5.875" style="30" customWidth="1"/>
    <col min="5649" max="5649" width="2.625" style="30" customWidth="1"/>
    <col min="5650" max="5650" width="6.25" style="30" customWidth="1"/>
    <col min="5651" max="5651" width="2" style="30" customWidth="1"/>
    <col min="5652" max="5652" width="25.625" style="30" bestFit="1" customWidth="1"/>
    <col min="5653" max="5879" width="9" style="30"/>
    <col min="5880" max="5880" width="1.25" style="30" customWidth="1"/>
    <col min="5881" max="5881" width="2.875" style="30" customWidth="1"/>
    <col min="5882" max="5882" width="6" style="30" customWidth="1"/>
    <col min="5883" max="5883" width="20.625" style="30" customWidth="1"/>
    <col min="5884" max="5884" width="16.625" style="30" customWidth="1"/>
    <col min="5885" max="5885" width="5.375" style="30" customWidth="1"/>
    <col min="5886" max="5886" width="4.875" style="30" customWidth="1"/>
    <col min="5887" max="5887" width="3.25" style="30" customWidth="1"/>
    <col min="5888" max="5888" width="4.75" style="30" customWidth="1"/>
    <col min="5889" max="5889" width="6.125" style="30" customWidth="1"/>
    <col min="5890" max="5890" width="3.375" style="30" customWidth="1"/>
    <col min="5891" max="5891" width="5.875" style="30" customWidth="1"/>
    <col min="5892" max="5892" width="2.625" style="30" customWidth="1"/>
    <col min="5893" max="5895" width="4.125" style="30" customWidth="1"/>
    <col min="5896" max="5896" width="3.875" style="30" customWidth="1"/>
    <col min="5897" max="5897" width="2.875" style="30" customWidth="1"/>
    <col min="5898" max="5898" width="3.25" style="30" customWidth="1"/>
    <col min="5899" max="5899" width="2.375" style="30" customWidth="1"/>
    <col min="5900" max="5900" width="3.625" style="30" customWidth="1"/>
    <col min="5901" max="5901" width="3" style="30" customWidth="1"/>
    <col min="5902" max="5902" width="14.125" style="30" customWidth="1"/>
    <col min="5903" max="5903" width="1.5" style="30" customWidth="1"/>
    <col min="5904" max="5904" width="5.875" style="30" customWidth="1"/>
    <col min="5905" max="5905" width="2.625" style="30" customWidth="1"/>
    <col min="5906" max="5906" width="6.25" style="30" customWidth="1"/>
    <col min="5907" max="5907" width="2" style="30" customWidth="1"/>
    <col min="5908" max="5908" width="25.625" style="30" bestFit="1" customWidth="1"/>
    <col min="5909" max="6135" width="9" style="30"/>
    <col min="6136" max="6136" width="1.25" style="30" customWidth="1"/>
    <col min="6137" max="6137" width="2.875" style="30" customWidth="1"/>
    <col min="6138" max="6138" width="6" style="30" customWidth="1"/>
    <col min="6139" max="6139" width="20.625" style="30" customWidth="1"/>
    <col min="6140" max="6140" width="16.625" style="30" customWidth="1"/>
    <col min="6141" max="6141" width="5.375" style="30" customWidth="1"/>
    <col min="6142" max="6142" width="4.875" style="30" customWidth="1"/>
    <col min="6143" max="6143" width="3.25" style="30" customWidth="1"/>
    <col min="6144" max="6144" width="4.75" style="30" customWidth="1"/>
    <col min="6145" max="6145" width="6.125" style="30" customWidth="1"/>
    <col min="6146" max="6146" width="3.375" style="30" customWidth="1"/>
    <col min="6147" max="6147" width="5.875" style="30" customWidth="1"/>
    <col min="6148" max="6148" width="2.625" style="30" customWidth="1"/>
    <col min="6149" max="6151" width="4.125" style="30" customWidth="1"/>
    <col min="6152" max="6152" width="3.875" style="30" customWidth="1"/>
    <col min="6153" max="6153" width="2.875" style="30" customWidth="1"/>
    <col min="6154" max="6154" width="3.25" style="30" customWidth="1"/>
    <col min="6155" max="6155" width="2.375" style="30" customWidth="1"/>
    <col min="6156" max="6156" width="3.625" style="30" customWidth="1"/>
    <col min="6157" max="6157" width="3" style="30" customWidth="1"/>
    <col min="6158" max="6158" width="14.125" style="30" customWidth="1"/>
    <col min="6159" max="6159" width="1.5" style="30" customWidth="1"/>
    <col min="6160" max="6160" width="5.875" style="30" customWidth="1"/>
    <col min="6161" max="6161" width="2.625" style="30" customWidth="1"/>
    <col min="6162" max="6162" width="6.25" style="30" customWidth="1"/>
    <col min="6163" max="6163" width="2" style="30" customWidth="1"/>
    <col min="6164" max="6164" width="25.625" style="30" bestFit="1" customWidth="1"/>
    <col min="6165" max="6391" width="9" style="30"/>
    <col min="6392" max="6392" width="1.25" style="30" customWidth="1"/>
    <col min="6393" max="6393" width="2.875" style="30" customWidth="1"/>
    <col min="6394" max="6394" width="6" style="30" customWidth="1"/>
    <col min="6395" max="6395" width="20.625" style="30" customWidth="1"/>
    <col min="6396" max="6396" width="16.625" style="30" customWidth="1"/>
    <col min="6397" max="6397" width="5.375" style="30" customWidth="1"/>
    <col min="6398" max="6398" width="4.875" style="30" customWidth="1"/>
    <col min="6399" max="6399" width="3.25" style="30" customWidth="1"/>
    <col min="6400" max="6400" width="4.75" style="30" customWidth="1"/>
    <col min="6401" max="6401" width="6.125" style="30" customWidth="1"/>
    <col min="6402" max="6402" width="3.375" style="30" customWidth="1"/>
    <col min="6403" max="6403" width="5.875" style="30" customWidth="1"/>
    <col min="6404" max="6404" width="2.625" style="30" customWidth="1"/>
    <col min="6405" max="6407" width="4.125" style="30" customWidth="1"/>
    <col min="6408" max="6408" width="3.875" style="30" customWidth="1"/>
    <col min="6409" max="6409" width="2.875" style="30" customWidth="1"/>
    <col min="6410" max="6410" width="3.25" style="30" customWidth="1"/>
    <col min="6411" max="6411" width="2.375" style="30" customWidth="1"/>
    <col min="6412" max="6412" width="3.625" style="30" customWidth="1"/>
    <col min="6413" max="6413" width="3" style="30" customWidth="1"/>
    <col min="6414" max="6414" width="14.125" style="30" customWidth="1"/>
    <col min="6415" max="6415" width="1.5" style="30" customWidth="1"/>
    <col min="6416" max="6416" width="5.875" style="30" customWidth="1"/>
    <col min="6417" max="6417" width="2.625" style="30" customWidth="1"/>
    <col min="6418" max="6418" width="6.25" style="30" customWidth="1"/>
    <col min="6419" max="6419" width="2" style="30" customWidth="1"/>
    <col min="6420" max="6420" width="25.625" style="30" bestFit="1" customWidth="1"/>
    <col min="6421" max="6647" width="9" style="30"/>
    <col min="6648" max="6648" width="1.25" style="30" customWidth="1"/>
    <col min="6649" max="6649" width="2.875" style="30" customWidth="1"/>
    <col min="6650" max="6650" width="6" style="30" customWidth="1"/>
    <col min="6651" max="6651" width="20.625" style="30" customWidth="1"/>
    <col min="6652" max="6652" width="16.625" style="30" customWidth="1"/>
    <col min="6653" max="6653" width="5.375" style="30" customWidth="1"/>
    <col min="6654" max="6654" width="4.875" style="30" customWidth="1"/>
    <col min="6655" max="6655" width="3.25" style="30" customWidth="1"/>
    <col min="6656" max="6656" width="4.75" style="30" customWidth="1"/>
    <col min="6657" max="6657" width="6.125" style="30" customWidth="1"/>
    <col min="6658" max="6658" width="3.375" style="30" customWidth="1"/>
    <col min="6659" max="6659" width="5.875" style="30" customWidth="1"/>
    <col min="6660" max="6660" width="2.625" style="30" customWidth="1"/>
    <col min="6661" max="6663" width="4.125" style="30" customWidth="1"/>
    <col min="6664" max="6664" width="3.875" style="30" customWidth="1"/>
    <col min="6665" max="6665" width="2.875" style="30" customWidth="1"/>
    <col min="6666" max="6666" width="3.25" style="30" customWidth="1"/>
    <col min="6667" max="6667" width="2.375" style="30" customWidth="1"/>
    <col min="6668" max="6668" width="3.625" style="30" customWidth="1"/>
    <col min="6669" max="6669" width="3" style="30" customWidth="1"/>
    <col min="6670" max="6670" width="14.125" style="30" customWidth="1"/>
    <col min="6671" max="6671" width="1.5" style="30" customWidth="1"/>
    <col min="6672" max="6672" width="5.875" style="30" customWidth="1"/>
    <col min="6673" max="6673" width="2.625" style="30" customWidth="1"/>
    <col min="6674" max="6674" width="6.25" style="30" customWidth="1"/>
    <col min="6675" max="6675" width="2" style="30" customWidth="1"/>
    <col min="6676" max="6676" width="25.625" style="30" bestFit="1" customWidth="1"/>
    <col min="6677" max="6903" width="9" style="30"/>
    <col min="6904" max="6904" width="1.25" style="30" customWidth="1"/>
    <col min="6905" max="6905" width="2.875" style="30" customWidth="1"/>
    <col min="6906" max="6906" width="6" style="30" customWidth="1"/>
    <col min="6907" max="6907" width="20.625" style="30" customWidth="1"/>
    <col min="6908" max="6908" width="16.625" style="30" customWidth="1"/>
    <col min="6909" max="6909" width="5.375" style="30" customWidth="1"/>
    <col min="6910" max="6910" width="4.875" style="30" customWidth="1"/>
    <col min="6911" max="6911" width="3.25" style="30" customWidth="1"/>
    <col min="6912" max="6912" width="4.75" style="30" customWidth="1"/>
    <col min="6913" max="6913" width="6.125" style="30" customWidth="1"/>
    <col min="6914" max="6914" width="3.375" style="30" customWidth="1"/>
    <col min="6915" max="6915" width="5.875" style="30" customWidth="1"/>
    <col min="6916" max="6916" width="2.625" style="30" customWidth="1"/>
    <col min="6917" max="6919" width="4.125" style="30" customWidth="1"/>
    <col min="6920" max="6920" width="3.875" style="30" customWidth="1"/>
    <col min="6921" max="6921" width="2.875" style="30" customWidth="1"/>
    <col min="6922" max="6922" width="3.25" style="30" customWidth="1"/>
    <col min="6923" max="6923" width="2.375" style="30" customWidth="1"/>
    <col min="6924" max="6924" width="3.625" style="30" customWidth="1"/>
    <col min="6925" max="6925" width="3" style="30" customWidth="1"/>
    <col min="6926" max="6926" width="14.125" style="30" customWidth="1"/>
    <col min="6927" max="6927" width="1.5" style="30" customWidth="1"/>
    <col min="6928" max="6928" width="5.875" style="30" customWidth="1"/>
    <col min="6929" max="6929" width="2.625" style="30" customWidth="1"/>
    <col min="6930" max="6930" width="6.25" style="30" customWidth="1"/>
    <col min="6931" max="6931" width="2" style="30" customWidth="1"/>
    <col min="6932" max="6932" width="25.625" style="30" bestFit="1" customWidth="1"/>
    <col min="6933" max="7159" width="9" style="30"/>
    <col min="7160" max="7160" width="1.25" style="30" customWidth="1"/>
    <col min="7161" max="7161" width="2.875" style="30" customWidth="1"/>
    <col min="7162" max="7162" width="6" style="30" customWidth="1"/>
    <col min="7163" max="7163" width="20.625" style="30" customWidth="1"/>
    <col min="7164" max="7164" width="16.625" style="30" customWidth="1"/>
    <col min="7165" max="7165" width="5.375" style="30" customWidth="1"/>
    <col min="7166" max="7166" width="4.875" style="30" customWidth="1"/>
    <col min="7167" max="7167" width="3.25" style="30" customWidth="1"/>
    <col min="7168" max="7168" width="4.75" style="30" customWidth="1"/>
    <col min="7169" max="7169" width="6.125" style="30" customWidth="1"/>
    <col min="7170" max="7170" width="3.375" style="30" customWidth="1"/>
    <col min="7171" max="7171" width="5.875" style="30" customWidth="1"/>
    <col min="7172" max="7172" width="2.625" style="30" customWidth="1"/>
    <col min="7173" max="7175" width="4.125" style="30" customWidth="1"/>
    <col min="7176" max="7176" width="3.875" style="30" customWidth="1"/>
    <col min="7177" max="7177" width="2.875" style="30" customWidth="1"/>
    <col min="7178" max="7178" width="3.25" style="30" customWidth="1"/>
    <col min="7179" max="7179" width="2.375" style="30" customWidth="1"/>
    <col min="7180" max="7180" width="3.625" style="30" customWidth="1"/>
    <col min="7181" max="7181" width="3" style="30" customWidth="1"/>
    <col min="7182" max="7182" width="14.125" style="30" customWidth="1"/>
    <col min="7183" max="7183" width="1.5" style="30" customWidth="1"/>
    <col min="7184" max="7184" width="5.875" style="30" customWidth="1"/>
    <col min="7185" max="7185" width="2.625" style="30" customWidth="1"/>
    <col min="7186" max="7186" width="6.25" style="30" customWidth="1"/>
    <col min="7187" max="7187" width="2" style="30" customWidth="1"/>
    <col min="7188" max="7188" width="25.625" style="30" bestFit="1" customWidth="1"/>
    <col min="7189" max="7415" width="9" style="30"/>
    <col min="7416" max="7416" width="1.25" style="30" customWidth="1"/>
    <col min="7417" max="7417" width="2.875" style="30" customWidth="1"/>
    <col min="7418" max="7418" width="6" style="30" customWidth="1"/>
    <col min="7419" max="7419" width="20.625" style="30" customWidth="1"/>
    <col min="7420" max="7420" width="16.625" style="30" customWidth="1"/>
    <col min="7421" max="7421" width="5.375" style="30" customWidth="1"/>
    <col min="7422" max="7422" width="4.875" style="30" customWidth="1"/>
    <col min="7423" max="7423" width="3.25" style="30" customWidth="1"/>
    <col min="7424" max="7424" width="4.75" style="30" customWidth="1"/>
    <col min="7425" max="7425" width="6.125" style="30" customWidth="1"/>
    <col min="7426" max="7426" width="3.375" style="30" customWidth="1"/>
    <col min="7427" max="7427" width="5.875" style="30" customWidth="1"/>
    <col min="7428" max="7428" width="2.625" style="30" customWidth="1"/>
    <col min="7429" max="7431" width="4.125" style="30" customWidth="1"/>
    <col min="7432" max="7432" width="3.875" style="30" customWidth="1"/>
    <col min="7433" max="7433" width="2.875" style="30" customWidth="1"/>
    <col min="7434" max="7434" width="3.25" style="30" customWidth="1"/>
    <col min="7435" max="7435" width="2.375" style="30" customWidth="1"/>
    <col min="7436" max="7436" width="3.625" style="30" customWidth="1"/>
    <col min="7437" max="7437" width="3" style="30" customWidth="1"/>
    <col min="7438" max="7438" width="14.125" style="30" customWidth="1"/>
    <col min="7439" max="7439" width="1.5" style="30" customWidth="1"/>
    <col min="7440" max="7440" width="5.875" style="30" customWidth="1"/>
    <col min="7441" max="7441" width="2.625" style="30" customWidth="1"/>
    <col min="7442" max="7442" width="6.25" style="30" customWidth="1"/>
    <col min="7443" max="7443" width="2" style="30" customWidth="1"/>
    <col min="7444" max="7444" width="25.625" style="30" bestFit="1" customWidth="1"/>
    <col min="7445" max="7671" width="9" style="30"/>
    <col min="7672" max="7672" width="1.25" style="30" customWidth="1"/>
    <col min="7673" max="7673" width="2.875" style="30" customWidth="1"/>
    <col min="7674" max="7674" width="6" style="30" customWidth="1"/>
    <col min="7675" max="7675" width="20.625" style="30" customWidth="1"/>
    <col min="7676" max="7676" width="16.625" style="30" customWidth="1"/>
    <col min="7677" max="7677" width="5.375" style="30" customWidth="1"/>
    <col min="7678" max="7678" width="4.875" style="30" customWidth="1"/>
    <col min="7679" max="7679" width="3.25" style="30" customWidth="1"/>
    <col min="7680" max="7680" width="4.75" style="30" customWidth="1"/>
    <col min="7681" max="7681" width="6.125" style="30" customWidth="1"/>
    <col min="7682" max="7682" width="3.375" style="30" customWidth="1"/>
    <col min="7683" max="7683" width="5.875" style="30" customWidth="1"/>
    <col min="7684" max="7684" width="2.625" style="30" customWidth="1"/>
    <col min="7685" max="7687" width="4.125" style="30" customWidth="1"/>
    <col min="7688" max="7688" width="3.875" style="30" customWidth="1"/>
    <col min="7689" max="7689" width="2.875" style="30" customWidth="1"/>
    <col min="7690" max="7690" width="3.25" style="30" customWidth="1"/>
    <col min="7691" max="7691" width="2.375" style="30" customWidth="1"/>
    <col min="7692" max="7692" width="3.625" style="30" customWidth="1"/>
    <col min="7693" max="7693" width="3" style="30" customWidth="1"/>
    <col min="7694" max="7694" width="14.125" style="30" customWidth="1"/>
    <col min="7695" max="7695" width="1.5" style="30" customWidth="1"/>
    <col min="7696" max="7696" width="5.875" style="30" customWidth="1"/>
    <col min="7697" max="7697" width="2.625" style="30" customWidth="1"/>
    <col min="7698" max="7698" width="6.25" style="30" customWidth="1"/>
    <col min="7699" max="7699" width="2" style="30" customWidth="1"/>
    <col min="7700" max="7700" width="25.625" style="30" bestFit="1" customWidth="1"/>
    <col min="7701" max="7927" width="9" style="30"/>
    <col min="7928" max="7928" width="1.25" style="30" customWidth="1"/>
    <col min="7929" max="7929" width="2.875" style="30" customWidth="1"/>
    <col min="7930" max="7930" width="6" style="30" customWidth="1"/>
    <col min="7931" max="7931" width="20.625" style="30" customWidth="1"/>
    <col min="7932" max="7932" width="16.625" style="30" customWidth="1"/>
    <col min="7933" max="7933" width="5.375" style="30" customWidth="1"/>
    <col min="7934" max="7934" width="4.875" style="30" customWidth="1"/>
    <col min="7935" max="7935" width="3.25" style="30" customWidth="1"/>
    <col min="7936" max="7936" width="4.75" style="30" customWidth="1"/>
    <col min="7937" max="7937" width="6.125" style="30" customWidth="1"/>
    <col min="7938" max="7938" width="3.375" style="30" customWidth="1"/>
    <col min="7939" max="7939" width="5.875" style="30" customWidth="1"/>
    <col min="7940" max="7940" width="2.625" style="30" customWidth="1"/>
    <col min="7941" max="7943" width="4.125" style="30" customWidth="1"/>
    <col min="7944" max="7944" width="3.875" style="30" customWidth="1"/>
    <col min="7945" max="7945" width="2.875" style="30" customWidth="1"/>
    <col min="7946" max="7946" width="3.25" style="30" customWidth="1"/>
    <col min="7947" max="7947" width="2.375" style="30" customWidth="1"/>
    <col min="7948" max="7948" width="3.625" style="30" customWidth="1"/>
    <col min="7949" max="7949" width="3" style="30" customWidth="1"/>
    <col min="7950" max="7950" width="14.125" style="30" customWidth="1"/>
    <col min="7951" max="7951" width="1.5" style="30" customWidth="1"/>
    <col min="7952" max="7952" width="5.875" style="30" customWidth="1"/>
    <col min="7953" max="7953" width="2.625" style="30" customWidth="1"/>
    <col min="7954" max="7954" width="6.25" style="30" customWidth="1"/>
    <col min="7955" max="7955" width="2" style="30" customWidth="1"/>
    <col min="7956" max="7956" width="25.625" style="30" bestFit="1" customWidth="1"/>
    <col min="7957" max="8183" width="9" style="30"/>
    <col min="8184" max="8184" width="1.25" style="30" customWidth="1"/>
    <col min="8185" max="8185" width="2.875" style="30" customWidth="1"/>
    <col min="8186" max="8186" width="6" style="30" customWidth="1"/>
    <col min="8187" max="8187" width="20.625" style="30" customWidth="1"/>
    <col min="8188" max="8188" width="16.625" style="30" customWidth="1"/>
    <col min="8189" max="8189" width="5.375" style="30" customWidth="1"/>
    <col min="8190" max="8190" width="4.875" style="30" customWidth="1"/>
    <col min="8191" max="8191" width="3.25" style="30" customWidth="1"/>
    <col min="8192" max="8192" width="4.75" style="30" customWidth="1"/>
    <col min="8193" max="8193" width="6.125" style="30" customWidth="1"/>
    <col min="8194" max="8194" width="3.375" style="30" customWidth="1"/>
    <col min="8195" max="8195" width="5.875" style="30" customWidth="1"/>
    <col min="8196" max="8196" width="2.625" style="30" customWidth="1"/>
    <col min="8197" max="8199" width="4.125" style="30" customWidth="1"/>
    <col min="8200" max="8200" width="3.875" style="30" customWidth="1"/>
    <col min="8201" max="8201" width="2.875" style="30" customWidth="1"/>
    <col min="8202" max="8202" width="3.25" style="30" customWidth="1"/>
    <col min="8203" max="8203" width="2.375" style="30" customWidth="1"/>
    <col min="8204" max="8204" width="3.625" style="30" customWidth="1"/>
    <col min="8205" max="8205" width="3" style="30" customWidth="1"/>
    <col min="8206" max="8206" width="14.125" style="30" customWidth="1"/>
    <col min="8207" max="8207" width="1.5" style="30" customWidth="1"/>
    <col min="8208" max="8208" width="5.875" style="30" customWidth="1"/>
    <col min="8209" max="8209" width="2.625" style="30" customWidth="1"/>
    <col min="8210" max="8210" width="6.25" style="30" customWidth="1"/>
    <col min="8211" max="8211" width="2" style="30" customWidth="1"/>
    <col min="8212" max="8212" width="25.625" style="30" bestFit="1" customWidth="1"/>
    <col min="8213" max="8439" width="9" style="30"/>
    <col min="8440" max="8440" width="1.25" style="30" customWidth="1"/>
    <col min="8441" max="8441" width="2.875" style="30" customWidth="1"/>
    <col min="8442" max="8442" width="6" style="30" customWidth="1"/>
    <col min="8443" max="8443" width="20.625" style="30" customWidth="1"/>
    <col min="8444" max="8444" width="16.625" style="30" customWidth="1"/>
    <col min="8445" max="8445" width="5.375" style="30" customWidth="1"/>
    <col min="8446" max="8446" width="4.875" style="30" customWidth="1"/>
    <col min="8447" max="8447" width="3.25" style="30" customWidth="1"/>
    <col min="8448" max="8448" width="4.75" style="30" customWidth="1"/>
    <col min="8449" max="8449" width="6.125" style="30" customWidth="1"/>
    <col min="8450" max="8450" width="3.375" style="30" customWidth="1"/>
    <col min="8451" max="8451" width="5.875" style="30" customWidth="1"/>
    <col min="8452" max="8452" width="2.625" style="30" customWidth="1"/>
    <col min="8453" max="8455" width="4.125" style="30" customWidth="1"/>
    <col min="8456" max="8456" width="3.875" style="30" customWidth="1"/>
    <col min="8457" max="8457" width="2.875" style="30" customWidth="1"/>
    <col min="8458" max="8458" width="3.25" style="30" customWidth="1"/>
    <col min="8459" max="8459" width="2.375" style="30" customWidth="1"/>
    <col min="8460" max="8460" width="3.625" style="30" customWidth="1"/>
    <col min="8461" max="8461" width="3" style="30" customWidth="1"/>
    <col min="8462" max="8462" width="14.125" style="30" customWidth="1"/>
    <col min="8463" max="8463" width="1.5" style="30" customWidth="1"/>
    <col min="8464" max="8464" width="5.875" style="30" customWidth="1"/>
    <col min="8465" max="8465" width="2.625" style="30" customWidth="1"/>
    <col min="8466" max="8466" width="6.25" style="30" customWidth="1"/>
    <col min="8467" max="8467" width="2" style="30" customWidth="1"/>
    <col min="8468" max="8468" width="25.625" style="30" bestFit="1" customWidth="1"/>
    <col min="8469" max="8695" width="9" style="30"/>
    <col min="8696" max="8696" width="1.25" style="30" customWidth="1"/>
    <col min="8697" max="8697" width="2.875" style="30" customWidth="1"/>
    <col min="8698" max="8698" width="6" style="30" customWidth="1"/>
    <col min="8699" max="8699" width="20.625" style="30" customWidth="1"/>
    <col min="8700" max="8700" width="16.625" style="30" customWidth="1"/>
    <col min="8701" max="8701" width="5.375" style="30" customWidth="1"/>
    <col min="8702" max="8702" width="4.875" style="30" customWidth="1"/>
    <col min="8703" max="8703" width="3.25" style="30" customWidth="1"/>
    <col min="8704" max="8704" width="4.75" style="30" customWidth="1"/>
    <col min="8705" max="8705" width="6.125" style="30" customWidth="1"/>
    <col min="8706" max="8706" width="3.375" style="30" customWidth="1"/>
    <col min="8707" max="8707" width="5.875" style="30" customWidth="1"/>
    <col min="8708" max="8708" width="2.625" style="30" customWidth="1"/>
    <col min="8709" max="8711" width="4.125" style="30" customWidth="1"/>
    <col min="8712" max="8712" width="3.875" style="30" customWidth="1"/>
    <col min="8713" max="8713" width="2.875" style="30" customWidth="1"/>
    <col min="8714" max="8714" width="3.25" style="30" customWidth="1"/>
    <col min="8715" max="8715" width="2.375" style="30" customWidth="1"/>
    <col min="8716" max="8716" width="3.625" style="30" customWidth="1"/>
    <col min="8717" max="8717" width="3" style="30" customWidth="1"/>
    <col min="8718" max="8718" width="14.125" style="30" customWidth="1"/>
    <col min="8719" max="8719" width="1.5" style="30" customWidth="1"/>
    <col min="8720" max="8720" width="5.875" style="30" customWidth="1"/>
    <col min="8721" max="8721" width="2.625" style="30" customWidth="1"/>
    <col min="8722" max="8722" width="6.25" style="30" customWidth="1"/>
    <col min="8723" max="8723" width="2" style="30" customWidth="1"/>
    <col min="8724" max="8724" width="25.625" style="30" bestFit="1" customWidth="1"/>
    <col min="8725" max="8951" width="9" style="30"/>
    <col min="8952" max="8952" width="1.25" style="30" customWidth="1"/>
    <col min="8953" max="8953" width="2.875" style="30" customWidth="1"/>
    <col min="8954" max="8954" width="6" style="30" customWidth="1"/>
    <col min="8955" max="8955" width="20.625" style="30" customWidth="1"/>
    <col min="8956" max="8956" width="16.625" style="30" customWidth="1"/>
    <col min="8957" max="8957" width="5.375" style="30" customWidth="1"/>
    <col min="8958" max="8958" width="4.875" style="30" customWidth="1"/>
    <col min="8959" max="8959" width="3.25" style="30" customWidth="1"/>
    <col min="8960" max="8960" width="4.75" style="30" customWidth="1"/>
    <col min="8961" max="8961" width="6.125" style="30" customWidth="1"/>
    <col min="8962" max="8962" width="3.375" style="30" customWidth="1"/>
    <col min="8963" max="8963" width="5.875" style="30" customWidth="1"/>
    <col min="8964" max="8964" width="2.625" style="30" customWidth="1"/>
    <col min="8965" max="8967" width="4.125" style="30" customWidth="1"/>
    <col min="8968" max="8968" width="3.875" style="30" customWidth="1"/>
    <col min="8969" max="8969" width="2.875" style="30" customWidth="1"/>
    <col min="8970" max="8970" width="3.25" style="30" customWidth="1"/>
    <col min="8971" max="8971" width="2.375" style="30" customWidth="1"/>
    <col min="8972" max="8972" width="3.625" style="30" customWidth="1"/>
    <col min="8973" max="8973" width="3" style="30" customWidth="1"/>
    <col min="8974" max="8974" width="14.125" style="30" customWidth="1"/>
    <col min="8975" max="8975" width="1.5" style="30" customWidth="1"/>
    <col min="8976" max="8976" width="5.875" style="30" customWidth="1"/>
    <col min="8977" max="8977" width="2.625" style="30" customWidth="1"/>
    <col min="8978" max="8978" width="6.25" style="30" customWidth="1"/>
    <col min="8979" max="8979" width="2" style="30" customWidth="1"/>
    <col min="8980" max="8980" width="25.625" style="30" bestFit="1" customWidth="1"/>
    <col min="8981" max="9207" width="9" style="30"/>
    <col min="9208" max="9208" width="1.25" style="30" customWidth="1"/>
    <col min="9209" max="9209" width="2.875" style="30" customWidth="1"/>
    <col min="9210" max="9210" width="6" style="30" customWidth="1"/>
    <col min="9211" max="9211" width="20.625" style="30" customWidth="1"/>
    <col min="9212" max="9212" width="16.625" style="30" customWidth="1"/>
    <col min="9213" max="9213" width="5.375" style="30" customWidth="1"/>
    <col min="9214" max="9214" width="4.875" style="30" customWidth="1"/>
    <col min="9215" max="9215" width="3.25" style="30" customWidth="1"/>
    <col min="9216" max="9216" width="4.75" style="30" customWidth="1"/>
    <col min="9217" max="9217" width="6.125" style="30" customWidth="1"/>
    <col min="9218" max="9218" width="3.375" style="30" customWidth="1"/>
    <col min="9219" max="9219" width="5.875" style="30" customWidth="1"/>
    <col min="9220" max="9220" width="2.625" style="30" customWidth="1"/>
    <col min="9221" max="9223" width="4.125" style="30" customWidth="1"/>
    <col min="9224" max="9224" width="3.875" style="30" customWidth="1"/>
    <col min="9225" max="9225" width="2.875" style="30" customWidth="1"/>
    <col min="9226" max="9226" width="3.25" style="30" customWidth="1"/>
    <col min="9227" max="9227" width="2.375" style="30" customWidth="1"/>
    <col min="9228" max="9228" width="3.625" style="30" customWidth="1"/>
    <col min="9229" max="9229" width="3" style="30" customWidth="1"/>
    <col min="9230" max="9230" width="14.125" style="30" customWidth="1"/>
    <col min="9231" max="9231" width="1.5" style="30" customWidth="1"/>
    <col min="9232" max="9232" width="5.875" style="30" customWidth="1"/>
    <col min="9233" max="9233" width="2.625" style="30" customWidth="1"/>
    <col min="9234" max="9234" width="6.25" style="30" customWidth="1"/>
    <col min="9235" max="9235" width="2" style="30" customWidth="1"/>
    <col min="9236" max="9236" width="25.625" style="30" bestFit="1" customWidth="1"/>
    <col min="9237" max="9463" width="9" style="30"/>
    <col min="9464" max="9464" width="1.25" style="30" customWidth="1"/>
    <col min="9465" max="9465" width="2.875" style="30" customWidth="1"/>
    <col min="9466" max="9466" width="6" style="30" customWidth="1"/>
    <col min="9467" max="9467" width="20.625" style="30" customWidth="1"/>
    <col min="9468" max="9468" width="16.625" style="30" customWidth="1"/>
    <col min="9469" max="9469" width="5.375" style="30" customWidth="1"/>
    <col min="9470" max="9470" width="4.875" style="30" customWidth="1"/>
    <col min="9471" max="9471" width="3.25" style="30" customWidth="1"/>
    <col min="9472" max="9472" width="4.75" style="30" customWidth="1"/>
    <col min="9473" max="9473" width="6.125" style="30" customWidth="1"/>
    <col min="9474" max="9474" width="3.375" style="30" customWidth="1"/>
    <col min="9475" max="9475" width="5.875" style="30" customWidth="1"/>
    <col min="9476" max="9476" width="2.625" style="30" customWidth="1"/>
    <col min="9477" max="9479" width="4.125" style="30" customWidth="1"/>
    <col min="9480" max="9480" width="3.875" style="30" customWidth="1"/>
    <col min="9481" max="9481" width="2.875" style="30" customWidth="1"/>
    <col min="9482" max="9482" width="3.25" style="30" customWidth="1"/>
    <col min="9483" max="9483" width="2.375" style="30" customWidth="1"/>
    <col min="9484" max="9484" width="3.625" style="30" customWidth="1"/>
    <col min="9485" max="9485" width="3" style="30" customWidth="1"/>
    <col min="9486" max="9486" width="14.125" style="30" customWidth="1"/>
    <col min="9487" max="9487" width="1.5" style="30" customWidth="1"/>
    <col min="9488" max="9488" width="5.875" style="30" customWidth="1"/>
    <col min="9489" max="9489" width="2.625" style="30" customWidth="1"/>
    <col min="9490" max="9490" width="6.25" style="30" customWidth="1"/>
    <col min="9491" max="9491" width="2" style="30" customWidth="1"/>
    <col min="9492" max="9492" width="25.625" style="30" bestFit="1" customWidth="1"/>
    <col min="9493" max="9719" width="9" style="30"/>
    <col min="9720" max="9720" width="1.25" style="30" customWidth="1"/>
    <col min="9721" max="9721" width="2.875" style="30" customWidth="1"/>
    <col min="9722" max="9722" width="6" style="30" customWidth="1"/>
    <col min="9723" max="9723" width="20.625" style="30" customWidth="1"/>
    <col min="9724" max="9724" width="16.625" style="30" customWidth="1"/>
    <col min="9725" max="9725" width="5.375" style="30" customWidth="1"/>
    <col min="9726" max="9726" width="4.875" style="30" customWidth="1"/>
    <col min="9727" max="9727" width="3.25" style="30" customWidth="1"/>
    <col min="9728" max="9728" width="4.75" style="30" customWidth="1"/>
    <col min="9729" max="9729" width="6.125" style="30" customWidth="1"/>
    <col min="9730" max="9730" width="3.375" style="30" customWidth="1"/>
    <col min="9731" max="9731" width="5.875" style="30" customWidth="1"/>
    <col min="9732" max="9732" width="2.625" style="30" customWidth="1"/>
    <col min="9733" max="9735" width="4.125" style="30" customWidth="1"/>
    <col min="9736" max="9736" width="3.875" style="30" customWidth="1"/>
    <col min="9737" max="9737" width="2.875" style="30" customWidth="1"/>
    <col min="9738" max="9738" width="3.25" style="30" customWidth="1"/>
    <col min="9739" max="9739" width="2.375" style="30" customWidth="1"/>
    <col min="9740" max="9740" width="3.625" style="30" customWidth="1"/>
    <col min="9741" max="9741" width="3" style="30" customWidth="1"/>
    <col min="9742" max="9742" width="14.125" style="30" customWidth="1"/>
    <col min="9743" max="9743" width="1.5" style="30" customWidth="1"/>
    <col min="9744" max="9744" width="5.875" style="30" customWidth="1"/>
    <col min="9745" max="9745" width="2.625" style="30" customWidth="1"/>
    <col min="9746" max="9746" width="6.25" style="30" customWidth="1"/>
    <col min="9747" max="9747" width="2" style="30" customWidth="1"/>
    <col min="9748" max="9748" width="25.625" style="30" bestFit="1" customWidth="1"/>
    <col min="9749" max="9975" width="9" style="30"/>
    <col min="9976" max="9976" width="1.25" style="30" customWidth="1"/>
    <col min="9977" max="9977" width="2.875" style="30" customWidth="1"/>
    <col min="9978" max="9978" width="6" style="30" customWidth="1"/>
    <col min="9979" max="9979" width="20.625" style="30" customWidth="1"/>
    <col min="9980" max="9980" width="16.625" style="30" customWidth="1"/>
    <col min="9981" max="9981" width="5.375" style="30" customWidth="1"/>
    <col min="9982" max="9982" width="4.875" style="30" customWidth="1"/>
    <col min="9983" max="9983" width="3.25" style="30" customWidth="1"/>
    <col min="9984" max="9984" width="4.75" style="30" customWidth="1"/>
    <col min="9985" max="9985" width="6.125" style="30" customWidth="1"/>
    <col min="9986" max="9986" width="3.375" style="30" customWidth="1"/>
    <col min="9987" max="9987" width="5.875" style="30" customWidth="1"/>
    <col min="9988" max="9988" width="2.625" style="30" customWidth="1"/>
    <col min="9989" max="9991" width="4.125" style="30" customWidth="1"/>
    <col min="9992" max="9992" width="3.875" style="30" customWidth="1"/>
    <col min="9993" max="9993" width="2.875" style="30" customWidth="1"/>
    <col min="9994" max="9994" width="3.25" style="30" customWidth="1"/>
    <col min="9995" max="9995" width="2.375" style="30" customWidth="1"/>
    <col min="9996" max="9996" width="3.625" style="30" customWidth="1"/>
    <col min="9997" max="9997" width="3" style="30" customWidth="1"/>
    <col min="9998" max="9998" width="14.125" style="30" customWidth="1"/>
    <col min="9999" max="9999" width="1.5" style="30" customWidth="1"/>
    <col min="10000" max="10000" width="5.875" style="30" customWidth="1"/>
    <col min="10001" max="10001" width="2.625" style="30" customWidth="1"/>
    <col min="10002" max="10002" width="6.25" style="30" customWidth="1"/>
    <col min="10003" max="10003" width="2" style="30" customWidth="1"/>
    <col min="10004" max="10004" width="25.625" style="30" bestFit="1" customWidth="1"/>
    <col min="10005" max="10231" width="9" style="30"/>
    <col min="10232" max="10232" width="1.25" style="30" customWidth="1"/>
    <col min="10233" max="10233" width="2.875" style="30" customWidth="1"/>
    <col min="10234" max="10234" width="6" style="30" customWidth="1"/>
    <col min="10235" max="10235" width="20.625" style="30" customWidth="1"/>
    <col min="10236" max="10236" width="16.625" style="30" customWidth="1"/>
    <col min="10237" max="10237" width="5.375" style="30" customWidth="1"/>
    <col min="10238" max="10238" width="4.875" style="30" customWidth="1"/>
    <col min="10239" max="10239" width="3.25" style="30" customWidth="1"/>
    <col min="10240" max="10240" width="4.75" style="30" customWidth="1"/>
    <col min="10241" max="10241" width="6.125" style="30" customWidth="1"/>
    <col min="10242" max="10242" width="3.375" style="30" customWidth="1"/>
    <col min="10243" max="10243" width="5.875" style="30" customWidth="1"/>
    <col min="10244" max="10244" width="2.625" style="30" customWidth="1"/>
    <col min="10245" max="10247" width="4.125" style="30" customWidth="1"/>
    <col min="10248" max="10248" width="3.875" style="30" customWidth="1"/>
    <col min="10249" max="10249" width="2.875" style="30" customWidth="1"/>
    <col min="10250" max="10250" width="3.25" style="30" customWidth="1"/>
    <col min="10251" max="10251" width="2.375" style="30" customWidth="1"/>
    <col min="10252" max="10252" width="3.625" style="30" customWidth="1"/>
    <col min="10253" max="10253" width="3" style="30" customWidth="1"/>
    <col min="10254" max="10254" width="14.125" style="30" customWidth="1"/>
    <col min="10255" max="10255" width="1.5" style="30" customWidth="1"/>
    <col min="10256" max="10256" width="5.875" style="30" customWidth="1"/>
    <col min="10257" max="10257" width="2.625" style="30" customWidth="1"/>
    <col min="10258" max="10258" width="6.25" style="30" customWidth="1"/>
    <col min="10259" max="10259" width="2" style="30" customWidth="1"/>
    <col min="10260" max="10260" width="25.625" style="30" bestFit="1" customWidth="1"/>
    <col min="10261" max="10487" width="9" style="30"/>
    <col min="10488" max="10488" width="1.25" style="30" customWidth="1"/>
    <col min="10489" max="10489" width="2.875" style="30" customWidth="1"/>
    <col min="10490" max="10490" width="6" style="30" customWidth="1"/>
    <col min="10491" max="10491" width="20.625" style="30" customWidth="1"/>
    <col min="10492" max="10492" width="16.625" style="30" customWidth="1"/>
    <col min="10493" max="10493" width="5.375" style="30" customWidth="1"/>
    <col min="10494" max="10494" width="4.875" style="30" customWidth="1"/>
    <col min="10495" max="10495" width="3.25" style="30" customWidth="1"/>
    <col min="10496" max="10496" width="4.75" style="30" customWidth="1"/>
    <col min="10497" max="10497" width="6.125" style="30" customWidth="1"/>
    <col min="10498" max="10498" width="3.375" style="30" customWidth="1"/>
    <col min="10499" max="10499" width="5.875" style="30" customWidth="1"/>
    <col min="10500" max="10500" width="2.625" style="30" customWidth="1"/>
    <col min="10501" max="10503" width="4.125" style="30" customWidth="1"/>
    <col min="10504" max="10504" width="3.875" style="30" customWidth="1"/>
    <col min="10505" max="10505" width="2.875" style="30" customWidth="1"/>
    <col min="10506" max="10506" width="3.25" style="30" customWidth="1"/>
    <col min="10507" max="10507" width="2.375" style="30" customWidth="1"/>
    <col min="10508" max="10508" width="3.625" style="30" customWidth="1"/>
    <col min="10509" max="10509" width="3" style="30" customWidth="1"/>
    <col min="10510" max="10510" width="14.125" style="30" customWidth="1"/>
    <col min="10511" max="10511" width="1.5" style="30" customWidth="1"/>
    <col min="10512" max="10512" width="5.875" style="30" customWidth="1"/>
    <col min="10513" max="10513" width="2.625" style="30" customWidth="1"/>
    <col min="10514" max="10514" width="6.25" style="30" customWidth="1"/>
    <col min="10515" max="10515" width="2" style="30" customWidth="1"/>
    <col min="10516" max="10516" width="25.625" style="30" bestFit="1" customWidth="1"/>
    <col min="10517" max="10743" width="9" style="30"/>
    <col min="10744" max="10744" width="1.25" style="30" customWidth="1"/>
    <col min="10745" max="10745" width="2.875" style="30" customWidth="1"/>
    <col min="10746" max="10746" width="6" style="30" customWidth="1"/>
    <col min="10747" max="10747" width="20.625" style="30" customWidth="1"/>
    <col min="10748" max="10748" width="16.625" style="30" customWidth="1"/>
    <col min="10749" max="10749" width="5.375" style="30" customWidth="1"/>
    <col min="10750" max="10750" width="4.875" style="30" customWidth="1"/>
    <col min="10751" max="10751" width="3.25" style="30" customWidth="1"/>
    <col min="10752" max="10752" width="4.75" style="30" customWidth="1"/>
    <col min="10753" max="10753" width="6.125" style="30" customWidth="1"/>
    <col min="10754" max="10754" width="3.375" style="30" customWidth="1"/>
    <col min="10755" max="10755" width="5.875" style="30" customWidth="1"/>
    <col min="10756" max="10756" width="2.625" style="30" customWidth="1"/>
    <col min="10757" max="10759" width="4.125" style="30" customWidth="1"/>
    <col min="10760" max="10760" width="3.875" style="30" customWidth="1"/>
    <col min="10761" max="10761" width="2.875" style="30" customWidth="1"/>
    <col min="10762" max="10762" width="3.25" style="30" customWidth="1"/>
    <col min="10763" max="10763" width="2.375" style="30" customWidth="1"/>
    <col min="10764" max="10764" width="3.625" style="30" customWidth="1"/>
    <col min="10765" max="10765" width="3" style="30" customWidth="1"/>
    <col min="10766" max="10766" width="14.125" style="30" customWidth="1"/>
    <col min="10767" max="10767" width="1.5" style="30" customWidth="1"/>
    <col min="10768" max="10768" width="5.875" style="30" customWidth="1"/>
    <col min="10769" max="10769" width="2.625" style="30" customWidth="1"/>
    <col min="10770" max="10770" width="6.25" style="30" customWidth="1"/>
    <col min="10771" max="10771" width="2" style="30" customWidth="1"/>
    <col min="10772" max="10772" width="25.625" style="30" bestFit="1" customWidth="1"/>
    <col min="10773" max="10999" width="9" style="30"/>
    <col min="11000" max="11000" width="1.25" style="30" customWidth="1"/>
    <col min="11001" max="11001" width="2.875" style="30" customWidth="1"/>
    <col min="11002" max="11002" width="6" style="30" customWidth="1"/>
    <col min="11003" max="11003" width="20.625" style="30" customWidth="1"/>
    <col min="11004" max="11004" width="16.625" style="30" customWidth="1"/>
    <col min="11005" max="11005" width="5.375" style="30" customWidth="1"/>
    <col min="11006" max="11006" width="4.875" style="30" customWidth="1"/>
    <col min="11007" max="11007" width="3.25" style="30" customWidth="1"/>
    <col min="11008" max="11008" width="4.75" style="30" customWidth="1"/>
    <col min="11009" max="11009" width="6.125" style="30" customWidth="1"/>
    <col min="11010" max="11010" width="3.375" style="30" customWidth="1"/>
    <col min="11011" max="11011" width="5.875" style="30" customWidth="1"/>
    <col min="11012" max="11012" width="2.625" style="30" customWidth="1"/>
    <col min="11013" max="11015" width="4.125" style="30" customWidth="1"/>
    <col min="11016" max="11016" width="3.875" style="30" customWidth="1"/>
    <col min="11017" max="11017" width="2.875" style="30" customWidth="1"/>
    <col min="11018" max="11018" width="3.25" style="30" customWidth="1"/>
    <col min="11019" max="11019" width="2.375" style="30" customWidth="1"/>
    <col min="11020" max="11020" width="3.625" style="30" customWidth="1"/>
    <col min="11021" max="11021" width="3" style="30" customWidth="1"/>
    <col min="11022" max="11022" width="14.125" style="30" customWidth="1"/>
    <col min="11023" max="11023" width="1.5" style="30" customWidth="1"/>
    <col min="11024" max="11024" width="5.875" style="30" customWidth="1"/>
    <col min="11025" max="11025" width="2.625" style="30" customWidth="1"/>
    <col min="11026" max="11026" width="6.25" style="30" customWidth="1"/>
    <col min="11027" max="11027" width="2" style="30" customWidth="1"/>
    <col min="11028" max="11028" width="25.625" style="30" bestFit="1" customWidth="1"/>
    <col min="11029" max="11255" width="9" style="30"/>
    <col min="11256" max="11256" width="1.25" style="30" customWidth="1"/>
    <col min="11257" max="11257" width="2.875" style="30" customWidth="1"/>
    <col min="11258" max="11258" width="6" style="30" customWidth="1"/>
    <col min="11259" max="11259" width="20.625" style="30" customWidth="1"/>
    <col min="11260" max="11260" width="16.625" style="30" customWidth="1"/>
    <col min="11261" max="11261" width="5.375" style="30" customWidth="1"/>
    <col min="11262" max="11262" width="4.875" style="30" customWidth="1"/>
    <col min="11263" max="11263" width="3.25" style="30" customWidth="1"/>
    <col min="11264" max="11264" width="4.75" style="30" customWidth="1"/>
    <col min="11265" max="11265" width="6.125" style="30" customWidth="1"/>
    <col min="11266" max="11266" width="3.375" style="30" customWidth="1"/>
    <col min="11267" max="11267" width="5.875" style="30" customWidth="1"/>
    <col min="11268" max="11268" width="2.625" style="30" customWidth="1"/>
    <col min="11269" max="11271" width="4.125" style="30" customWidth="1"/>
    <col min="11272" max="11272" width="3.875" style="30" customWidth="1"/>
    <col min="11273" max="11273" width="2.875" style="30" customWidth="1"/>
    <col min="11274" max="11274" width="3.25" style="30" customWidth="1"/>
    <col min="11275" max="11275" width="2.375" style="30" customWidth="1"/>
    <col min="11276" max="11276" width="3.625" style="30" customWidth="1"/>
    <col min="11277" max="11277" width="3" style="30" customWidth="1"/>
    <col min="11278" max="11278" width="14.125" style="30" customWidth="1"/>
    <col min="11279" max="11279" width="1.5" style="30" customWidth="1"/>
    <col min="11280" max="11280" width="5.875" style="30" customWidth="1"/>
    <col min="11281" max="11281" width="2.625" style="30" customWidth="1"/>
    <col min="11282" max="11282" width="6.25" style="30" customWidth="1"/>
    <col min="11283" max="11283" width="2" style="30" customWidth="1"/>
    <col min="11284" max="11284" width="25.625" style="30" bestFit="1" customWidth="1"/>
    <col min="11285" max="11511" width="9" style="30"/>
    <col min="11512" max="11512" width="1.25" style="30" customWidth="1"/>
    <col min="11513" max="11513" width="2.875" style="30" customWidth="1"/>
    <col min="11514" max="11514" width="6" style="30" customWidth="1"/>
    <col min="11515" max="11515" width="20.625" style="30" customWidth="1"/>
    <col min="11516" max="11516" width="16.625" style="30" customWidth="1"/>
    <col min="11517" max="11517" width="5.375" style="30" customWidth="1"/>
    <col min="11518" max="11518" width="4.875" style="30" customWidth="1"/>
    <col min="11519" max="11519" width="3.25" style="30" customWidth="1"/>
    <col min="11520" max="11520" width="4.75" style="30" customWidth="1"/>
    <col min="11521" max="11521" width="6.125" style="30" customWidth="1"/>
    <col min="11522" max="11522" width="3.375" style="30" customWidth="1"/>
    <col min="11523" max="11523" width="5.875" style="30" customWidth="1"/>
    <col min="11524" max="11524" width="2.625" style="30" customWidth="1"/>
    <col min="11525" max="11527" width="4.125" style="30" customWidth="1"/>
    <col min="11528" max="11528" width="3.875" style="30" customWidth="1"/>
    <col min="11529" max="11529" width="2.875" style="30" customWidth="1"/>
    <col min="11530" max="11530" width="3.25" style="30" customWidth="1"/>
    <col min="11531" max="11531" width="2.375" style="30" customWidth="1"/>
    <col min="11532" max="11532" width="3.625" style="30" customWidth="1"/>
    <col min="11533" max="11533" width="3" style="30" customWidth="1"/>
    <col min="11534" max="11534" width="14.125" style="30" customWidth="1"/>
    <col min="11535" max="11535" width="1.5" style="30" customWidth="1"/>
    <col min="11536" max="11536" width="5.875" style="30" customWidth="1"/>
    <col min="11537" max="11537" width="2.625" style="30" customWidth="1"/>
    <col min="11538" max="11538" width="6.25" style="30" customWidth="1"/>
    <col min="11539" max="11539" width="2" style="30" customWidth="1"/>
    <col min="11540" max="11540" width="25.625" style="30" bestFit="1" customWidth="1"/>
    <col min="11541" max="11767" width="9" style="30"/>
    <col min="11768" max="11768" width="1.25" style="30" customWidth="1"/>
    <col min="11769" max="11769" width="2.875" style="30" customWidth="1"/>
    <col min="11770" max="11770" width="6" style="30" customWidth="1"/>
    <col min="11771" max="11771" width="20.625" style="30" customWidth="1"/>
    <col min="11772" max="11772" width="16.625" style="30" customWidth="1"/>
    <col min="11773" max="11773" width="5.375" style="30" customWidth="1"/>
    <col min="11774" max="11774" width="4.875" style="30" customWidth="1"/>
    <col min="11775" max="11775" width="3.25" style="30" customWidth="1"/>
    <col min="11776" max="11776" width="4.75" style="30" customWidth="1"/>
    <col min="11777" max="11777" width="6.125" style="30" customWidth="1"/>
    <col min="11778" max="11778" width="3.375" style="30" customWidth="1"/>
    <col min="11779" max="11779" width="5.875" style="30" customWidth="1"/>
    <col min="11780" max="11780" width="2.625" style="30" customWidth="1"/>
    <col min="11781" max="11783" width="4.125" style="30" customWidth="1"/>
    <col min="11784" max="11784" width="3.875" style="30" customWidth="1"/>
    <col min="11785" max="11785" width="2.875" style="30" customWidth="1"/>
    <col min="11786" max="11786" width="3.25" style="30" customWidth="1"/>
    <col min="11787" max="11787" width="2.375" style="30" customWidth="1"/>
    <col min="11788" max="11788" width="3.625" style="30" customWidth="1"/>
    <col min="11789" max="11789" width="3" style="30" customWidth="1"/>
    <col min="11790" max="11790" width="14.125" style="30" customWidth="1"/>
    <col min="11791" max="11791" width="1.5" style="30" customWidth="1"/>
    <col min="11792" max="11792" width="5.875" style="30" customWidth="1"/>
    <col min="11793" max="11793" width="2.625" style="30" customWidth="1"/>
    <col min="11794" max="11794" width="6.25" style="30" customWidth="1"/>
    <col min="11795" max="11795" width="2" style="30" customWidth="1"/>
    <col min="11796" max="11796" width="25.625" style="30" bestFit="1" customWidth="1"/>
    <col min="11797" max="12023" width="9" style="30"/>
    <col min="12024" max="12024" width="1.25" style="30" customWidth="1"/>
    <col min="12025" max="12025" width="2.875" style="30" customWidth="1"/>
    <col min="12026" max="12026" width="6" style="30" customWidth="1"/>
    <col min="12027" max="12027" width="20.625" style="30" customWidth="1"/>
    <col min="12028" max="12028" width="16.625" style="30" customWidth="1"/>
    <col min="12029" max="12029" width="5.375" style="30" customWidth="1"/>
    <col min="12030" max="12030" width="4.875" style="30" customWidth="1"/>
    <col min="12031" max="12031" width="3.25" style="30" customWidth="1"/>
    <col min="12032" max="12032" width="4.75" style="30" customWidth="1"/>
    <col min="12033" max="12033" width="6.125" style="30" customWidth="1"/>
    <col min="12034" max="12034" width="3.375" style="30" customWidth="1"/>
    <col min="12035" max="12035" width="5.875" style="30" customWidth="1"/>
    <col min="12036" max="12036" width="2.625" style="30" customWidth="1"/>
    <col min="12037" max="12039" width="4.125" style="30" customWidth="1"/>
    <col min="12040" max="12040" width="3.875" style="30" customWidth="1"/>
    <col min="12041" max="12041" width="2.875" style="30" customWidth="1"/>
    <col min="12042" max="12042" width="3.25" style="30" customWidth="1"/>
    <col min="12043" max="12043" width="2.375" style="30" customWidth="1"/>
    <col min="12044" max="12044" width="3.625" style="30" customWidth="1"/>
    <col min="12045" max="12045" width="3" style="30" customWidth="1"/>
    <col min="12046" max="12046" width="14.125" style="30" customWidth="1"/>
    <col min="12047" max="12047" width="1.5" style="30" customWidth="1"/>
    <col min="12048" max="12048" width="5.875" style="30" customWidth="1"/>
    <col min="12049" max="12049" width="2.625" style="30" customWidth="1"/>
    <col min="12050" max="12050" width="6.25" style="30" customWidth="1"/>
    <col min="12051" max="12051" width="2" style="30" customWidth="1"/>
    <col min="12052" max="12052" width="25.625" style="30" bestFit="1" customWidth="1"/>
    <col min="12053" max="12279" width="9" style="30"/>
    <col min="12280" max="12280" width="1.25" style="30" customWidth="1"/>
    <col min="12281" max="12281" width="2.875" style="30" customWidth="1"/>
    <col min="12282" max="12282" width="6" style="30" customWidth="1"/>
    <col min="12283" max="12283" width="20.625" style="30" customWidth="1"/>
    <col min="12284" max="12284" width="16.625" style="30" customWidth="1"/>
    <col min="12285" max="12285" width="5.375" style="30" customWidth="1"/>
    <col min="12286" max="12286" width="4.875" style="30" customWidth="1"/>
    <col min="12287" max="12287" width="3.25" style="30" customWidth="1"/>
    <col min="12288" max="12288" width="4.75" style="30" customWidth="1"/>
    <col min="12289" max="12289" width="6.125" style="30" customWidth="1"/>
    <col min="12290" max="12290" width="3.375" style="30" customWidth="1"/>
    <col min="12291" max="12291" width="5.875" style="30" customWidth="1"/>
    <col min="12292" max="12292" width="2.625" style="30" customWidth="1"/>
    <col min="12293" max="12295" width="4.125" style="30" customWidth="1"/>
    <col min="12296" max="12296" width="3.875" style="30" customWidth="1"/>
    <col min="12297" max="12297" width="2.875" style="30" customWidth="1"/>
    <col min="12298" max="12298" width="3.25" style="30" customWidth="1"/>
    <col min="12299" max="12299" width="2.375" style="30" customWidth="1"/>
    <col min="12300" max="12300" width="3.625" style="30" customWidth="1"/>
    <col min="12301" max="12301" width="3" style="30" customWidth="1"/>
    <col min="12302" max="12302" width="14.125" style="30" customWidth="1"/>
    <col min="12303" max="12303" width="1.5" style="30" customWidth="1"/>
    <col min="12304" max="12304" width="5.875" style="30" customWidth="1"/>
    <col min="12305" max="12305" width="2.625" style="30" customWidth="1"/>
    <col min="12306" max="12306" width="6.25" style="30" customWidth="1"/>
    <col min="12307" max="12307" width="2" style="30" customWidth="1"/>
    <col min="12308" max="12308" width="25.625" style="30" bestFit="1" customWidth="1"/>
    <col min="12309" max="12535" width="9" style="30"/>
    <col min="12536" max="12536" width="1.25" style="30" customWidth="1"/>
    <col min="12537" max="12537" width="2.875" style="30" customWidth="1"/>
    <col min="12538" max="12538" width="6" style="30" customWidth="1"/>
    <col min="12539" max="12539" width="20.625" style="30" customWidth="1"/>
    <col min="12540" max="12540" width="16.625" style="30" customWidth="1"/>
    <col min="12541" max="12541" width="5.375" style="30" customWidth="1"/>
    <col min="12542" max="12542" width="4.875" style="30" customWidth="1"/>
    <col min="12543" max="12543" width="3.25" style="30" customWidth="1"/>
    <col min="12544" max="12544" width="4.75" style="30" customWidth="1"/>
    <col min="12545" max="12545" width="6.125" style="30" customWidth="1"/>
    <col min="12546" max="12546" width="3.375" style="30" customWidth="1"/>
    <col min="12547" max="12547" width="5.875" style="30" customWidth="1"/>
    <col min="12548" max="12548" width="2.625" style="30" customWidth="1"/>
    <col min="12549" max="12551" width="4.125" style="30" customWidth="1"/>
    <col min="12552" max="12552" width="3.875" style="30" customWidth="1"/>
    <col min="12553" max="12553" width="2.875" style="30" customWidth="1"/>
    <col min="12554" max="12554" width="3.25" style="30" customWidth="1"/>
    <col min="12555" max="12555" width="2.375" style="30" customWidth="1"/>
    <col min="12556" max="12556" width="3.625" style="30" customWidth="1"/>
    <col min="12557" max="12557" width="3" style="30" customWidth="1"/>
    <col min="12558" max="12558" width="14.125" style="30" customWidth="1"/>
    <col min="12559" max="12559" width="1.5" style="30" customWidth="1"/>
    <col min="12560" max="12560" width="5.875" style="30" customWidth="1"/>
    <col min="12561" max="12561" width="2.625" style="30" customWidth="1"/>
    <col min="12562" max="12562" width="6.25" style="30" customWidth="1"/>
    <col min="12563" max="12563" width="2" style="30" customWidth="1"/>
    <col min="12564" max="12564" width="25.625" style="30" bestFit="1" customWidth="1"/>
    <col min="12565" max="12791" width="9" style="30"/>
    <col min="12792" max="12792" width="1.25" style="30" customWidth="1"/>
    <col min="12793" max="12793" width="2.875" style="30" customWidth="1"/>
    <col min="12794" max="12794" width="6" style="30" customWidth="1"/>
    <col min="12795" max="12795" width="20.625" style="30" customWidth="1"/>
    <col min="12796" max="12796" width="16.625" style="30" customWidth="1"/>
    <col min="12797" max="12797" width="5.375" style="30" customWidth="1"/>
    <col min="12798" max="12798" width="4.875" style="30" customWidth="1"/>
    <col min="12799" max="12799" width="3.25" style="30" customWidth="1"/>
    <col min="12800" max="12800" width="4.75" style="30" customWidth="1"/>
    <col min="12801" max="12801" width="6.125" style="30" customWidth="1"/>
    <col min="12802" max="12802" width="3.375" style="30" customWidth="1"/>
    <col min="12803" max="12803" width="5.875" style="30" customWidth="1"/>
    <col min="12804" max="12804" width="2.625" style="30" customWidth="1"/>
    <col min="12805" max="12807" width="4.125" style="30" customWidth="1"/>
    <col min="12808" max="12808" width="3.875" style="30" customWidth="1"/>
    <col min="12809" max="12809" width="2.875" style="30" customWidth="1"/>
    <col min="12810" max="12810" width="3.25" style="30" customWidth="1"/>
    <col min="12811" max="12811" width="2.375" style="30" customWidth="1"/>
    <col min="12812" max="12812" width="3.625" style="30" customWidth="1"/>
    <col min="12813" max="12813" width="3" style="30" customWidth="1"/>
    <col min="12814" max="12814" width="14.125" style="30" customWidth="1"/>
    <col min="12815" max="12815" width="1.5" style="30" customWidth="1"/>
    <col min="12816" max="12816" width="5.875" style="30" customWidth="1"/>
    <col min="12817" max="12817" width="2.625" style="30" customWidth="1"/>
    <col min="12818" max="12818" width="6.25" style="30" customWidth="1"/>
    <col min="12819" max="12819" width="2" style="30" customWidth="1"/>
    <col min="12820" max="12820" width="25.625" style="30" bestFit="1" customWidth="1"/>
    <col min="12821" max="13047" width="9" style="30"/>
    <col min="13048" max="13048" width="1.25" style="30" customWidth="1"/>
    <col min="13049" max="13049" width="2.875" style="30" customWidth="1"/>
    <col min="13050" max="13050" width="6" style="30" customWidth="1"/>
    <col min="13051" max="13051" width="20.625" style="30" customWidth="1"/>
    <col min="13052" max="13052" width="16.625" style="30" customWidth="1"/>
    <col min="13053" max="13053" width="5.375" style="30" customWidth="1"/>
    <col min="13054" max="13054" width="4.875" style="30" customWidth="1"/>
    <col min="13055" max="13055" width="3.25" style="30" customWidth="1"/>
    <col min="13056" max="13056" width="4.75" style="30" customWidth="1"/>
    <col min="13057" max="13057" width="6.125" style="30" customWidth="1"/>
    <col min="13058" max="13058" width="3.375" style="30" customWidth="1"/>
    <col min="13059" max="13059" width="5.875" style="30" customWidth="1"/>
    <col min="13060" max="13060" width="2.625" style="30" customWidth="1"/>
    <col min="13061" max="13063" width="4.125" style="30" customWidth="1"/>
    <col min="13064" max="13064" width="3.875" style="30" customWidth="1"/>
    <col min="13065" max="13065" width="2.875" style="30" customWidth="1"/>
    <col min="13066" max="13066" width="3.25" style="30" customWidth="1"/>
    <col min="13067" max="13067" width="2.375" style="30" customWidth="1"/>
    <col min="13068" max="13068" width="3.625" style="30" customWidth="1"/>
    <col min="13069" max="13069" width="3" style="30" customWidth="1"/>
    <col min="13070" max="13070" width="14.125" style="30" customWidth="1"/>
    <col min="13071" max="13071" width="1.5" style="30" customWidth="1"/>
    <col min="13072" max="13072" width="5.875" style="30" customWidth="1"/>
    <col min="13073" max="13073" width="2.625" style="30" customWidth="1"/>
    <col min="13074" max="13074" width="6.25" style="30" customWidth="1"/>
    <col min="13075" max="13075" width="2" style="30" customWidth="1"/>
    <col min="13076" max="13076" width="25.625" style="30" bestFit="1" customWidth="1"/>
    <col min="13077" max="13303" width="9" style="30"/>
    <col min="13304" max="13304" width="1.25" style="30" customWidth="1"/>
    <col min="13305" max="13305" width="2.875" style="30" customWidth="1"/>
    <col min="13306" max="13306" width="6" style="30" customWidth="1"/>
    <col min="13307" max="13307" width="20.625" style="30" customWidth="1"/>
    <col min="13308" max="13308" width="16.625" style="30" customWidth="1"/>
    <col min="13309" max="13309" width="5.375" style="30" customWidth="1"/>
    <col min="13310" max="13310" width="4.875" style="30" customWidth="1"/>
    <col min="13311" max="13311" width="3.25" style="30" customWidth="1"/>
    <col min="13312" max="13312" width="4.75" style="30" customWidth="1"/>
    <col min="13313" max="13313" width="6.125" style="30" customWidth="1"/>
    <col min="13314" max="13314" width="3.375" style="30" customWidth="1"/>
    <col min="13315" max="13315" width="5.875" style="30" customWidth="1"/>
    <col min="13316" max="13316" width="2.625" style="30" customWidth="1"/>
    <col min="13317" max="13319" width="4.125" style="30" customWidth="1"/>
    <col min="13320" max="13320" width="3.875" style="30" customWidth="1"/>
    <col min="13321" max="13321" width="2.875" style="30" customWidth="1"/>
    <col min="13322" max="13322" width="3.25" style="30" customWidth="1"/>
    <col min="13323" max="13323" width="2.375" style="30" customWidth="1"/>
    <col min="13324" max="13324" width="3.625" style="30" customWidth="1"/>
    <col min="13325" max="13325" width="3" style="30" customWidth="1"/>
    <col min="13326" max="13326" width="14.125" style="30" customWidth="1"/>
    <col min="13327" max="13327" width="1.5" style="30" customWidth="1"/>
    <col min="13328" max="13328" width="5.875" style="30" customWidth="1"/>
    <col min="13329" max="13329" width="2.625" style="30" customWidth="1"/>
    <col min="13330" max="13330" width="6.25" style="30" customWidth="1"/>
    <col min="13331" max="13331" width="2" style="30" customWidth="1"/>
    <col min="13332" max="13332" width="25.625" style="30" bestFit="1" customWidth="1"/>
    <col min="13333" max="13559" width="9" style="30"/>
    <col min="13560" max="13560" width="1.25" style="30" customWidth="1"/>
    <col min="13561" max="13561" width="2.875" style="30" customWidth="1"/>
    <col min="13562" max="13562" width="6" style="30" customWidth="1"/>
    <col min="13563" max="13563" width="20.625" style="30" customWidth="1"/>
    <col min="13564" max="13564" width="16.625" style="30" customWidth="1"/>
    <col min="13565" max="13565" width="5.375" style="30" customWidth="1"/>
    <col min="13566" max="13566" width="4.875" style="30" customWidth="1"/>
    <col min="13567" max="13567" width="3.25" style="30" customWidth="1"/>
    <col min="13568" max="13568" width="4.75" style="30" customWidth="1"/>
    <col min="13569" max="13569" width="6.125" style="30" customWidth="1"/>
    <col min="13570" max="13570" width="3.375" style="30" customWidth="1"/>
    <col min="13571" max="13571" width="5.875" style="30" customWidth="1"/>
    <col min="13572" max="13572" width="2.625" style="30" customWidth="1"/>
    <col min="13573" max="13575" width="4.125" style="30" customWidth="1"/>
    <col min="13576" max="13576" width="3.875" style="30" customWidth="1"/>
    <col min="13577" max="13577" width="2.875" style="30" customWidth="1"/>
    <col min="13578" max="13578" width="3.25" style="30" customWidth="1"/>
    <col min="13579" max="13579" width="2.375" style="30" customWidth="1"/>
    <col min="13580" max="13580" width="3.625" style="30" customWidth="1"/>
    <col min="13581" max="13581" width="3" style="30" customWidth="1"/>
    <col min="13582" max="13582" width="14.125" style="30" customWidth="1"/>
    <col min="13583" max="13583" width="1.5" style="30" customWidth="1"/>
    <col min="13584" max="13584" width="5.875" style="30" customWidth="1"/>
    <col min="13585" max="13585" width="2.625" style="30" customWidth="1"/>
    <col min="13586" max="13586" width="6.25" style="30" customWidth="1"/>
    <col min="13587" max="13587" width="2" style="30" customWidth="1"/>
    <col min="13588" max="13588" width="25.625" style="30" bestFit="1" customWidth="1"/>
    <col min="13589" max="13815" width="9" style="30"/>
    <col min="13816" max="13816" width="1.25" style="30" customWidth="1"/>
    <col min="13817" max="13817" width="2.875" style="30" customWidth="1"/>
    <col min="13818" max="13818" width="6" style="30" customWidth="1"/>
    <col min="13819" max="13819" width="20.625" style="30" customWidth="1"/>
    <col min="13820" max="13820" width="16.625" style="30" customWidth="1"/>
    <col min="13821" max="13821" width="5.375" style="30" customWidth="1"/>
    <col min="13822" max="13822" width="4.875" style="30" customWidth="1"/>
    <col min="13823" max="13823" width="3.25" style="30" customWidth="1"/>
    <col min="13824" max="13824" width="4.75" style="30" customWidth="1"/>
    <col min="13825" max="13825" width="6.125" style="30" customWidth="1"/>
    <col min="13826" max="13826" width="3.375" style="30" customWidth="1"/>
    <col min="13827" max="13827" width="5.875" style="30" customWidth="1"/>
    <col min="13828" max="13828" width="2.625" style="30" customWidth="1"/>
    <col min="13829" max="13831" width="4.125" style="30" customWidth="1"/>
    <col min="13832" max="13832" width="3.875" style="30" customWidth="1"/>
    <col min="13833" max="13833" width="2.875" style="30" customWidth="1"/>
    <col min="13834" max="13834" width="3.25" style="30" customWidth="1"/>
    <col min="13835" max="13835" width="2.375" style="30" customWidth="1"/>
    <col min="13836" max="13836" width="3.625" style="30" customWidth="1"/>
    <col min="13837" max="13837" width="3" style="30" customWidth="1"/>
    <col min="13838" max="13838" width="14.125" style="30" customWidth="1"/>
    <col min="13839" max="13839" width="1.5" style="30" customWidth="1"/>
    <col min="13840" max="13840" width="5.875" style="30" customWidth="1"/>
    <col min="13841" max="13841" width="2.625" style="30" customWidth="1"/>
    <col min="13842" max="13842" width="6.25" style="30" customWidth="1"/>
    <col min="13843" max="13843" width="2" style="30" customWidth="1"/>
    <col min="13844" max="13844" width="25.625" style="30" bestFit="1" customWidth="1"/>
    <col min="13845" max="14071" width="9" style="30"/>
    <col min="14072" max="14072" width="1.25" style="30" customWidth="1"/>
    <col min="14073" max="14073" width="2.875" style="30" customWidth="1"/>
    <col min="14074" max="14074" width="6" style="30" customWidth="1"/>
    <col min="14075" max="14075" width="20.625" style="30" customWidth="1"/>
    <col min="14076" max="14076" width="16.625" style="30" customWidth="1"/>
    <col min="14077" max="14077" width="5.375" style="30" customWidth="1"/>
    <col min="14078" max="14078" width="4.875" style="30" customWidth="1"/>
    <col min="14079" max="14079" width="3.25" style="30" customWidth="1"/>
    <col min="14080" max="14080" width="4.75" style="30" customWidth="1"/>
    <col min="14081" max="14081" width="6.125" style="30" customWidth="1"/>
    <col min="14082" max="14082" width="3.375" style="30" customWidth="1"/>
    <col min="14083" max="14083" width="5.875" style="30" customWidth="1"/>
    <col min="14084" max="14084" width="2.625" style="30" customWidth="1"/>
    <col min="14085" max="14087" width="4.125" style="30" customWidth="1"/>
    <col min="14088" max="14088" width="3.875" style="30" customWidth="1"/>
    <col min="14089" max="14089" width="2.875" style="30" customWidth="1"/>
    <col min="14090" max="14090" width="3.25" style="30" customWidth="1"/>
    <col min="14091" max="14091" width="2.375" style="30" customWidth="1"/>
    <col min="14092" max="14092" width="3.625" style="30" customWidth="1"/>
    <col min="14093" max="14093" width="3" style="30" customWidth="1"/>
    <col min="14094" max="14094" width="14.125" style="30" customWidth="1"/>
    <col min="14095" max="14095" width="1.5" style="30" customWidth="1"/>
    <col min="14096" max="14096" width="5.875" style="30" customWidth="1"/>
    <col min="14097" max="14097" width="2.625" style="30" customWidth="1"/>
    <col min="14098" max="14098" width="6.25" style="30" customWidth="1"/>
    <col min="14099" max="14099" width="2" style="30" customWidth="1"/>
    <col min="14100" max="14100" width="25.625" style="30" bestFit="1" customWidth="1"/>
    <col min="14101" max="14327" width="9" style="30"/>
    <col min="14328" max="14328" width="1.25" style="30" customWidth="1"/>
    <col min="14329" max="14329" width="2.875" style="30" customWidth="1"/>
    <col min="14330" max="14330" width="6" style="30" customWidth="1"/>
    <col min="14331" max="14331" width="20.625" style="30" customWidth="1"/>
    <col min="14332" max="14332" width="16.625" style="30" customWidth="1"/>
    <col min="14333" max="14333" width="5.375" style="30" customWidth="1"/>
    <col min="14334" max="14334" width="4.875" style="30" customWidth="1"/>
    <col min="14335" max="14335" width="3.25" style="30" customWidth="1"/>
    <col min="14336" max="14336" width="4.75" style="30" customWidth="1"/>
    <col min="14337" max="14337" width="6.125" style="30" customWidth="1"/>
    <col min="14338" max="14338" width="3.375" style="30" customWidth="1"/>
    <col min="14339" max="14339" width="5.875" style="30" customWidth="1"/>
    <col min="14340" max="14340" width="2.625" style="30" customWidth="1"/>
    <col min="14341" max="14343" width="4.125" style="30" customWidth="1"/>
    <col min="14344" max="14344" width="3.875" style="30" customWidth="1"/>
    <col min="14345" max="14345" width="2.875" style="30" customWidth="1"/>
    <col min="14346" max="14346" width="3.25" style="30" customWidth="1"/>
    <col min="14347" max="14347" width="2.375" style="30" customWidth="1"/>
    <col min="14348" max="14348" width="3.625" style="30" customWidth="1"/>
    <col min="14349" max="14349" width="3" style="30" customWidth="1"/>
    <col min="14350" max="14350" width="14.125" style="30" customWidth="1"/>
    <col min="14351" max="14351" width="1.5" style="30" customWidth="1"/>
    <col min="14352" max="14352" width="5.875" style="30" customWidth="1"/>
    <col min="14353" max="14353" width="2.625" style="30" customWidth="1"/>
    <col min="14354" max="14354" width="6.25" style="30" customWidth="1"/>
    <col min="14355" max="14355" width="2" style="30" customWidth="1"/>
    <col min="14356" max="14356" width="25.625" style="30" bestFit="1" customWidth="1"/>
    <col min="14357" max="14583" width="9" style="30"/>
    <col min="14584" max="14584" width="1.25" style="30" customWidth="1"/>
    <col min="14585" max="14585" width="2.875" style="30" customWidth="1"/>
    <col min="14586" max="14586" width="6" style="30" customWidth="1"/>
    <col min="14587" max="14587" width="20.625" style="30" customWidth="1"/>
    <col min="14588" max="14588" width="16.625" style="30" customWidth="1"/>
    <col min="14589" max="14589" width="5.375" style="30" customWidth="1"/>
    <col min="14590" max="14590" width="4.875" style="30" customWidth="1"/>
    <col min="14591" max="14591" width="3.25" style="30" customWidth="1"/>
    <col min="14592" max="14592" width="4.75" style="30" customWidth="1"/>
    <col min="14593" max="14593" width="6.125" style="30" customWidth="1"/>
    <col min="14594" max="14594" width="3.375" style="30" customWidth="1"/>
    <col min="14595" max="14595" width="5.875" style="30" customWidth="1"/>
    <col min="14596" max="14596" width="2.625" style="30" customWidth="1"/>
    <col min="14597" max="14599" width="4.125" style="30" customWidth="1"/>
    <col min="14600" max="14600" width="3.875" style="30" customWidth="1"/>
    <col min="14601" max="14601" width="2.875" style="30" customWidth="1"/>
    <col min="14602" max="14602" width="3.25" style="30" customWidth="1"/>
    <col min="14603" max="14603" width="2.375" style="30" customWidth="1"/>
    <col min="14604" max="14604" width="3.625" style="30" customWidth="1"/>
    <col min="14605" max="14605" width="3" style="30" customWidth="1"/>
    <col min="14606" max="14606" width="14.125" style="30" customWidth="1"/>
    <col min="14607" max="14607" width="1.5" style="30" customWidth="1"/>
    <col min="14608" max="14608" width="5.875" style="30" customWidth="1"/>
    <col min="14609" max="14609" width="2.625" style="30" customWidth="1"/>
    <col min="14610" max="14610" width="6.25" style="30" customWidth="1"/>
    <col min="14611" max="14611" width="2" style="30" customWidth="1"/>
    <col min="14612" max="14612" width="25.625" style="30" bestFit="1" customWidth="1"/>
    <col min="14613" max="14839" width="9" style="30"/>
    <col min="14840" max="14840" width="1.25" style="30" customWidth="1"/>
    <col min="14841" max="14841" width="2.875" style="30" customWidth="1"/>
    <col min="14842" max="14842" width="6" style="30" customWidth="1"/>
    <col min="14843" max="14843" width="20.625" style="30" customWidth="1"/>
    <col min="14844" max="14844" width="16.625" style="30" customWidth="1"/>
    <col min="14845" max="14845" width="5.375" style="30" customWidth="1"/>
    <col min="14846" max="14846" width="4.875" style="30" customWidth="1"/>
    <col min="14847" max="14847" width="3.25" style="30" customWidth="1"/>
    <col min="14848" max="14848" width="4.75" style="30" customWidth="1"/>
    <col min="14849" max="14849" width="6.125" style="30" customWidth="1"/>
    <col min="14850" max="14850" width="3.375" style="30" customWidth="1"/>
    <col min="14851" max="14851" width="5.875" style="30" customWidth="1"/>
    <col min="14852" max="14852" width="2.625" style="30" customWidth="1"/>
    <col min="14853" max="14855" width="4.125" style="30" customWidth="1"/>
    <col min="14856" max="14856" width="3.875" style="30" customWidth="1"/>
    <col min="14857" max="14857" width="2.875" style="30" customWidth="1"/>
    <col min="14858" max="14858" width="3.25" style="30" customWidth="1"/>
    <col min="14859" max="14859" width="2.375" style="30" customWidth="1"/>
    <col min="14860" max="14860" width="3.625" style="30" customWidth="1"/>
    <col min="14861" max="14861" width="3" style="30" customWidth="1"/>
    <col min="14862" max="14862" width="14.125" style="30" customWidth="1"/>
    <col min="14863" max="14863" width="1.5" style="30" customWidth="1"/>
    <col min="14864" max="14864" width="5.875" style="30" customWidth="1"/>
    <col min="14865" max="14865" width="2.625" style="30" customWidth="1"/>
    <col min="14866" max="14866" width="6.25" style="30" customWidth="1"/>
    <col min="14867" max="14867" width="2" style="30" customWidth="1"/>
    <col min="14868" max="14868" width="25.625" style="30" bestFit="1" customWidth="1"/>
    <col min="14869" max="15095" width="9" style="30"/>
    <col min="15096" max="15096" width="1.25" style="30" customWidth="1"/>
    <col min="15097" max="15097" width="2.875" style="30" customWidth="1"/>
    <col min="15098" max="15098" width="6" style="30" customWidth="1"/>
    <col min="15099" max="15099" width="20.625" style="30" customWidth="1"/>
    <col min="15100" max="15100" width="16.625" style="30" customWidth="1"/>
    <col min="15101" max="15101" width="5.375" style="30" customWidth="1"/>
    <col min="15102" max="15102" width="4.875" style="30" customWidth="1"/>
    <col min="15103" max="15103" width="3.25" style="30" customWidth="1"/>
    <col min="15104" max="15104" width="4.75" style="30" customWidth="1"/>
    <col min="15105" max="15105" width="6.125" style="30" customWidth="1"/>
    <col min="15106" max="15106" width="3.375" style="30" customWidth="1"/>
    <col min="15107" max="15107" width="5.875" style="30" customWidth="1"/>
    <col min="15108" max="15108" width="2.625" style="30" customWidth="1"/>
    <col min="15109" max="15111" width="4.125" style="30" customWidth="1"/>
    <col min="15112" max="15112" width="3.875" style="30" customWidth="1"/>
    <col min="15113" max="15113" width="2.875" style="30" customWidth="1"/>
    <col min="15114" max="15114" width="3.25" style="30" customWidth="1"/>
    <col min="15115" max="15115" width="2.375" style="30" customWidth="1"/>
    <col min="15116" max="15116" width="3.625" style="30" customWidth="1"/>
    <col min="15117" max="15117" width="3" style="30" customWidth="1"/>
    <col min="15118" max="15118" width="14.125" style="30" customWidth="1"/>
    <col min="15119" max="15119" width="1.5" style="30" customWidth="1"/>
    <col min="15120" max="15120" width="5.875" style="30" customWidth="1"/>
    <col min="15121" max="15121" width="2.625" style="30" customWidth="1"/>
    <col min="15122" max="15122" width="6.25" style="30" customWidth="1"/>
    <col min="15123" max="15123" width="2" style="30" customWidth="1"/>
    <col min="15124" max="15124" width="25.625" style="30" bestFit="1" customWidth="1"/>
    <col min="15125" max="15351" width="9" style="30"/>
    <col min="15352" max="15352" width="1.25" style="30" customWidth="1"/>
    <col min="15353" max="15353" width="2.875" style="30" customWidth="1"/>
    <col min="15354" max="15354" width="6" style="30" customWidth="1"/>
    <col min="15355" max="15355" width="20.625" style="30" customWidth="1"/>
    <col min="15356" max="15356" width="16.625" style="30" customWidth="1"/>
    <col min="15357" max="15357" width="5.375" style="30" customWidth="1"/>
    <col min="15358" max="15358" width="4.875" style="30" customWidth="1"/>
    <col min="15359" max="15359" width="3.25" style="30" customWidth="1"/>
    <col min="15360" max="15360" width="4.75" style="30" customWidth="1"/>
    <col min="15361" max="15361" width="6.125" style="30" customWidth="1"/>
    <col min="15362" max="15362" width="3.375" style="30" customWidth="1"/>
    <col min="15363" max="15363" width="5.875" style="30" customWidth="1"/>
    <col min="15364" max="15364" width="2.625" style="30" customWidth="1"/>
    <col min="15365" max="15367" width="4.125" style="30" customWidth="1"/>
    <col min="15368" max="15368" width="3.875" style="30" customWidth="1"/>
    <col min="15369" max="15369" width="2.875" style="30" customWidth="1"/>
    <col min="15370" max="15370" width="3.25" style="30" customWidth="1"/>
    <col min="15371" max="15371" width="2.375" style="30" customWidth="1"/>
    <col min="15372" max="15372" width="3.625" style="30" customWidth="1"/>
    <col min="15373" max="15373" width="3" style="30" customWidth="1"/>
    <col min="15374" max="15374" width="14.125" style="30" customWidth="1"/>
    <col min="15375" max="15375" width="1.5" style="30" customWidth="1"/>
    <col min="15376" max="15376" width="5.875" style="30" customWidth="1"/>
    <col min="15377" max="15377" width="2.625" style="30" customWidth="1"/>
    <col min="15378" max="15378" width="6.25" style="30" customWidth="1"/>
    <col min="15379" max="15379" width="2" style="30" customWidth="1"/>
    <col min="15380" max="15380" width="25.625" style="30" bestFit="1" customWidth="1"/>
    <col min="15381" max="15607" width="9" style="30"/>
    <col min="15608" max="15608" width="1.25" style="30" customWidth="1"/>
    <col min="15609" max="15609" width="2.875" style="30" customWidth="1"/>
    <col min="15610" max="15610" width="6" style="30" customWidth="1"/>
    <col min="15611" max="15611" width="20.625" style="30" customWidth="1"/>
    <col min="15612" max="15612" width="16.625" style="30" customWidth="1"/>
    <col min="15613" max="15613" width="5.375" style="30" customWidth="1"/>
    <col min="15614" max="15614" width="4.875" style="30" customWidth="1"/>
    <col min="15615" max="15615" width="3.25" style="30" customWidth="1"/>
    <col min="15616" max="15616" width="4.75" style="30" customWidth="1"/>
    <col min="15617" max="15617" width="6.125" style="30" customWidth="1"/>
    <col min="15618" max="15618" width="3.375" style="30" customWidth="1"/>
    <col min="15619" max="15619" width="5.875" style="30" customWidth="1"/>
    <col min="15620" max="15620" width="2.625" style="30" customWidth="1"/>
    <col min="15621" max="15623" width="4.125" style="30" customWidth="1"/>
    <col min="15624" max="15624" width="3.875" style="30" customWidth="1"/>
    <col min="15625" max="15625" width="2.875" style="30" customWidth="1"/>
    <col min="15626" max="15626" width="3.25" style="30" customWidth="1"/>
    <col min="15627" max="15627" width="2.375" style="30" customWidth="1"/>
    <col min="15628" max="15628" width="3.625" style="30" customWidth="1"/>
    <col min="15629" max="15629" width="3" style="30" customWidth="1"/>
    <col min="15630" max="15630" width="14.125" style="30" customWidth="1"/>
    <col min="15631" max="15631" width="1.5" style="30" customWidth="1"/>
    <col min="15632" max="15632" width="5.875" style="30" customWidth="1"/>
    <col min="15633" max="15633" width="2.625" style="30" customWidth="1"/>
    <col min="15634" max="15634" width="6.25" style="30" customWidth="1"/>
    <col min="15635" max="15635" width="2" style="30" customWidth="1"/>
    <col min="15636" max="15636" width="25.625" style="30" bestFit="1" customWidth="1"/>
    <col min="15637" max="15863" width="9" style="30"/>
    <col min="15864" max="15864" width="1.25" style="30" customWidth="1"/>
    <col min="15865" max="15865" width="2.875" style="30" customWidth="1"/>
    <col min="15866" max="15866" width="6" style="30" customWidth="1"/>
    <col min="15867" max="15867" width="20.625" style="30" customWidth="1"/>
    <col min="15868" max="15868" width="16.625" style="30" customWidth="1"/>
    <col min="15869" max="15869" width="5.375" style="30" customWidth="1"/>
    <col min="15870" max="15870" width="4.875" style="30" customWidth="1"/>
    <col min="15871" max="15871" width="3.25" style="30" customWidth="1"/>
    <col min="15872" max="15872" width="4.75" style="30" customWidth="1"/>
    <col min="15873" max="15873" width="6.125" style="30" customWidth="1"/>
    <col min="15874" max="15874" width="3.375" style="30" customWidth="1"/>
    <col min="15875" max="15875" width="5.875" style="30" customWidth="1"/>
    <col min="15876" max="15876" width="2.625" style="30" customWidth="1"/>
    <col min="15877" max="15879" width="4.125" style="30" customWidth="1"/>
    <col min="15880" max="15880" width="3.875" style="30" customWidth="1"/>
    <col min="15881" max="15881" width="2.875" style="30" customWidth="1"/>
    <col min="15882" max="15882" width="3.25" style="30" customWidth="1"/>
    <col min="15883" max="15883" width="2.375" style="30" customWidth="1"/>
    <col min="15884" max="15884" width="3.625" style="30" customWidth="1"/>
    <col min="15885" max="15885" width="3" style="30" customWidth="1"/>
    <col min="15886" max="15886" width="14.125" style="30" customWidth="1"/>
    <col min="15887" max="15887" width="1.5" style="30" customWidth="1"/>
    <col min="15888" max="15888" width="5.875" style="30" customWidth="1"/>
    <col min="15889" max="15889" width="2.625" style="30" customWidth="1"/>
    <col min="15890" max="15890" width="6.25" style="30" customWidth="1"/>
    <col min="15891" max="15891" width="2" style="30" customWidth="1"/>
    <col min="15892" max="15892" width="25.625" style="30" bestFit="1" customWidth="1"/>
    <col min="15893" max="16119" width="9" style="30"/>
    <col min="16120" max="16120" width="1.25" style="30" customWidth="1"/>
    <col min="16121" max="16121" width="2.875" style="30" customWidth="1"/>
    <col min="16122" max="16122" width="6" style="30" customWidth="1"/>
    <col min="16123" max="16123" width="20.625" style="30" customWidth="1"/>
    <col min="16124" max="16124" width="16.625" style="30" customWidth="1"/>
    <col min="16125" max="16125" width="5.375" style="30" customWidth="1"/>
    <col min="16126" max="16126" width="4.875" style="30" customWidth="1"/>
    <col min="16127" max="16127" width="3.25" style="30" customWidth="1"/>
    <col min="16128" max="16128" width="4.75" style="30" customWidth="1"/>
    <col min="16129" max="16129" width="6.125" style="30" customWidth="1"/>
    <col min="16130" max="16130" width="3.375" style="30" customWidth="1"/>
    <col min="16131" max="16131" width="5.875" style="30" customWidth="1"/>
    <col min="16132" max="16132" width="2.625" style="30" customWidth="1"/>
    <col min="16133" max="16135" width="4.125" style="30" customWidth="1"/>
    <col min="16136" max="16136" width="3.875" style="30" customWidth="1"/>
    <col min="16137" max="16137" width="2.875" style="30" customWidth="1"/>
    <col min="16138" max="16138" width="3.25" style="30" customWidth="1"/>
    <col min="16139" max="16139" width="2.375" style="30" customWidth="1"/>
    <col min="16140" max="16140" width="3.625" style="30" customWidth="1"/>
    <col min="16141" max="16141" width="3" style="30" customWidth="1"/>
    <col min="16142" max="16142" width="14.125" style="30" customWidth="1"/>
    <col min="16143" max="16143" width="1.5" style="30" customWidth="1"/>
    <col min="16144" max="16144" width="5.875" style="30" customWidth="1"/>
    <col min="16145" max="16145" width="2.625" style="30" customWidth="1"/>
    <col min="16146" max="16146" width="6.25" style="30" customWidth="1"/>
    <col min="16147" max="16147" width="2" style="30" customWidth="1"/>
    <col min="16148" max="16148" width="25.625" style="30" bestFit="1" customWidth="1"/>
    <col min="16149" max="16384" width="9" style="30"/>
  </cols>
  <sheetData>
    <row r="1" spans="1:32" ht="20.25" thickBot="1">
      <c r="B1" s="29" t="s">
        <v>112</v>
      </c>
      <c r="M1" s="297"/>
      <c r="R1" s="289"/>
      <c r="U1" s="288"/>
    </row>
    <row r="2" spans="1:32" ht="19.5">
      <c r="B2" s="312" t="s">
        <v>853</v>
      </c>
      <c r="AD2" s="624" t="s">
        <v>1117</v>
      </c>
      <c r="AE2" s="625" t="s">
        <v>1118</v>
      </c>
      <c r="AF2" s="626" t="s">
        <v>1119</v>
      </c>
    </row>
    <row r="3" spans="1:32" ht="21.95" customHeight="1">
      <c r="B3" s="328"/>
      <c r="C3" s="33"/>
      <c r="D3" s="33"/>
      <c r="E3" s="33"/>
      <c r="F3" s="33"/>
      <c r="G3" s="33"/>
      <c r="H3" s="33"/>
      <c r="I3" s="34"/>
      <c r="J3" s="35"/>
      <c r="K3" s="35"/>
      <c r="L3" s="35"/>
      <c r="M3" s="34"/>
      <c r="N3" s="35"/>
      <c r="O3" s="35"/>
      <c r="P3" s="35"/>
      <c r="Q3" s="36"/>
      <c r="R3" s="37"/>
      <c r="S3" s="311"/>
      <c r="T3" s="311"/>
      <c r="U3" s="33"/>
      <c r="V3" s="33"/>
      <c r="W3" s="33"/>
      <c r="X3" s="127"/>
      <c r="Y3" s="1023" t="s">
        <v>1075</v>
      </c>
      <c r="Z3" s="1024"/>
      <c r="AA3" s="1025"/>
      <c r="AD3" s="1021">
        <v>1</v>
      </c>
      <c r="AE3" s="1019" t="s">
        <v>1120</v>
      </c>
      <c r="AF3" s="1017" t="s">
        <v>1129</v>
      </c>
    </row>
    <row r="4" spans="1:32" s="43" customFormat="1" ht="21.95" customHeight="1">
      <c r="A4" s="42"/>
      <c r="B4" s="329"/>
      <c r="C4" s="1054" t="s">
        <v>1057</v>
      </c>
      <c r="D4" s="1054"/>
      <c r="E4" s="1055" t="s">
        <v>937</v>
      </c>
      <c r="F4" s="1056"/>
      <c r="G4" s="1056"/>
      <c r="H4" s="1056"/>
      <c r="I4" s="1057" t="s">
        <v>7</v>
      </c>
      <c r="J4" s="1073">
        <f>G19+G20+G21+G22-G23</f>
        <v>0</v>
      </c>
      <c r="K4" s="1073"/>
      <c r="L4" s="1073"/>
      <c r="M4" s="1057" t="s">
        <v>7</v>
      </c>
      <c r="N4" s="1077" t="str">
        <f>IF(ISERROR(J4/J5)," ",J4/J5)</f>
        <v xml:space="preserve"> </v>
      </c>
      <c r="O4" s="1077"/>
      <c r="P4" s="1077"/>
      <c r="Q4" s="125"/>
      <c r="R4" s="126"/>
      <c r="S4" s="38"/>
      <c r="T4" s="38"/>
      <c r="U4" s="30"/>
      <c r="V4" s="30"/>
      <c r="W4" s="30"/>
      <c r="X4" s="331"/>
      <c r="Y4" s="1026"/>
      <c r="Z4" s="1027"/>
      <c r="AA4" s="1028"/>
      <c r="AD4" s="1021"/>
      <c r="AE4" s="1019"/>
      <c r="AF4" s="1017"/>
    </row>
    <row r="5" spans="1:32" s="43" customFormat="1" ht="21.95" customHeight="1">
      <c r="A5" s="42"/>
      <c r="B5" s="329"/>
      <c r="C5" s="1054"/>
      <c r="D5" s="1054"/>
      <c r="E5" s="1074" t="s">
        <v>938</v>
      </c>
      <c r="F5" s="1075"/>
      <c r="G5" s="1075"/>
      <c r="H5" s="1075"/>
      <c r="I5" s="1058"/>
      <c r="J5" s="1076">
        <f>G24+G19+G20-G23</f>
        <v>0</v>
      </c>
      <c r="K5" s="1076"/>
      <c r="L5" s="1076"/>
      <c r="M5" s="1058"/>
      <c r="N5" s="1077"/>
      <c r="O5" s="1077"/>
      <c r="P5" s="1077"/>
      <c r="Q5" s="125"/>
      <c r="R5" s="126"/>
      <c r="S5" s="38"/>
      <c r="T5" s="38"/>
      <c r="U5" s="30"/>
      <c r="V5" s="30"/>
      <c r="W5" s="30"/>
      <c r="X5" s="331"/>
      <c r="Y5" s="1029" t="str">
        <f>IFERROR((N7-N4)/S11,"")</f>
        <v/>
      </c>
      <c r="Z5" s="1030"/>
      <c r="AA5" s="1031"/>
      <c r="AD5" s="1021"/>
      <c r="AE5" s="1019"/>
      <c r="AF5" s="1017"/>
    </row>
    <row r="6" spans="1:32" s="43" customFormat="1" ht="21.95" customHeight="1">
      <c r="A6" s="42"/>
      <c r="B6" s="329"/>
      <c r="C6" s="30"/>
      <c r="D6" s="30"/>
      <c r="E6" s="30"/>
      <c r="F6" s="30"/>
      <c r="G6" s="30"/>
      <c r="H6" s="30"/>
      <c r="I6" s="124"/>
      <c r="J6" s="166"/>
      <c r="K6" s="166"/>
      <c r="L6" s="166"/>
      <c r="M6" s="124"/>
      <c r="N6" s="332"/>
      <c r="O6" s="332"/>
      <c r="P6" s="332"/>
      <c r="Q6" s="125"/>
      <c r="R6" s="126"/>
      <c r="S6" s="38"/>
      <c r="T6" s="38"/>
      <c r="U6" s="30"/>
      <c r="V6" s="30"/>
      <c r="W6" s="30"/>
      <c r="X6" s="331"/>
      <c r="Y6" s="1032"/>
      <c r="Z6" s="1033"/>
      <c r="AA6" s="1034"/>
      <c r="AD6" s="1021">
        <v>2</v>
      </c>
      <c r="AE6" s="1019" t="s">
        <v>1121</v>
      </c>
      <c r="AF6" s="1017" t="s">
        <v>1130</v>
      </c>
    </row>
    <row r="7" spans="1:32" s="43" customFormat="1" ht="21.95" customHeight="1">
      <c r="A7" s="42"/>
      <c r="B7" s="329"/>
      <c r="C7" s="1054" t="s">
        <v>1058</v>
      </c>
      <c r="D7" s="1054"/>
      <c r="E7" s="1055" t="s">
        <v>939</v>
      </c>
      <c r="F7" s="1056"/>
      <c r="G7" s="1056"/>
      <c r="H7" s="1056"/>
      <c r="I7" s="1057" t="s">
        <v>7</v>
      </c>
      <c r="J7" s="1073">
        <f>N19+N20+N21+N22-N23</f>
        <v>0</v>
      </c>
      <c r="K7" s="1073"/>
      <c r="L7" s="1073"/>
      <c r="M7" s="1057" t="s">
        <v>7</v>
      </c>
      <c r="N7" s="1077" t="str">
        <f>IF(ISERROR(J7/J8)," ",J7/J8)</f>
        <v xml:space="preserve"> </v>
      </c>
      <c r="O7" s="1077"/>
      <c r="P7" s="1077"/>
      <c r="Q7" s="125"/>
      <c r="R7" s="126"/>
      <c r="S7" s="38"/>
      <c r="T7" s="38"/>
      <c r="U7" s="30"/>
      <c r="V7" s="30"/>
      <c r="W7" s="30"/>
      <c r="X7" s="331"/>
      <c r="Y7" s="1023" t="s">
        <v>1068</v>
      </c>
      <c r="Z7" s="1024"/>
      <c r="AA7" s="1025"/>
      <c r="AD7" s="1021"/>
      <c r="AE7" s="1019"/>
      <c r="AF7" s="1017"/>
    </row>
    <row r="8" spans="1:32" s="43" customFormat="1" ht="21.95" customHeight="1">
      <c r="A8" s="42"/>
      <c r="B8" s="329"/>
      <c r="C8" s="1054"/>
      <c r="D8" s="1054"/>
      <c r="E8" s="1074" t="s">
        <v>940</v>
      </c>
      <c r="F8" s="1075"/>
      <c r="G8" s="1075"/>
      <c r="H8" s="1075"/>
      <c r="I8" s="1058"/>
      <c r="J8" s="1076">
        <f>N24+N19+N20-N23</f>
        <v>0</v>
      </c>
      <c r="K8" s="1076"/>
      <c r="L8" s="1076"/>
      <c r="M8" s="1058"/>
      <c r="N8" s="1077"/>
      <c r="O8" s="1077"/>
      <c r="P8" s="1077"/>
      <c r="Q8" s="125"/>
      <c r="R8" s="126"/>
      <c r="S8" s="38"/>
      <c r="T8" s="38"/>
      <c r="U8" s="30"/>
      <c r="V8" s="30"/>
      <c r="W8" s="30"/>
      <c r="X8" s="331"/>
      <c r="Y8" s="1026"/>
      <c r="Z8" s="1027"/>
      <c r="AA8" s="1028"/>
      <c r="AD8" s="1021"/>
      <c r="AE8" s="1019"/>
      <c r="AF8" s="1017"/>
    </row>
    <row r="9" spans="1:32" s="43" customFormat="1" ht="24.95" customHeight="1">
      <c r="A9" s="42"/>
      <c r="B9" s="329"/>
      <c r="C9" s="30"/>
      <c r="D9" s="30"/>
      <c r="E9" s="30"/>
      <c r="F9" s="30"/>
      <c r="G9" s="30"/>
      <c r="H9" s="30"/>
      <c r="I9" s="124"/>
      <c r="J9" s="166"/>
      <c r="K9" s="166"/>
      <c r="L9" s="166"/>
      <c r="M9" s="124"/>
      <c r="N9" s="166"/>
      <c r="O9" s="166"/>
      <c r="P9" s="166"/>
      <c r="Q9" s="125"/>
      <c r="R9" s="126"/>
      <c r="S9" s="38"/>
      <c r="T9" s="38"/>
      <c r="U9" s="30"/>
      <c r="V9" s="30"/>
      <c r="W9" s="30"/>
      <c r="X9" s="331"/>
      <c r="Y9" s="1035"/>
      <c r="Z9" s="1036"/>
      <c r="AA9" s="1037"/>
      <c r="AD9" s="1021"/>
      <c r="AE9" s="1019"/>
      <c r="AF9" s="1017"/>
    </row>
    <row r="10" spans="1:32" s="43" customFormat="1" ht="18.95" customHeight="1">
      <c r="A10" s="42"/>
      <c r="B10" s="329"/>
      <c r="C10" s="1054" t="s">
        <v>1056</v>
      </c>
      <c r="D10" s="1054"/>
      <c r="E10" s="307" t="s">
        <v>942</v>
      </c>
      <c r="F10" s="1058" t="s">
        <v>8</v>
      </c>
      <c r="G10" s="330">
        <v>1</v>
      </c>
      <c r="H10" s="1058" t="s">
        <v>8</v>
      </c>
      <c r="I10" s="1062">
        <v>60</v>
      </c>
      <c r="J10" s="1057" t="s">
        <v>7</v>
      </c>
      <c r="K10" s="1071" t="str">
        <f>N7</f>
        <v xml:space="preserve"> </v>
      </c>
      <c r="L10" s="1071"/>
      <c r="M10" s="1071"/>
      <c r="N10" s="333" t="s">
        <v>9</v>
      </c>
      <c r="O10" s="1071" t="str">
        <f>N4</f>
        <v xml:space="preserve"> </v>
      </c>
      <c r="P10" s="1071"/>
      <c r="Q10" s="1071"/>
      <c r="R10" s="1058" t="s">
        <v>8</v>
      </c>
      <c r="S10" s="59">
        <v>1</v>
      </c>
      <c r="T10" s="1058" t="s">
        <v>8</v>
      </c>
      <c r="U10" s="1062">
        <v>60</v>
      </c>
      <c r="V10" s="1072" t="s">
        <v>7</v>
      </c>
      <c r="W10" s="1078" t="str">
        <f>IF(ISERROR(((K10-O10)/(K11-O11))/S11*U10)," ",(K10-O10)/(K11-O11)/S11*U10)</f>
        <v xml:space="preserve"> </v>
      </c>
      <c r="X10" s="331"/>
      <c r="Y10" s="1038"/>
      <c r="Z10" s="1039"/>
      <c r="AA10" s="1040"/>
      <c r="AD10" s="627">
        <v>3</v>
      </c>
      <c r="AE10" s="628" t="s">
        <v>1122</v>
      </c>
      <c r="AF10" s="629" t="s">
        <v>1123</v>
      </c>
    </row>
    <row r="11" spans="1:32" s="43" customFormat="1" ht="18.95" customHeight="1">
      <c r="A11" s="42"/>
      <c r="B11" s="329"/>
      <c r="C11" s="1054"/>
      <c r="D11" s="1054"/>
      <c r="E11" s="306" t="s">
        <v>941</v>
      </c>
      <c r="F11" s="1058"/>
      <c r="G11" s="35" t="s">
        <v>10</v>
      </c>
      <c r="H11" s="1058"/>
      <c r="I11" s="1062"/>
      <c r="J11" s="1058"/>
      <c r="K11" s="1052">
        <v>1</v>
      </c>
      <c r="L11" s="924"/>
      <c r="M11" s="924"/>
      <c r="N11" s="334" t="s">
        <v>9</v>
      </c>
      <c r="O11" s="1053" t="str">
        <f>N4</f>
        <v xml:space="preserve"> </v>
      </c>
      <c r="P11" s="1053"/>
      <c r="Q11" s="1053"/>
      <c r="R11" s="1058"/>
      <c r="S11" s="335">
        <f>'壹、清潔生產評估背景資訊'!P5</f>
        <v>0</v>
      </c>
      <c r="T11" s="1058"/>
      <c r="U11" s="1062"/>
      <c r="V11" s="1062"/>
      <c r="W11" s="1078"/>
      <c r="X11" s="331"/>
      <c r="Y11" s="1038"/>
      <c r="Z11" s="1039"/>
      <c r="AA11" s="1040"/>
      <c r="AD11" s="627">
        <v>4</v>
      </c>
      <c r="AE11" s="628" t="s">
        <v>1124</v>
      </c>
      <c r="AF11" s="629" t="s">
        <v>1125</v>
      </c>
    </row>
    <row r="12" spans="1:32" s="43" customFormat="1" ht="18.95" customHeight="1">
      <c r="A12" s="42"/>
      <c r="B12" s="336"/>
      <c r="C12" s="57"/>
      <c r="D12" s="57"/>
      <c r="E12" s="57"/>
      <c r="F12" s="57"/>
      <c r="G12" s="57"/>
      <c r="H12" s="57"/>
      <c r="I12" s="58"/>
      <c r="J12" s="59"/>
      <c r="K12" s="59"/>
      <c r="L12" s="59"/>
      <c r="M12" s="58"/>
      <c r="N12" s="59"/>
      <c r="O12" s="59"/>
      <c r="P12" s="59"/>
      <c r="Q12" s="60"/>
      <c r="R12" s="61"/>
      <c r="S12" s="57"/>
      <c r="T12" s="57"/>
      <c r="U12" s="62"/>
      <c r="V12" s="62"/>
      <c r="W12" s="62"/>
      <c r="X12" s="63"/>
      <c r="Y12" s="1041"/>
      <c r="Z12" s="1042"/>
      <c r="AA12" s="1043"/>
      <c r="AD12" s="627">
        <v>5</v>
      </c>
      <c r="AE12" s="628" t="s">
        <v>1126</v>
      </c>
      <c r="AF12" s="629" t="s">
        <v>1127</v>
      </c>
    </row>
    <row r="13" spans="1:32" s="43" customFormat="1" ht="12.95" customHeight="1">
      <c r="A13" s="42"/>
      <c r="B13" s="313"/>
      <c r="C13" s="313"/>
      <c r="D13" s="313"/>
      <c r="E13" s="313"/>
      <c r="F13" s="313"/>
      <c r="G13" s="313"/>
      <c r="H13" s="313"/>
      <c r="I13" s="315"/>
      <c r="J13" s="316"/>
      <c r="K13" s="316"/>
      <c r="L13" s="316"/>
      <c r="M13" s="315"/>
      <c r="N13" s="316"/>
      <c r="O13" s="316"/>
      <c r="P13" s="316"/>
      <c r="Q13" s="317"/>
      <c r="R13" s="318"/>
      <c r="S13" s="313"/>
      <c r="T13" s="313"/>
      <c r="U13" s="314"/>
      <c r="V13" s="314"/>
      <c r="W13" s="314"/>
      <c r="X13" s="314"/>
      <c r="Y13" s="319"/>
      <c r="Z13" s="319"/>
      <c r="AA13" s="319"/>
      <c r="AD13" s="1021">
        <v>6</v>
      </c>
      <c r="AE13" s="1019" t="s">
        <v>1128</v>
      </c>
      <c r="AF13" s="1017" t="s">
        <v>1131</v>
      </c>
    </row>
    <row r="14" spans="1:32" ht="20.45" customHeight="1">
      <c r="B14" s="1059"/>
      <c r="C14" s="1059"/>
      <c r="D14" s="1060" t="s">
        <v>935</v>
      </c>
      <c r="E14" s="1061"/>
      <c r="F14" s="1093" t="s">
        <v>936</v>
      </c>
      <c r="G14" s="1093"/>
      <c r="H14" s="1093"/>
      <c r="I14" s="1093"/>
      <c r="J14" s="1093"/>
      <c r="K14" s="1093"/>
      <c r="L14" s="1093"/>
      <c r="M14" s="1093"/>
      <c r="N14" s="1093"/>
      <c r="O14" s="1093"/>
      <c r="P14" s="326"/>
      <c r="Q14" s="326"/>
      <c r="R14" s="326"/>
      <c r="S14" s="326"/>
      <c r="T14" s="326"/>
      <c r="U14" s="326"/>
      <c r="V14" s="326"/>
      <c r="W14" s="326"/>
      <c r="X14" s="326"/>
      <c r="Y14" s="326"/>
      <c r="Z14" s="326"/>
      <c r="AA14" s="326"/>
      <c r="AD14" s="1021"/>
      <c r="AE14" s="1019"/>
      <c r="AF14" s="1017"/>
    </row>
    <row r="15" spans="1:32" ht="23.45" customHeight="1" thickBot="1">
      <c r="B15" s="1059"/>
      <c r="C15" s="1059"/>
      <c r="D15" s="1061"/>
      <c r="E15" s="1061"/>
      <c r="F15" s="1094" t="s">
        <v>883</v>
      </c>
      <c r="G15" s="1094"/>
      <c r="H15" s="1094"/>
      <c r="I15" s="1094"/>
      <c r="J15" s="1094"/>
      <c r="K15" s="1094"/>
      <c r="L15" s="1094"/>
      <c r="M15" s="1094"/>
      <c r="N15" s="1094"/>
      <c r="O15" s="1094"/>
      <c r="P15" s="327"/>
      <c r="Q15" s="327"/>
      <c r="R15" s="327"/>
      <c r="S15" s="327"/>
      <c r="T15" s="327"/>
      <c r="U15" s="327"/>
      <c r="V15" s="327"/>
      <c r="W15" s="327"/>
      <c r="X15" s="327"/>
      <c r="Y15" s="327"/>
      <c r="Z15" s="327"/>
      <c r="AA15" s="327"/>
      <c r="AD15" s="1022"/>
      <c r="AE15" s="1020"/>
      <c r="AF15" s="1018"/>
    </row>
    <row r="16" spans="1:32" ht="16.5" customHeight="1" thickBot="1">
      <c r="B16" s="320"/>
      <c r="C16" s="320"/>
      <c r="D16" s="320"/>
      <c r="E16" s="320"/>
      <c r="F16" s="320"/>
      <c r="G16" s="320"/>
      <c r="H16" s="320"/>
      <c r="I16" s="321"/>
      <c r="J16" s="322"/>
      <c r="K16" s="322"/>
      <c r="L16" s="322"/>
      <c r="M16" s="321"/>
      <c r="N16" s="322"/>
      <c r="O16" s="322"/>
      <c r="P16" s="322"/>
      <c r="Q16" s="323"/>
      <c r="R16" s="324"/>
      <c r="S16" s="320"/>
      <c r="T16" s="320"/>
      <c r="U16" s="325"/>
      <c r="V16" s="325"/>
      <c r="W16" s="325"/>
      <c r="X16" s="325"/>
      <c r="Y16" s="325"/>
      <c r="Z16" s="325"/>
      <c r="AA16" s="325"/>
    </row>
    <row r="17" spans="2:27" ht="20.25" thickTop="1">
      <c r="B17" s="1095" t="s">
        <v>117</v>
      </c>
      <c r="C17" s="1096"/>
      <c r="D17" s="1099" t="s">
        <v>930</v>
      </c>
      <c r="E17" s="1063"/>
      <c r="F17" s="1063"/>
      <c r="G17" s="1101" t="s">
        <v>931</v>
      </c>
      <c r="H17" s="1102"/>
      <c r="I17" s="1102"/>
      <c r="J17" s="1102"/>
      <c r="K17" s="1102"/>
      <c r="L17" s="1102"/>
      <c r="M17" s="1103"/>
      <c r="N17" s="1104" t="s">
        <v>932</v>
      </c>
      <c r="O17" s="1105"/>
      <c r="P17" s="1105"/>
      <c r="Q17" s="1105"/>
      <c r="R17" s="1105"/>
      <c r="S17" s="1105"/>
      <c r="T17" s="1105"/>
      <c r="U17" s="1105"/>
      <c r="V17" s="1106"/>
      <c r="W17" s="1063" t="s">
        <v>933</v>
      </c>
      <c r="X17" s="1063"/>
      <c r="Y17" s="1063"/>
      <c r="Z17" s="1063"/>
      <c r="AA17" s="1064"/>
    </row>
    <row r="18" spans="2:27" ht="22.5">
      <c r="B18" s="1097"/>
      <c r="C18" s="1098"/>
      <c r="D18" s="1100"/>
      <c r="E18" s="1065"/>
      <c r="F18" s="1065"/>
      <c r="G18" s="1067" t="s">
        <v>934</v>
      </c>
      <c r="H18" s="1068"/>
      <c r="I18" s="1068"/>
      <c r="J18" s="1068"/>
      <c r="K18" s="1068"/>
      <c r="L18" s="1068"/>
      <c r="M18" s="1069"/>
      <c r="N18" s="1070" t="s">
        <v>934</v>
      </c>
      <c r="O18" s="1068"/>
      <c r="P18" s="1068"/>
      <c r="Q18" s="1068"/>
      <c r="R18" s="1068"/>
      <c r="S18" s="1068"/>
      <c r="T18" s="1068"/>
      <c r="U18" s="1068"/>
      <c r="V18" s="1069"/>
      <c r="W18" s="1065"/>
      <c r="X18" s="1065"/>
      <c r="Y18" s="1065"/>
      <c r="Z18" s="1065"/>
      <c r="AA18" s="1066"/>
    </row>
    <row r="19" spans="2:27" ht="18.75">
      <c r="B19" s="1082">
        <v>1</v>
      </c>
      <c r="C19" s="1083"/>
      <c r="D19" s="1046" t="s">
        <v>924</v>
      </c>
      <c r="E19" s="1047"/>
      <c r="F19" s="1047"/>
      <c r="G19" s="1048"/>
      <c r="H19" s="1049"/>
      <c r="I19" s="1049"/>
      <c r="J19" s="1049"/>
      <c r="K19" s="1049"/>
      <c r="L19" s="1049"/>
      <c r="M19" s="1050"/>
      <c r="N19" s="1049"/>
      <c r="O19" s="1049"/>
      <c r="P19" s="1049"/>
      <c r="Q19" s="1049"/>
      <c r="R19" s="1049"/>
      <c r="S19" s="1049"/>
      <c r="T19" s="1049"/>
      <c r="U19" s="1049"/>
      <c r="V19" s="1050"/>
      <c r="W19" s="1051"/>
      <c r="X19" s="1044"/>
      <c r="Y19" s="1044"/>
      <c r="Z19" s="1044"/>
      <c r="AA19" s="1045"/>
    </row>
    <row r="20" spans="2:27" ht="18.75">
      <c r="B20" s="1082">
        <v>2</v>
      </c>
      <c r="C20" s="1083"/>
      <c r="D20" s="1046" t="s">
        <v>925</v>
      </c>
      <c r="E20" s="1047"/>
      <c r="F20" s="1047"/>
      <c r="G20" s="1048"/>
      <c r="H20" s="1049"/>
      <c r="I20" s="1049"/>
      <c r="J20" s="1049"/>
      <c r="K20" s="1049"/>
      <c r="L20" s="1049"/>
      <c r="M20" s="1050"/>
      <c r="N20" s="1049"/>
      <c r="O20" s="1049"/>
      <c r="P20" s="1049"/>
      <c r="Q20" s="1049"/>
      <c r="R20" s="1049"/>
      <c r="S20" s="1049"/>
      <c r="T20" s="1049"/>
      <c r="U20" s="1049"/>
      <c r="V20" s="1050"/>
      <c r="W20" s="1044"/>
      <c r="X20" s="1044"/>
      <c r="Y20" s="1044"/>
      <c r="Z20" s="1044"/>
      <c r="AA20" s="1045"/>
    </row>
    <row r="21" spans="2:27" ht="18.75">
      <c r="B21" s="1082">
        <v>3</v>
      </c>
      <c r="C21" s="1083"/>
      <c r="D21" s="1046" t="s">
        <v>926</v>
      </c>
      <c r="E21" s="1047"/>
      <c r="F21" s="1047"/>
      <c r="G21" s="1048"/>
      <c r="H21" s="1049"/>
      <c r="I21" s="1049"/>
      <c r="J21" s="1049"/>
      <c r="K21" s="1049"/>
      <c r="L21" s="1049"/>
      <c r="M21" s="1050"/>
      <c r="N21" s="1049"/>
      <c r="O21" s="1049"/>
      <c r="P21" s="1049"/>
      <c r="Q21" s="1049"/>
      <c r="R21" s="1049"/>
      <c r="S21" s="1049"/>
      <c r="T21" s="1049"/>
      <c r="U21" s="1049"/>
      <c r="V21" s="1050"/>
      <c r="W21" s="1044"/>
      <c r="X21" s="1044"/>
      <c r="Y21" s="1044"/>
      <c r="Z21" s="1044"/>
      <c r="AA21" s="1045"/>
    </row>
    <row r="22" spans="2:27" ht="18.75">
      <c r="B22" s="1082">
        <v>4</v>
      </c>
      <c r="C22" s="1083"/>
      <c r="D22" s="1046" t="s">
        <v>927</v>
      </c>
      <c r="E22" s="1047"/>
      <c r="F22" s="1047"/>
      <c r="G22" s="1048"/>
      <c r="H22" s="1049"/>
      <c r="I22" s="1049"/>
      <c r="J22" s="1049"/>
      <c r="K22" s="1049"/>
      <c r="L22" s="1049"/>
      <c r="M22" s="1050"/>
      <c r="N22" s="1049"/>
      <c r="O22" s="1049"/>
      <c r="P22" s="1049"/>
      <c r="Q22" s="1049"/>
      <c r="R22" s="1049"/>
      <c r="S22" s="1049"/>
      <c r="T22" s="1049"/>
      <c r="U22" s="1049"/>
      <c r="V22" s="1050"/>
      <c r="W22" s="1044"/>
      <c r="X22" s="1044"/>
      <c r="Y22" s="1044"/>
      <c r="Z22" s="1044"/>
      <c r="AA22" s="1045"/>
    </row>
    <row r="23" spans="2:27" ht="18.75">
      <c r="B23" s="1082">
        <v>5</v>
      </c>
      <c r="C23" s="1083"/>
      <c r="D23" s="1046" t="s">
        <v>928</v>
      </c>
      <c r="E23" s="1047"/>
      <c r="F23" s="1047"/>
      <c r="G23" s="1048"/>
      <c r="H23" s="1049"/>
      <c r="I23" s="1049"/>
      <c r="J23" s="1049"/>
      <c r="K23" s="1049"/>
      <c r="L23" s="1049"/>
      <c r="M23" s="1050"/>
      <c r="N23" s="1049"/>
      <c r="O23" s="1049"/>
      <c r="P23" s="1049"/>
      <c r="Q23" s="1049"/>
      <c r="R23" s="1049"/>
      <c r="S23" s="1049"/>
      <c r="T23" s="1049"/>
      <c r="U23" s="1049"/>
      <c r="V23" s="1050"/>
      <c r="W23" s="1044"/>
      <c r="X23" s="1044"/>
      <c r="Y23" s="1044"/>
      <c r="Z23" s="1044"/>
      <c r="AA23" s="1045"/>
    </row>
    <row r="24" spans="2:27" ht="18.75">
      <c r="B24" s="1082">
        <v>6</v>
      </c>
      <c r="C24" s="1083"/>
      <c r="D24" s="1046" t="s">
        <v>929</v>
      </c>
      <c r="E24" s="1047"/>
      <c r="F24" s="1047"/>
      <c r="G24" s="1048"/>
      <c r="H24" s="1049"/>
      <c r="I24" s="1049"/>
      <c r="J24" s="1049"/>
      <c r="K24" s="1049"/>
      <c r="L24" s="1049"/>
      <c r="M24" s="1050"/>
      <c r="N24" s="1049"/>
      <c r="O24" s="1049"/>
      <c r="P24" s="1049"/>
      <c r="Q24" s="1049"/>
      <c r="R24" s="1049"/>
      <c r="S24" s="1049"/>
      <c r="T24" s="1049"/>
      <c r="U24" s="1049"/>
      <c r="V24" s="1050"/>
      <c r="W24" s="1044"/>
      <c r="X24" s="1044"/>
      <c r="Y24" s="1044"/>
      <c r="Z24" s="1044"/>
      <c r="AA24" s="1045"/>
    </row>
    <row r="25" spans="2:27">
      <c r="B25" s="757">
        <v>7</v>
      </c>
      <c r="C25" s="757"/>
      <c r="D25" s="1084"/>
      <c r="E25" s="1085"/>
      <c r="F25" s="1085"/>
      <c r="G25" s="1086"/>
      <c r="H25" s="1087"/>
      <c r="I25" s="1087"/>
      <c r="J25" s="1087"/>
      <c r="K25" s="1087"/>
      <c r="L25" s="1087"/>
      <c r="M25" s="1088"/>
      <c r="N25" s="1087"/>
      <c r="O25" s="1087"/>
      <c r="P25" s="1087"/>
      <c r="Q25" s="1087"/>
      <c r="R25" s="1087"/>
      <c r="S25" s="1087"/>
      <c r="T25" s="1087"/>
      <c r="U25" s="1087"/>
      <c r="V25" s="1088"/>
      <c r="W25" s="1091"/>
      <c r="X25" s="1091"/>
      <c r="Y25" s="1091"/>
      <c r="Z25" s="1091"/>
      <c r="AA25" s="1092"/>
    </row>
    <row r="26" spans="2:27">
      <c r="B26" s="757">
        <v>8</v>
      </c>
      <c r="C26" s="757"/>
      <c r="D26" s="1084"/>
      <c r="E26" s="1085"/>
      <c r="F26" s="1085"/>
      <c r="G26" s="1079"/>
      <c r="H26" s="1080"/>
      <c r="I26" s="1080"/>
      <c r="J26" s="1080"/>
      <c r="K26" s="1080"/>
      <c r="L26" s="1080"/>
      <c r="M26" s="1081"/>
      <c r="N26" s="1087"/>
      <c r="O26" s="1087"/>
      <c r="P26" s="1087"/>
      <c r="Q26" s="1087"/>
      <c r="R26" s="1087"/>
      <c r="S26" s="1087"/>
      <c r="T26" s="1087"/>
      <c r="U26" s="1087"/>
      <c r="V26" s="1088"/>
      <c r="W26" s="1091"/>
      <c r="X26" s="1091"/>
      <c r="Y26" s="1091"/>
      <c r="Z26" s="1091"/>
      <c r="AA26" s="1092"/>
    </row>
    <row r="27" spans="2:27" ht="16.5" thickBot="1">
      <c r="B27" s="757">
        <v>9</v>
      </c>
      <c r="C27" s="757"/>
      <c r="D27" s="1084"/>
      <c r="E27" s="1085"/>
      <c r="F27" s="1085"/>
      <c r="G27" s="1107"/>
      <c r="H27" s="1108"/>
      <c r="I27" s="1108"/>
      <c r="J27" s="1108"/>
      <c r="K27" s="1108"/>
      <c r="L27" s="1108"/>
      <c r="M27" s="1109"/>
      <c r="N27" s="1089"/>
      <c r="O27" s="1089"/>
      <c r="P27" s="1089"/>
      <c r="Q27" s="1089"/>
      <c r="R27" s="1089"/>
      <c r="S27" s="1089"/>
      <c r="T27" s="1089"/>
      <c r="U27" s="1089"/>
      <c r="V27" s="1090"/>
      <c r="W27" s="1091"/>
      <c r="X27" s="1091"/>
      <c r="Y27" s="1091"/>
      <c r="Z27" s="1091"/>
      <c r="AA27" s="1092"/>
    </row>
    <row r="28" spans="2:27" ht="16.5" thickTop="1">
      <c r="B28" s="850"/>
      <c r="C28" s="850"/>
      <c r="E28" s="850"/>
      <c r="F28" s="850"/>
      <c r="G28" s="850"/>
      <c r="H28" s="850"/>
      <c r="I28" s="850"/>
      <c r="J28" s="850"/>
      <c r="K28" s="850"/>
      <c r="L28" s="850"/>
      <c r="M28" s="850"/>
      <c r="N28" s="849"/>
      <c r="O28" s="849"/>
      <c r="P28" s="849"/>
      <c r="Q28" s="849"/>
      <c r="R28" s="849"/>
    </row>
    <row r="29" spans="2:27">
      <c r="B29" s="850"/>
      <c r="C29" s="850"/>
      <c r="E29" s="850"/>
      <c r="F29" s="850"/>
      <c r="G29" s="850"/>
      <c r="H29" s="850"/>
      <c r="I29" s="850"/>
      <c r="J29" s="850"/>
      <c r="K29" s="850"/>
      <c r="L29" s="850"/>
      <c r="M29" s="850"/>
      <c r="N29" s="849"/>
      <c r="O29" s="849"/>
      <c r="P29" s="849"/>
      <c r="Q29" s="849"/>
      <c r="R29" s="849"/>
    </row>
    <row r="30" spans="2:27">
      <c r="B30" s="850"/>
      <c r="C30" s="850"/>
      <c r="E30" s="850"/>
      <c r="F30" s="850"/>
      <c r="G30" s="850"/>
      <c r="H30" s="850"/>
      <c r="I30" s="850"/>
      <c r="J30" s="850"/>
      <c r="K30" s="850"/>
      <c r="L30" s="850"/>
      <c r="M30" s="850"/>
      <c r="N30" s="849"/>
      <c r="O30" s="849"/>
      <c r="P30" s="849"/>
      <c r="Q30" s="849"/>
      <c r="R30" s="849"/>
    </row>
    <row r="31" spans="2:27">
      <c r="B31" s="850"/>
      <c r="C31" s="850"/>
      <c r="E31" s="850"/>
      <c r="F31" s="850"/>
      <c r="G31" s="850"/>
      <c r="H31" s="850"/>
      <c r="I31" s="850"/>
      <c r="J31" s="850"/>
      <c r="K31" s="850"/>
      <c r="L31" s="850"/>
      <c r="M31" s="850"/>
      <c r="N31" s="849"/>
      <c r="O31" s="849"/>
      <c r="P31" s="849"/>
      <c r="Q31" s="849"/>
      <c r="R31" s="849"/>
    </row>
    <row r="32" spans="2:27">
      <c r="B32" s="850"/>
      <c r="C32" s="850"/>
      <c r="E32" s="850"/>
      <c r="F32" s="850"/>
      <c r="G32" s="850"/>
      <c r="H32" s="850"/>
      <c r="I32" s="850"/>
      <c r="J32" s="850"/>
      <c r="K32" s="850"/>
      <c r="L32" s="850"/>
      <c r="M32" s="850"/>
      <c r="N32" s="849"/>
      <c r="O32" s="849"/>
      <c r="P32" s="849"/>
      <c r="Q32" s="849"/>
      <c r="R32" s="849"/>
    </row>
    <row r="33" spans="2:18">
      <c r="B33" s="850"/>
      <c r="C33" s="850"/>
      <c r="E33" s="850"/>
      <c r="F33" s="850"/>
      <c r="G33" s="850"/>
      <c r="H33" s="850"/>
      <c r="I33" s="850"/>
      <c r="J33" s="850"/>
      <c r="K33" s="850"/>
      <c r="L33" s="850"/>
      <c r="M33" s="850"/>
      <c r="N33" s="849"/>
      <c r="O33" s="849"/>
      <c r="P33" s="849"/>
      <c r="Q33" s="849"/>
      <c r="R33" s="849"/>
    </row>
  </sheetData>
  <sheetProtection algorithmName="SHA-512" hashValue="qGZ/P7eyujArX0rXqYG0/xFF2woBczsG8d0E63lLVMzbmuFXrNedyFMilhfV/RyTgLLjxVYkeJTEwSYmQn3biQ==" saltValue="JGtxt/xMxbGug7Z6FXFPgA==" spinCount="100000" sheet="1" formatCells="0" formatRows="0" insertHyperlinks="0"/>
  <protectedRanges>
    <protectedRange sqref="T1:U1 D25:D992 G26:M26 E25:F992 N25:R992 G27:M992" name="範圍1"/>
    <protectedRange sqref="E21:F24" name="範圍1_3_3_1"/>
    <protectedRange sqref="E19:F20" name="範圍1_1_1_3_1"/>
    <protectedRange sqref="D21:D24" name="範圍1_3"/>
    <protectedRange sqref="W19:AA24" name="範圍1_2_1"/>
    <protectedRange sqref="G19:M24" name="範圍1_3_3_2_1"/>
    <protectedRange sqref="N19:V24" name="範圍1_1_2_1"/>
  </protectedRanges>
  <mergeCells count="123">
    <mergeCell ref="W25:AA25"/>
    <mergeCell ref="W26:AA26"/>
    <mergeCell ref="W27:AA27"/>
    <mergeCell ref="F14:O14"/>
    <mergeCell ref="F15:O15"/>
    <mergeCell ref="B21:C21"/>
    <mergeCell ref="B22:C22"/>
    <mergeCell ref="D22:F22"/>
    <mergeCell ref="G22:M22"/>
    <mergeCell ref="N22:V22"/>
    <mergeCell ref="B23:C23"/>
    <mergeCell ref="G23:M23"/>
    <mergeCell ref="B19:C19"/>
    <mergeCell ref="B17:C18"/>
    <mergeCell ref="D17:F18"/>
    <mergeCell ref="G17:M17"/>
    <mergeCell ref="D20:F20"/>
    <mergeCell ref="G20:M20"/>
    <mergeCell ref="B20:C20"/>
    <mergeCell ref="N17:V17"/>
    <mergeCell ref="N20:V20"/>
    <mergeCell ref="B27:C27"/>
    <mergeCell ref="G27:M27"/>
    <mergeCell ref="B26:C26"/>
    <mergeCell ref="N30:R30"/>
    <mergeCell ref="N32:R32"/>
    <mergeCell ref="B25:C25"/>
    <mergeCell ref="G26:M26"/>
    <mergeCell ref="B24:C24"/>
    <mergeCell ref="D25:F25"/>
    <mergeCell ref="D26:F26"/>
    <mergeCell ref="D27:F27"/>
    <mergeCell ref="G25:M25"/>
    <mergeCell ref="N26:V26"/>
    <mergeCell ref="N25:V25"/>
    <mergeCell ref="N27:V27"/>
    <mergeCell ref="D24:F24"/>
    <mergeCell ref="N24:V24"/>
    <mergeCell ref="C4:D5"/>
    <mergeCell ref="W10:W11"/>
    <mergeCell ref="B33:C33"/>
    <mergeCell ref="E33:F33"/>
    <mergeCell ref="G33:M33"/>
    <mergeCell ref="N33:R33"/>
    <mergeCell ref="B32:C32"/>
    <mergeCell ref="E32:F32"/>
    <mergeCell ref="G32:M32"/>
    <mergeCell ref="N28:R28"/>
    <mergeCell ref="B29:C29"/>
    <mergeCell ref="E29:F29"/>
    <mergeCell ref="G29:M29"/>
    <mergeCell ref="N29:R29"/>
    <mergeCell ref="B28:C28"/>
    <mergeCell ref="E28:F28"/>
    <mergeCell ref="G28:M28"/>
    <mergeCell ref="B31:C31"/>
    <mergeCell ref="E31:F31"/>
    <mergeCell ref="G31:M31"/>
    <mergeCell ref="N31:R31"/>
    <mergeCell ref="B30:C30"/>
    <mergeCell ref="E30:F30"/>
    <mergeCell ref="G30:M30"/>
    <mergeCell ref="J7:L7"/>
    <mergeCell ref="M7:M8"/>
    <mergeCell ref="E8:H8"/>
    <mergeCell ref="J8:L8"/>
    <mergeCell ref="E4:H4"/>
    <mergeCell ref="I4:I5"/>
    <mergeCell ref="J4:L4"/>
    <mergeCell ref="M4:M5"/>
    <mergeCell ref="N4:P5"/>
    <mergeCell ref="E5:H5"/>
    <mergeCell ref="J5:L5"/>
    <mergeCell ref="N7:P8"/>
    <mergeCell ref="B14:C15"/>
    <mergeCell ref="D14:E15"/>
    <mergeCell ref="C10:D11"/>
    <mergeCell ref="F10:F11"/>
    <mergeCell ref="H10:H11"/>
    <mergeCell ref="I10:I11"/>
    <mergeCell ref="J10:J11"/>
    <mergeCell ref="W17:AA18"/>
    <mergeCell ref="G18:M18"/>
    <mergeCell ref="N18:V18"/>
    <mergeCell ref="K10:M10"/>
    <mergeCell ref="O10:Q10"/>
    <mergeCell ref="R10:R11"/>
    <mergeCell ref="T10:T11"/>
    <mergeCell ref="U10:U11"/>
    <mergeCell ref="V10:V11"/>
    <mergeCell ref="Y3:AA4"/>
    <mergeCell ref="Y5:AA6"/>
    <mergeCell ref="Y7:AA8"/>
    <mergeCell ref="Y9:AA12"/>
    <mergeCell ref="W24:AA24"/>
    <mergeCell ref="W20:AA20"/>
    <mergeCell ref="D21:F21"/>
    <mergeCell ref="G21:M21"/>
    <mergeCell ref="N21:V21"/>
    <mergeCell ref="W21:AA21"/>
    <mergeCell ref="D19:F19"/>
    <mergeCell ref="G19:M19"/>
    <mergeCell ref="N19:V19"/>
    <mergeCell ref="W19:AA19"/>
    <mergeCell ref="G24:M24"/>
    <mergeCell ref="K11:M11"/>
    <mergeCell ref="O11:Q11"/>
    <mergeCell ref="W22:AA22"/>
    <mergeCell ref="D23:F23"/>
    <mergeCell ref="N23:V23"/>
    <mergeCell ref="W23:AA23"/>
    <mergeCell ref="C7:D8"/>
    <mergeCell ref="E7:H7"/>
    <mergeCell ref="I7:I8"/>
    <mergeCell ref="AF13:AF15"/>
    <mergeCell ref="AE13:AE15"/>
    <mergeCell ref="AD13:AD15"/>
    <mergeCell ref="AF3:AF5"/>
    <mergeCell ref="AE3:AE5"/>
    <mergeCell ref="AF6:AF9"/>
    <mergeCell ref="AE6:AE9"/>
    <mergeCell ref="AD3:AD5"/>
    <mergeCell ref="AD6:AD9"/>
  </mergeCells>
  <phoneticPr fontId="6" type="noConversion"/>
  <dataValidations disablePrompts="1" count="1">
    <dataValidation type="list" allowBlank="1" showInputMessage="1" showErrorMessage="1" sqref="U1 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U65529 JQ65529 TM65529 ADI65529 ANE65529 AXA65529 BGW65529 BQS65529 CAO65529 CKK65529 CUG65529 DEC65529 DNY65529 DXU65529 EHQ65529 ERM65529 FBI65529 FLE65529 FVA65529 GEW65529 GOS65529 GYO65529 HIK65529 HSG65529 ICC65529 ILY65529 IVU65529 JFQ65529 JPM65529 JZI65529 KJE65529 KTA65529 LCW65529 LMS65529 LWO65529 MGK65529 MQG65529 NAC65529 NJY65529 NTU65529 ODQ65529 ONM65529 OXI65529 PHE65529 PRA65529 QAW65529 QKS65529 QUO65529 REK65529 ROG65529 RYC65529 SHY65529 SRU65529 TBQ65529 TLM65529 TVI65529 UFE65529 UPA65529 UYW65529 VIS65529 VSO65529 WCK65529 WMG65529 WWC65529 U131065 JQ131065 TM131065 ADI131065 ANE131065 AXA131065 BGW131065 BQS131065 CAO131065 CKK131065 CUG131065 DEC131065 DNY131065 DXU131065 EHQ131065 ERM131065 FBI131065 FLE131065 FVA131065 GEW131065 GOS131065 GYO131065 HIK131065 HSG131065 ICC131065 ILY131065 IVU131065 JFQ131065 JPM131065 JZI131065 KJE131065 KTA131065 LCW131065 LMS131065 LWO131065 MGK131065 MQG131065 NAC131065 NJY131065 NTU131065 ODQ131065 ONM131065 OXI131065 PHE131065 PRA131065 QAW131065 QKS131065 QUO131065 REK131065 ROG131065 RYC131065 SHY131065 SRU131065 TBQ131065 TLM131065 TVI131065 UFE131065 UPA131065 UYW131065 VIS131065 VSO131065 WCK131065 WMG131065 WWC131065 U196601 JQ196601 TM196601 ADI196601 ANE196601 AXA196601 BGW196601 BQS196601 CAO196601 CKK196601 CUG196601 DEC196601 DNY196601 DXU196601 EHQ196601 ERM196601 FBI196601 FLE196601 FVA196601 GEW196601 GOS196601 GYO196601 HIK196601 HSG196601 ICC196601 ILY196601 IVU196601 JFQ196601 JPM196601 JZI196601 KJE196601 KTA196601 LCW196601 LMS196601 LWO196601 MGK196601 MQG196601 NAC196601 NJY196601 NTU196601 ODQ196601 ONM196601 OXI196601 PHE196601 PRA196601 QAW196601 QKS196601 QUO196601 REK196601 ROG196601 RYC196601 SHY196601 SRU196601 TBQ196601 TLM196601 TVI196601 UFE196601 UPA196601 UYW196601 VIS196601 VSO196601 WCK196601 WMG196601 WWC196601 U262137 JQ262137 TM262137 ADI262137 ANE262137 AXA262137 BGW262137 BQS262137 CAO262137 CKK262137 CUG262137 DEC262137 DNY262137 DXU262137 EHQ262137 ERM262137 FBI262137 FLE262137 FVA262137 GEW262137 GOS262137 GYO262137 HIK262137 HSG262137 ICC262137 ILY262137 IVU262137 JFQ262137 JPM262137 JZI262137 KJE262137 KTA262137 LCW262137 LMS262137 LWO262137 MGK262137 MQG262137 NAC262137 NJY262137 NTU262137 ODQ262137 ONM262137 OXI262137 PHE262137 PRA262137 QAW262137 QKS262137 QUO262137 REK262137 ROG262137 RYC262137 SHY262137 SRU262137 TBQ262137 TLM262137 TVI262137 UFE262137 UPA262137 UYW262137 VIS262137 VSO262137 WCK262137 WMG262137 WWC262137 U327673 JQ327673 TM327673 ADI327673 ANE327673 AXA327673 BGW327673 BQS327673 CAO327673 CKK327673 CUG327673 DEC327673 DNY327673 DXU327673 EHQ327673 ERM327673 FBI327673 FLE327673 FVA327673 GEW327673 GOS327673 GYO327673 HIK327673 HSG327673 ICC327673 ILY327673 IVU327673 JFQ327673 JPM327673 JZI327673 KJE327673 KTA327673 LCW327673 LMS327673 LWO327673 MGK327673 MQG327673 NAC327673 NJY327673 NTU327673 ODQ327673 ONM327673 OXI327673 PHE327673 PRA327673 QAW327673 QKS327673 QUO327673 REK327673 ROG327673 RYC327673 SHY327673 SRU327673 TBQ327673 TLM327673 TVI327673 UFE327673 UPA327673 UYW327673 VIS327673 VSO327673 WCK327673 WMG327673 WWC327673 U393209 JQ393209 TM393209 ADI393209 ANE393209 AXA393209 BGW393209 BQS393209 CAO393209 CKK393209 CUG393209 DEC393209 DNY393209 DXU393209 EHQ393209 ERM393209 FBI393209 FLE393209 FVA393209 GEW393209 GOS393209 GYO393209 HIK393209 HSG393209 ICC393209 ILY393209 IVU393209 JFQ393209 JPM393209 JZI393209 KJE393209 KTA393209 LCW393209 LMS393209 LWO393209 MGK393209 MQG393209 NAC393209 NJY393209 NTU393209 ODQ393209 ONM393209 OXI393209 PHE393209 PRA393209 QAW393209 QKS393209 QUO393209 REK393209 ROG393209 RYC393209 SHY393209 SRU393209 TBQ393209 TLM393209 TVI393209 UFE393209 UPA393209 UYW393209 VIS393209 VSO393209 WCK393209 WMG393209 WWC393209 U458745 JQ458745 TM458745 ADI458745 ANE458745 AXA458745 BGW458745 BQS458745 CAO458745 CKK458745 CUG458745 DEC458745 DNY458745 DXU458745 EHQ458745 ERM458745 FBI458745 FLE458745 FVA458745 GEW458745 GOS458745 GYO458745 HIK458745 HSG458745 ICC458745 ILY458745 IVU458745 JFQ458745 JPM458745 JZI458745 KJE458745 KTA458745 LCW458745 LMS458745 LWO458745 MGK458745 MQG458745 NAC458745 NJY458745 NTU458745 ODQ458745 ONM458745 OXI458745 PHE458745 PRA458745 QAW458745 QKS458745 QUO458745 REK458745 ROG458745 RYC458745 SHY458745 SRU458745 TBQ458745 TLM458745 TVI458745 UFE458745 UPA458745 UYW458745 VIS458745 VSO458745 WCK458745 WMG458745 WWC458745 U524281 JQ524281 TM524281 ADI524281 ANE524281 AXA524281 BGW524281 BQS524281 CAO524281 CKK524281 CUG524281 DEC524281 DNY524281 DXU524281 EHQ524281 ERM524281 FBI524281 FLE524281 FVA524281 GEW524281 GOS524281 GYO524281 HIK524281 HSG524281 ICC524281 ILY524281 IVU524281 JFQ524281 JPM524281 JZI524281 KJE524281 KTA524281 LCW524281 LMS524281 LWO524281 MGK524281 MQG524281 NAC524281 NJY524281 NTU524281 ODQ524281 ONM524281 OXI524281 PHE524281 PRA524281 QAW524281 QKS524281 QUO524281 REK524281 ROG524281 RYC524281 SHY524281 SRU524281 TBQ524281 TLM524281 TVI524281 UFE524281 UPA524281 UYW524281 VIS524281 VSO524281 WCK524281 WMG524281 WWC524281 U589817 JQ589817 TM589817 ADI589817 ANE589817 AXA589817 BGW589817 BQS589817 CAO589817 CKK589817 CUG589817 DEC589817 DNY589817 DXU589817 EHQ589817 ERM589817 FBI589817 FLE589817 FVA589817 GEW589817 GOS589817 GYO589817 HIK589817 HSG589817 ICC589817 ILY589817 IVU589817 JFQ589817 JPM589817 JZI589817 KJE589817 KTA589817 LCW589817 LMS589817 LWO589817 MGK589817 MQG589817 NAC589817 NJY589817 NTU589817 ODQ589817 ONM589817 OXI589817 PHE589817 PRA589817 QAW589817 QKS589817 QUO589817 REK589817 ROG589817 RYC589817 SHY589817 SRU589817 TBQ589817 TLM589817 TVI589817 UFE589817 UPA589817 UYW589817 VIS589817 VSO589817 WCK589817 WMG589817 WWC589817 U655353 JQ655353 TM655353 ADI655353 ANE655353 AXA655353 BGW655353 BQS655353 CAO655353 CKK655353 CUG655353 DEC655353 DNY655353 DXU655353 EHQ655353 ERM655353 FBI655353 FLE655353 FVA655353 GEW655353 GOS655353 GYO655353 HIK655353 HSG655353 ICC655353 ILY655353 IVU655353 JFQ655353 JPM655353 JZI655353 KJE655353 KTA655353 LCW655353 LMS655353 LWO655353 MGK655353 MQG655353 NAC655353 NJY655353 NTU655353 ODQ655353 ONM655353 OXI655353 PHE655353 PRA655353 QAW655353 QKS655353 QUO655353 REK655353 ROG655353 RYC655353 SHY655353 SRU655353 TBQ655353 TLM655353 TVI655353 UFE655353 UPA655353 UYW655353 VIS655353 VSO655353 WCK655353 WMG655353 WWC655353 U720889 JQ720889 TM720889 ADI720889 ANE720889 AXA720889 BGW720889 BQS720889 CAO720889 CKK720889 CUG720889 DEC720889 DNY720889 DXU720889 EHQ720889 ERM720889 FBI720889 FLE720889 FVA720889 GEW720889 GOS720889 GYO720889 HIK720889 HSG720889 ICC720889 ILY720889 IVU720889 JFQ720889 JPM720889 JZI720889 KJE720889 KTA720889 LCW720889 LMS720889 LWO720889 MGK720889 MQG720889 NAC720889 NJY720889 NTU720889 ODQ720889 ONM720889 OXI720889 PHE720889 PRA720889 QAW720889 QKS720889 QUO720889 REK720889 ROG720889 RYC720889 SHY720889 SRU720889 TBQ720889 TLM720889 TVI720889 UFE720889 UPA720889 UYW720889 VIS720889 VSO720889 WCK720889 WMG720889 WWC720889 U786425 JQ786425 TM786425 ADI786425 ANE786425 AXA786425 BGW786425 BQS786425 CAO786425 CKK786425 CUG786425 DEC786425 DNY786425 DXU786425 EHQ786425 ERM786425 FBI786425 FLE786425 FVA786425 GEW786425 GOS786425 GYO786425 HIK786425 HSG786425 ICC786425 ILY786425 IVU786425 JFQ786425 JPM786425 JZI786425 KJE786425 KTA786425 LCW786425 LMS786425 LWO786425 MGK786425 MQG786425 NAC786425 NJY786425 NTU786425 ODQ786425 ONM786425 OXI786425 PHE786425 PRA786425 QAW786425 QKS786425 QUO786425 REK786425 ROG786425 RYC786425 SHY786425 SRU786425 TBQ786425 TLM786425 TVI786425 UFE786425 UPA786425 UYW786425 VIS786425 VSO786425 WCK786425 WMG786425 WWC786425 U851961 JQ851961 TM851961 ADI851961 ANE851961 AXA851961 BGW851961 BQS851961 CAO851961 CKK851961 CUG851961 DEC851961 DNY851961 DXU851961 EHQ851961 ERM851961 FBI851961 FLE851961 FVA851961 GEW851961 GOS851961 GYO851961 HIK851961 HSG851961 ICC851961 ILY851961 IVU851961 JFQ851961 JPM851961 JZI851961 KJE851961 KTA851961 LCW851961 LMS851961 LWO851961 MGK851961 MQG851961 NAC851961 NJY851961 NTU851961 ODQ851961 ONM851961 OXI851961 PHE851961 PRA851961 QAW851961 QKS851961 QUO851961 REK851961 ROG851961 RYC851961 SHY851961 SRU851961 TBQ851961 TLM851961 TVI851961 UFE851961 UPA851961 UYW851961 VIS851961 VSO851961 WCK851961 WMG851961 WWC851961 U917497 JQ917497 TM917497 ADI917497 ANE917497 AXA917497 BGW917497 BQS917497 CAO917497 CKK917497 CUG917497 DEC917497 DNY917497 DXU917497 EHQ917497 ERM917497 FBI917497 FLE917497 FVA917497 GEW917497 GOS917497 GYO917497 HIK917497 HSG917497 ICC917497 ILY917497 IVU917497 JFQ917497 JPM917497 JZI917497 KJE917497 KTA917497 LCW917497 LMS917497 LWO917497 MGK917497 MQG917497 NAC917497 NJY917497 NTU917497 ODQ917497 ONM917497 OXI917497 PHE917497 PRA917497 QAW917497 QKS917497 QUO917497 REK917497 ROG917497 RYC917497 SHY917497 SRU917497 TBQ917497 TLM917497 TVI917497 UFE917497 UPA917497 UYW917497 VIS917497 VSO917497 WCK917497 WMG917497 WWC917497 U983033 JQ983033 TM983033 ADI983033 ANE983033 AXA983033 BGW983033 BQS983033 CAO983033 CKK983033 CUG983033 DEC983033 DNY983033 DXU983033 EHQ983033 ERM983033 FBI983033 FLE983033 FVA983033 GEW983033 GOS983033 GYO983033 HIK983033 HSG983033 ICC983033 ILY983033 IVU983033 JFQ983033 JPM983033 JZI983033 KJE983033 KTA983033 LCW983033 LMS983033 LWO983033 MGK983033 MQG983033 NAC983033 NJY983033 NTU983033 ODQ983033 ONM983033 OXI983033 PHE983033 PRA983033 QAW983033 QKS983033 QUO983033 REK983033 ROG983033 RYC983033 SHY983033 SRU983033 TBQ983033 TLM983033 TVI983033 UFE983033 UPA983033 UYW983033 VIS983033 VSO983033 WCK983033 WMG983033 WWC983033" xr:uid="{1A532CBA-0543-4958-B2DF-CEFC2E705DA5}">
      <formula1>指標適用性</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headerFooter differentFirst="1" alignWithMargins="0">
    <oddFooter>&amp;C&amp;"標楷體,標準"自評表-第 &amp;P 頁</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工作表10">
    <pageSetUpPr fitToPage="1"/>
  </sheetPr>
  <dimension ref="A1:AG81"/>
  <sheetViews>
    <sheetView showGridLines="0" view="pageBreakPreview" zoomScale="110" zoomScaleNormal="85" zoomScaleSheetLayoutView="110" workbookViewId="0">
      <selection activeCell="AH15" sqref="AH15"/>
    </sheetView>
  </sheetViews>
  <sheetFormatPr defaultRowHeight="15.75"/>
  <cols>
    <col min="1" max="1" width="1.25" style="38" customWidth="1"/>
    <col min="2" max="2" width="3.25" style="38" customWidth="1"/>
    <col min="3" max="3" width="3.5" style="38" customWidth="1"/>
    <col min="4" max="4" width="32.25" style="38" customWidth="1"/>
    <col min="5" max="5" width="19.875" style="38" customWidth="1"/>
    <col min="6" max="7" width="4.875" style="38" customWidth="1"/>
    <col min="8" max="8" width="3.25" style="38" customWidth="1"/>
    <col min="9" max="9" width="4.75" style="285" customWidth="1"/>
    <col min="10" max="10" width="4.75" style="287" customWidth="1"/>
    <col min="11" max="11" width="10.5" style="287" customWidth="1"/>
    <col min="12" max="12" width="7.875" style="287" customWidth="1"/>
    <col min="13" max="13" width="5.125" style="285" customWidth="1"/>
    <col min="14" max="16" width="4.125" style="287" customWidth="1"/>
    <col min="17" max="17" width="2.625" style="293" customWidth="1"/>
    <col min="18" max="18" width="2.875" style="294" customWidth="1"/>
    <col min="19" max="19" width="5.125" style="38" customWidth="1"/>
    <col min="20" max="20" width="5.875" style="38" customWidth="1"/>
    <col min="21" max="21" width="3.625" style="30" customWidth="1"/>
    <col min="22" max="22" width="9.125" style="30" customWidth="1"/>
    <col min="23" max="23" width="9.875" style="30" customWidth="1"/>
    <col min="24" max="24" width="1.125" style="30" customWidth="1"/>
    <col min="25" max="26" width="5.375" style="30" customWidth="1"/>
    <col min="27" max="27" width="6.375" style="30" customWidth="1"/>
    <col min="28" max="28" width="1.25" style="30" customWidth="1"/>
    <col min="29" max="29" width="2" style="30" customWidth="1"/>
    <col min="30" max="30" width="10.625" style="45" hidden="1" customWidth="1"/>
    <col min="31" max="31" width="10.625" style="43" hidden="1" customWidth="1"/>
    <col min="32" max="32" width="9" style="30" customWidth="1"/>
    <col min="33" max="33" width="12" style="30" bestFit="1" customWidth="1"/>
    <col min="34" max="34" width="9" style="30" customWidth="1"/>
    <col min="35" max="255" width="9" style="30"/>
    <col min="256" max="256" width="1.25" style="30" customWidth="1"/>
    <col min="257" max="257" width="2.875" style="30" customWidth="1"/>
    <col min="258" max="258" width="6" style="30" customWidth="1"/>
    <col min="259" max="259" width="20.625" style="30" customWidth="1"/>
    <col min="260" max="260" width="14.375" style="30" customWidth="1"/>
    <col min="261" max="261" width="3.125" style="30" customWidth="1"/>
    <col min="262" max="262" width="4.875" style="30" customWidth="1"/>
    <col min="263" max="263" width="3.25" style="30" customWidth="1"/>
    <col min="264" max="264" width="4.75" style="30" customWidth="1"/>
    <col min="265" max="265" width="5.25" style="30" customWidth="1"/>
    <col min="266" max="266" width="3.875" style="30" customWidth="1"/>
    <col min="267" max="267" width="5.875" style="30" customWidth="1"/>
    <col min="268" max="268" width="2.625" style="30" customWidth="1"/>
    <col min="269" max="271" width="4.125" style="30" customWidth="1"/>
    <col min="272" max="272" width="3.125" style="30" customWidth="1"/>
    <col min="273" max="273" width="2.875" style="30" customWidth="1"/>
    <col min="274" max="274" width="3.25" style="30" customWidth="1"/>
    <col min="275" max="275" width="2.375" style="30" customWidth="1"/>
    <col min="276" max="276" width="3.625" style="30" customWidth="1"/>
    <col min="277" max="277" width="3" style="30" customWidth="1"/>
    <col min="278" max="278" width="14.125" style="30" customWidth="1"/>
    <col min="279" max="279" width="1.5" style="30" customWidth="1"/>
    <col min="280" max="280" width="5.875" style="30" customWidth="1"/>
    <col min="281" max="281" width="4.75" style="30" customWidth="1"/>
    <col min="282" max="282" width="6.25" style="30" customWidth="1"/>
    <col min="283" max="283" width="2" style="30" customWidth="1"/>
    <col min="284" max="284" width="25.625" style="30" bestFit="1" customWidth="1"/>
    <col min="285" max="285" width="9" style="30"/>
    <col min="286" max="287" width="0" style="30" hidden="1" customWidth="1"/>
    <col min="288" max="288" width="9" style="30" customWidth="1"/>
    <col min="289" max="511" width="9" style="30"/>
    <col min="512" max="512" width="1.25" style="30" customWidth="1"/>
    <col min="513" max="513" width="2.875" style="30" customWidth="1"/>
    <col min="514" max="514" width="6" style="30" customWidth="1"/>
    <col min="515" max="515" width="20.625" style="30" customWidth="1"/>
    <col min="516" max="516" width="14.375" style="30" customWidth="1"/>
    <col min="517" max="517" width="3.125" style="30" customWidth="1"/>
    <col min="518" max="518" width="4.875" style="30" customWidth="1"/>
    <col min="519" max="519" width="3.25" style="30" customWidth="1"/>
    <col min="520" max="520" width="4.75" style="30" customWidth="1"/>
    <col min="521" max="521" width="5.25" style="30" customWidth="1"/>
    <col min="522" max="522" width="3.875" style="30" customWidth="1"/>
    <col min="523" max="523" width="5.875" style="30" customWidth="1"/>
    <col min="524" max="524" width="2.625" style="30" customWidth="1"/>
    <col min="525" max="527" width="4.125" style="30" customWidth="1"/>
    <col min="528" max="528" width="3.125" style="30" customWidth="1"/>
    <col min="529" max="529" width="2.875" style="30" customWidth="1"/>
    <col min="530" max="530" width="3.25" style="30" customWidth="1"/>
    <col min="531" max="531" width="2.375" style="30" customWidth="1"/>
    <col min="532" max="532" width="3.625" style="30" customWidth="1"/>
    <col min="533" max="533" width="3" style="30" customWidth="1"/>
    <col min="534" max="534" width="14.125" style="30" customWidth="1"/>
    <col min="535" max="535" width="1.5" style="30" customWidth="1"/>
    <col min="536" max="536" width="5.875" style="30" customWidth="1"/>
    <col min="537" max="537" width="4.75" style="30" customWidth="1"/>
    <col min="538" max="538" width="6.25" style="30" customWidth="1"/>
    <col min="539" max="539" width="2" style="30" customWidth="1"/>
    <col min="540" max="540" width="25.625" style="30" bestFit="1" customWidth="1"/>
    <col min="541" max="541" width="9" style="30"/>
    <col min="542" max="543" width="0" style="30" hidden="1" customWidth="1"/>
    <col min="544" max="544" width="9" style="30" customWidth="1"/>
    <col min="545" max="767" width="9" style="30"/>
    <col min="768" max="768" width="1.25" style="30" customWidth="1"/>
    <col min="769" max="769" width="2.875" style="30" customWidth="1"/>
    <col min="770" max="770" width="6" style="30" customWidth="1"/>
    <col min="771" max="771" width="20.625" style="30" customWidth="1"/>
    <col min="772" max="772" width="14.375" style="30" customWidth="1"/>
    <col min="773" max="773" width="3.125" style="30" customWidth="1"/>
    <col min="774" max="774" width="4.875" style="30" customWidth="1"/>
    <col min="775" max="775" width="3.25" style="30" customWidth="1"/>
    <col min="776" max="776" width="4.75" style="30" customWidth="1"/>
    <col min="777" max="777" width="5.25" style="30" customWidth="1"/>
    <col min="778" max="778" width="3.875" style="30" customWidth="1"/>
    <col min="779" max="779" width="5.875" style="30" customWidth="1"/>
    <col min="780" max="780" width="2.625" style="30" customWidth="1"/>
    <col min="781" max="783" width="4.125" style="30" customWidth="1"/>
    <col min="784" max="784" width="3.125" style="30" customWidth="1"/>
    <col min="785" max="785" width="2.875" style="30" customWidth="1"/>
    <col min="786" max="786" width="3.25" style="30" customWidth="1"/>
    <col min="787" max="787" width="2.375" style="30" customWidth="1"/>
    <col min="788" max="788" width="3.625" style="30" customWidth="1"/>
    <col min="789" max="789" width="3" style="30" customWidth="1"/>
    <col min="790" max="790" width="14.125" style="30" customWidth="1"/>
    <col min="791" max="791" width="1.5" style="30" customWidth="1"/>
    <col min="792" max="792" width="5.875" style="30" customWidth="1"/>
    <col min="793" max="793" width="4.75" style="30" customWidth="1"/>
    <col min="794" max="794" width="6.25" style="30" customWidth="1"/>
    <col min="795" max="795" width="2" style="30" customWidth="1"/>
    <col min="796" max="796" width="25.625" style="30" bestFit="1" customWidth="1"/>
    <col min="797" max="797" width="9" style="30"/>
    <col min="798" max="799" width="0" style="30" hidden="1" customWidth="1"/>
    <col min="800" max="800" width="9" style="30" customWidth="1"/>
    <col min="801" max="1023" width="9" style="30"/>
    <col min="1024" max="1024" width="1.25" style="30" customWidth="1"/>
    <col min="1025" max="1025" width="2.875" style="30" customWidth="1"/>
    <col min="1026" max="1026" width="6" style="30" customWidth="1"/>
    <col min="1027" max="1027" width="20.625" style="30" customWidth="1"/>
    <col min="1028" max="1028" width="14.375" style="30" customWidth="1"/>
    <col min="1029" max="1029" width="3.125" style="30" customWidth="1"/>
    <col min="1030" max="1030" width="4.875" style="30" customWidth="1"/>
    <col min="1031" max="1031" width="3.25" style="30" customWidth="1"/>
    <col min="1032" max="1032" width="4.75" style="30" customWidth="1"/>
    <col min="1033" max="1033" width="5.25" style="30" customWidth="1"/>
    <col min="1034" max="1034" width="3.875" style="30" customWidth="1"/>
    <col min="1035" max="1035" width="5.875" style="30" customWidth="1"/>
    <col min="1036" max="1036" width="2.625" style="30" customWidth="1"/>
    <col min="1037" max="1039" width="4.125" style="30" customWidth="1"/>
    <col min="1040" max="1040" width="3.125" style="30" customWidth="1"/>
    <col min="1041" max="1041" width="2.875" style="30" customWidth="1"/>
    <col min="1042" max="1042" width="3.25" style="30" customWidth="1"/>
    <col min="1043" max="1043" width="2.375" style="30" customWidth="1"/>
    <col min="1044" max="1044" width="3.625" style="30" customWidth="1"/>
    <col min="1045" max="1045" width="3" style="30" customWidth="1"/>
    <col min="1046" max="1046" width="14.125" style="30" customWidth="1"/>
    <col min="1047" max="1047" width="1.5" style="30" customWidth="1"/>
    <col min="1048" max="1048" width="5.875" style="30" customWidth="1"/>
    <col min="1049" max="1049" width="4.75" style="30" customWidth="1"/>
    <col min="1050" max="1050" width="6.25" style="30" customWidth="1"/>
    <col min="1051" max="1051" width="2" style="30" customWidth="1"/>
    <col min="1052" max="1052" width="25.625" style="30" bestFit="1" customWidth="1"/>
    <col min="1053" max="1053" width="9" style="30"/>
    <col min="1054" max="1055" width="0" style="30" hidden="1" customWidth="1"/>
    <col min="1056" max="1056" width="9" style="30" customWidth="1"/>
    <col min="1057" max="1279" width="9" style="30"/>
    <col min="1280" max="1280" width="1.25" style="30" customWidth="1"/>
    <col min="1281" max="1281" width="2.875" style="30" customWidth="1"/>
    <col min="1282" max="1282" width="6" style="30" customWidth="1"/>
    <col min="1283" max="1283" width="20.625" style="30" customWidth="1"/>
    <col min="1284" max="1284" width="14.375" style="30" customWidth="1"/>
    <col min="1285" max="1285" width="3.125" style="30" customWidth="1"/>
    <col min="1286" max="1286" width="4.875" style="30" customWidth="1"/>
    <col min="1287" max="1287" width="3.25" style="30" customWidth="1"/>
    <col min="1288" max="1288" width="4.75" style="30" customWidth="1"/>
    <col min="1289" max="1289" width="5.25" style="30" customWidth="1"/>
    <col min="1290" max="1290" width="3.875" style="30" customWidth="1"/>
    <col min="1291" max="1291" width="5.875" style="30" customWidth="1"/>
    <col min="1292" max="1292" width="2.625" style="30" customWidth="1"/>
    <col min="1293" max="1295" width="4.125" style="30" customWidth="1"/>
    <col min="1296" max="1296" width="3.125" style="30" customWidth="1"/>
    <col min="1297" max="1297" width="2.875" style="30" customWidth="1"/>
    <col min="1298" max="1298" width="3.25" style="30" customWidth="1"/>
    <col min="1299" max="1299" width="2.375" style="30" customWidth="1"/>
    <col min="1300" max="1300" width="3.625" style="30" customWidth="1"/>
    <col min="1301" max="1301" width="3" style="30" customWidth="1"/>
    <col min="1302" max="1302" width="14.125" style="30" customWidth="1"/>
    <col min="1303" max="1303" width="1.5" style="30" customWidth="1"/>
    <col min="1304" max="1304" width="5.875" style="30" customWidth="1"/>
    <col min="1305" max="1305" width="4.75" style="30" customWidth="1"/>
    <col min="1306" max="1306" width="6.25" style="30" customWidth="1"/>
    <col min="1307" max="1307" width="2" style="30" customWidth="1"/>
    <col min="1308" max="1308" width="25.625" style="30" bestFit="1" customWidth="1"/>
    <col min="1309" max="1309" width="9" style="30"/>
    <col min="1310" max="1311" width="0" style="30" hidden="1" customWidth="1"/>
    <col min="1312" max="1312" width="9" style="30" customWidth="1"/>
    <col min="1313" max="1535" width="9" style="30"/>
    <col min="1536" max="1536" width="1.25" style="30" customWidth="1"/>
    <col min="1537" max="1537" width="2.875" style="30" customWidth="1"/>
    <col min="1538" max="1538" width="6" style="30" customWidth="1"/>
    <col min="1539" max="1539" width="20.625" style="30" customWidth="1"/>
    <col min="1540" max="1540" width="14.375" style="30" customWidth="1"/>
    <col min="1541" max="1541" width="3.125" style="30" customWidth="1"/>
    <col min="1542" max="1542" width="4.875" style="30" customWidth="1"/>
    <col min="1543" max="1543" width="3.25" style="30" customWidth="1"/>
    <col min="1544" max="1544" width="4.75" style="30" customWidth="1"/>
    <col min="1545" max="1545" width="5.25" style="30" customWidth="1"/>
    <col min="1546" max="1546" width="3.875" style="30" customWidth="1"/>
    <col min="1547" max="1547" width="5.875" style="30" customWidth="1"/>
    <col min="1548" max="1548" width="2.625" style="30" customWidth="1"/>
    <col min="1549" max="1551" width="4.125" style="30" customWidth="1"/>
    <col min="1552" max="1552" width="3.125" style="30" customWidth="1"/>
    <col min="1553" max="1553" width="2.875" style="30" customWidth="1"/>
    <col min="1554" max="1554" width="3.25" style="30" customWidth="1"/>
    <col min="1555" max="1555" width="2.375" style="30" customWidth="1"/>
    <col min="1556" max="1556" width="3.625" style="30" customWidth="1"/>
    <col min="1557" max="1557" width="3" style="30" customWidth="1"/>
    <col min="1558" max="1558" width="14.125" style="30" customWidth="1"/>
    <col min="1559" max="1559" width="1.5" style="30" customWidth="1"/>
    <col min="1560" max="1560" width="5.875" style="30" customWidth="1"/>
    <col min="1561" max="1561" width="4.75" style="30" customWidth="1"/>
    <col min="1562" max="1562" width="6.25" style="30" customWidth="1"/>
    <col min="1563" max="1563" width="2" style="30" customWidth="1"/>
    <col min="1564" max="1564" width="25.625" style="30" bestFit="1" customWidth="1"/>
    <col min="1565" max="1565" width="9" style="30"/>
    <col min="1566" max="1567" width="0" style="30" hidden="1" customWidth="1"/>
    <col min="1568" max="1568" width="9" style="30" customWidth="1"/>
    <col min="1569" max="1791" width="9" style="30"/>
    <col min="1792" max="1792" width="1.25" style="30" customWidth="1"/>
    <col min="1793" max="1793" width="2.875" style="30" customWidth="1"/>
    <col min="1794" max="1794" width="6" style="30" customWidth="1"/>
    <col min="1795" max="1795" width="20.625" style="30" customWidth="1"/>
    <col min="1796" max="1796" width="14.375" style="30" customWidth="1"/>
    <col min="1797" max="1797" width="3.125" style="30" customWidth="1"/>
    <col min="1798" max="1798" width="4.875" style="30" customWidth="1"/>
    <col min="1799" max="1799" width="3.25" style="30" customWidth="1"/>
    <col min="1800" max="1800" width="4.75" style="30" customWidth="1"/>
    <col min="1801" max="1801" width="5.25" style="30" customWidth="1"/>
    <col min="1802" max="1802" width="3.875" style="30" customWidth="1"/>
    <col min="1803" max="1803" width="5.875" style="30" customWidth="1"/>
    <col min="1804" max="1804" width="2.625" style="30" customWidth="1"/>
    <col min="1805" max="1807" width="4.125" style="30" customWidth="1"/>
    <col min="1808" max="1808" width="3.125" style="30" customWidth="1"/>
    <col min="1809" max="1809" width="2.875" style="30" customWidth="1"/>
    <col min="1810" max="1810" width="3.25" style="30" customWidth="1"/>
    <col min="1811" max="1811" width="2.375" style="30" customWidth="1"/>
    <col min="1812" max="1812" width="3.625" style="30" customWidth="1"/>
    <col min="1813" max="1813" width="3" style="30" customWidth="1"/>
    <col min="1814" max="1814" width="14.125" style="30" customWidth="1"/>
    <col min="1815" max="1815" width="1.5" style="30" customWidth="1"/>
    <col min="1816" max="1816" width="5.875" style="30" customWidth="1"/>
    <col min="1817" max="1817" width="4.75" style="30" customWidth="1"/>
    <col min="1818" max="1818" width="6.25" style="30" customWidth="1"/>
    <col min="1819" max="1819" width="2" style="30" customWidth="1"/>
    <col min="1820" max="1820" width="25.625" style="30" bestFit="1" customWidth="1"/>
    <col min="1821" max="1821" width="9" style="30"/>
    <col min="1822" max="1823" width="0" style="30" hidden="1" customWidth="1"/>
    <col min="1824" max="1824" width="9" style="30" customWidth="1"/>
    <col min="1825" max="2047" width="9" style="30"/>
    <col min="2048" max="2048" width="1.25" style="30" customWidth="1"/>
    <col min="2049" max="2049" width="2.875" style="30" customWidth="1"/>
    <col min="2050" max="2050" width="6" style="30" customWidth="1"/>
    <col min="2051" max="2051" width="20.625" style="30" customWidth="1"/>
    <col min="2052" max="2052" width="14.375" style="30" customWidth="1"/>
    <col min="2053" max="2053" width="3.125" style="30" customWidth="1"/>
    <col min="2054" max="2054" width="4.875" style="30" customWidth="1"/>
    <col min="2055" max="2055" width="3.25" style="30" customWidth="1"/>
    <col min="2056" max="2056" width="4.75" style="30" customWidth="1"/>
    <col min="2057" max="2057" width="5.25" style="30" customWidth="1"/>
    <col min="2058" max="2058" width="3.875" style="30" customWidth="1"/>
    <col min="2059" max="2059" width="5.875" style="30" customWidth="1"/>
    <col min="2060" max="2060" width="2.625" style="30" customWidth="1"/>
    <col min="2061" max="2063" width="4.125" style="30" customWidth="1"/>
    <col min="2064" max="2064" width="3.125" style="30" customWidth="1"/>
    <col min="2065" max="2065" width="2.875" style="30" customWidth="1"/>
    <col min="2066" max="2066" width="3.25" style="30" customWidth="1"/>
    <col min="2067" max="2067" width="2.375" style="30" customWidth="1"/>
    <col min="2068" max="2068" width="3.625" style="30" customWidth="1"/>
    <col min="2069" max="2069" width="3" style="30" customWidth="1"/>
    <col min="2070" max="2070" width="14.125" style="30" customWidth="1"/>
    <col min="2071" max="2071" width="1.5" style="30" customWidth="1"/>
    <col min="2072" max="2072" width="5.875" style="30" customWidth="1"/>
    <col min="2073" max="2073" width="4.75" style="30" customWidth="1"/>
    <col min="2074" max="2074" width="6.25" style="30" customWidth="1"/>
    <col min="2075" max="2075" width="2" style="30" customWidth="1"/>
    <col min="2076" max="2076" width="25.625" style="30" bestFit="1" customWidth="1"/>
    <col min="2077" max="2077" width="9" style="30"/>
    <col min="2078" max="2079" width="0" style="30" hidden="1" customWidth="1"/>
    <col min="2080" max="2080" width="9" style="30" customWidth="1"/>
    <col min="2081" max="2303" width="9" style="30"/>
    <col min="2304" max="2304" width="1.25" style="30" customWidth="1"/>
    <col min="2305" max="2305" width="2.875" style="30" customWidth="1"/>
    <col min="2306" max="2306" width="6" style="30" customWidth="1"/>
    <col min="2307" max="2307" width="20.625" style="30" customWidth="1"/>
    <col min="2308" max="2308" width="14.375" style="30" customWidth="1"/>
    <col min="2309" max="2309" width="3.125" style="30" customWidth="1"/>
    <col min="2310" max="2310" width="4.875" style="30" customWidth="1"/>
    <col min="2311" max="2311" width="3.25" style="30" customWidth="1"/>
    <col min="2312" max="2312" width="4.75" style="30" customWidth="1"/>
    <col min="2313" max="2313" width="5.25" style="30" customWidth="1"/>
    <col min="2314" max="2314" width="3.875" style="30" customWidth="1"/>
    <col min="2315" max="2315" width="5.875" style="30" customWidth="1"/>
    <col min="2316" max="2316" width="2.625" style="30" customWidth="1"/>
    <col min="2317" max="2319" width="4.125" style="30" customWidth="1"/>
    <col min="2320" max="2320" width="3.125" style="30" customWidth="1"/>
    <col min="2321" max="2321" width="2.875" style="30" customWidth="1"/>
    <col min="2322" max="2322" width="3.25" style="30" customWidth="1"/>
    <col min="2323" max="2323" width="2.375" style="30" customWidth="1"/>
    <col min="2324" max="2324" width="3.625" style="30" customWidth="1"/>
    <col min="2325" max="2325" width="3" style="30" customWidth="1"/>
    <col min="2326" max="2326" width="14.125" style="30" customWidth="1"/>
    <col min="2327" max="2327" width="1.5" style="30" customWidth="1"/>
    <col min="2328" max="2328" width="5.875" style="30" customWidth="1"/>
    <col min="2329" max="2329" width="4.75" style="30" customWidth="1"/>
    <col min="2330" max="2330" width="6.25" style="30" customWidth="1"/>
    <col min="2331" max="2331" width="2" style="30" customWidth="1"/>
    <col min="2332" max="2332" width="25.625" style="30" bestFit="1" customWidth="1"/>
    <col min="2333" max="2333" width="9" style="30"/>
    <col min="2334" max="2335" width="0" style="30" hidden="1" customWidth="1"/>
    <col min="2336" max="2336" width="9" style="30" customWidth="1"/>
    <col min="2337" max="2559" width="9" style="30"/>
    <col min="2560" max="2560" width="1.25" style="30" customWidth="1"/>
    <col min="2561" max="2561" width="2.875" style="30" customWidth="1"/>
    <col min="2562" max="2562" width="6" style="30" customWidth="1"/>
    <col min="2563" max="2563" width="20.625" style="30" customWidth="1"/>
    <col min="2564" max="2564" width="14.375" style="30" customWidth="1"/>
    <col min="2565" max="2565" width="3.125" style="30" customWidth="1"/>
    <col min="2566" max="2566" width="4.875" style="30" customWidth="1"/>
    <col min="2567" max="2567" width="3.25" style="30" customWidth="1"/>
    <col min="2568" max="2568" width="4.75" style="30" customWidth="1"/>
    <col min="2569" max="2569" width="5.25" style="30" customWidth="1"/>
    <col min="2570" max="2570" width="3.875" style="30" customWidth="1"/>
    <col min="2571" max="2571" width="5.875" style="30" customWidth="1"/>
    <col min="2572" max="2572" width="2.625" style="30" customWidth="1"/>
    <col min="2573" max="2575" width="4.125" style="30" customWidth="1"/>
    <col min="2576" max="2576" width="3.125" style="30" customWidth="1"/>
    <col min="2577" max="2577" width="2.875" style="30" customWidth="1"/>
    <col min="2578" max="2578" width="3.25" style="30" customWidth="1"/>
    <col min="2579" max="2579" width="2.375" style="30" customWidth="1"/>
    <col min="2580" max="2580" width="3.625" style="30" customWidth="1"/>
    <col min="2581" max="2581" width="3" style="30" customWidth="1"/>
    <col min="2582" max="2582" width="14.125" style="30" customWidth="1"/>
    <col min="2583" max="2583" width="1.5" style="30" customWidth="1"/>
    <col min="2584" max="2584" width="5.875" style="30" customWidth="1"/>
    <col min="2585" max="2585" width="4.75" style="30" customWidth="1"/>
    <col min="2586" max="2586" width="6.25" style="30" customWidth="1"/>
    <col min="2587" max="2587" width="2" style="30" customWidth="1"/>
    <col min="2588" max="2588" width="25.625" style="30" bestFit="1" customWidth="1"/>
    <col min="2589" max="2589" width="9" style="30"/>
    <col min="2590" max="2591" width="0" style="30" hidden="1" customWidth="1"/>
    <col min="2592" max="2592" width="9" style="30" customWidth="1"/>
    <col min="2593" max="2815" width="9" style="30"/>
    <col min="2816" max="2816" width="1.25" style="30" customWidth="1"/>
    <col min="2817" max="2817" width="2.875" style="30" customWidth="1"/>
    <col min="2818" max="2818" width="6" style="30" customWidth="1"/>
    <col min="2819" max="2819" width="20.625" style="30" customWidth="1"/>
    <col min="2820" max="2820" width="14.375" style="30" customWidth="1"/>
    <col min="2821" max="2821" width="3.125" style="30" customWidth="1"/>
    <col min="2822" max="2822" width="4.875" style="30" customWidth="1"/>
    <col min="2823" max="2823" width="3.25" style="30" customWidth="1"/>
    <col min="2824" max="2824" width="4.75" style="30" customWidth="1"/>
    <col min="2825" max="2825" width="5.25" style="30" customWidth="1"/>
    <col min="2826" max="2826" width="3.875" style="30" customWidth="1"/>
    <col min="2827" max="2827" width="5.875" style="30" customWidth="1"/>
    <col min="2828" max="2828" width="2.625" style="30" customWidth="1"/>
    <col min="2829" max="2831" width="4.125" style="30" customWidth="1"/>
    <col min="2832" max="2832" width="3.125" style="30" customWidth="1"/>
    <col min="2833" max="2833" width="2.875" style="30" customWidth="1"/>
    <col min="2834" max="2834" width="3.25" style="30" customWidth="1"/>
    <col min="2835" max="2835" width="2.375" style="30" customWidth="1"/>
    <col min="2836" max="2836" width="3.625" style="30" customWidth="1"/>
    <col min="2837" max="2837" width="3" style="30" customWidth="1"/>
    <col min="2838" max="2838" width="14.125" style="30" customWidth="1"/>
    <col min="2839" max="2839" width="1.5" style="30" customWidth="1"/>
    <col min="2840" max="2840" width="5.875" style="30" customWidth="1"/>
    <col min="2841" max="2841" width="4.75" style="30" customWidth="1"/>
    <col min="2842" max="2842" width="6.25" style="30" customWidth="1"/>
    <col min="2843" max="2843" width="2" style="30" customWidth="1"/>
    <col min="2844" max="2844" width="25.625" style="30" bestFit="1" customWidth="1"/>
    <col min="2845" max="2845" width="9" style="30"/>
    <col min="2846" max="2847" width="0" style="30" hidden="1" customWidth="1"/>
    <col min="2848" max="2848" width="9" style="30" customWidth="1"/>
    <col min="2849" max="3071" width="9" style="30"/>
    <col min="3072" max="3072" width="1.25" style="30" customWidth="1"/>
    <col min="3073" max="3073" width="2.875" style="30" customWidth="1"/>
    <col min="3074" max="3074" width="6" style="30" customWidth="1"/>
    <col min="3075" max="3075" width="20.625" style="30" customWidth="1"/>
    <col min="3076" max="3076" width="14.375" style="30" customWidth="1"/>
    <col min="3077" max="3077" width="3.125" style="30" customWidth="1"/>
    <col min="3078" max="3078" width="4.875" style="30" customWidth="1"/>
    <col min="3079" max="3079" width="3.25" style="30" customWidth="1"/>
    <col min="3080" max="3080" width="4.75" style="30" customWidth="1"/>
    <col min="3081" max="3081" width="5.25" style="30" customWidth="1"/>
    <col min="3082" max="3082" width="3.875" style="30" customWidth="1"/>
    <col min="3083" max="3083" width="5.875" style="30" customWidth="1"/>
    <col min="3084" max="3084" width="2.625" style="30" customWidth="1"/>
    <col min="3085" max="3087" width="4.125" style="30" customWidth="1"/>
    <col min="3088" max="3088" width="3.125" style="30" customWidth="1"/>
    <col min="3089" max="3089" width="2.875" style="30" customWidth="1"/>
    <col min="3090" max="3090" width="3.25" style="30" customWidth="1"/>
    <col min="3091" max="3091" width="2.375" style="30" customWidth="1"/>
    <col min="3092" max="3092" width="3.625" style="30" customWidth="1"/>
    <col min="3093" max="3093" width="3" style="30" customWidth="1"/>
    <col min="3094" max="3094" width="14.125" style="30" customWidth="1"/>
    <col min="3095" max="3095" width="1.5" style="30" customWidth="1"/>
    <col min="3096" max="3096" width="5.875" style="30" customWidth="1"/>
    <col min="3097" max="3097" width="4.75" style="30" customWidth="1"/>
    <col min="3098" max="3098" width="6.25" style="30" customWidth="1"/>
    <col min="3099" max="3099" width="2" style="30" customWidth="1"/>
    <col min="3100" max="3100" width="25.625" style="30" bestFit="1" customWidth="1"/>
    <col min="3101" max="3101" width="9" style="30"/>
    <col min="3102" max="3103" width="0" style="30" hidden="1" customWidth="1"/>
    <col min="3104" max="3104" width="9" style="30" customWidth="1"/>
    <col min="3105" max="3327" width="9" style="30"/>
    <col min="3328" max="3328" width="1.25" style="30" customWidth="1"/>
    <col min="3329" max="3329" width="2.875" style="30" customWidth="1"/>
    <col min="3330" max="3330" width="6" style="30" customWidth="1"/>
    <col min="3331" max="3331" width="20.625" style="30" customWidth="1"/>
    <col min="3332" max="3332" width="14.375" style="30" customWidth="1"/>
    <col min="3333" max="3333" width="3.125" style="30" customWidth="1"/>
    <col min="3334" max="3334" width="4.875" style="30" customWidth="1"/>
    <col min="3335" max="3335" width="3.25" style="30" customWidth="1"/>
    <col min="3336" max="3336" width="4.75" style="30" customWidth="1"/>
    <col min="3337" max="3337" width="5.25" style="30" customWidth="1"/>
    <col min="3338" max="3338" width="3.875" style="30" customWidth="1"/>
    <col min="3339" max="3339" width="5.875" style="30" customWidth="1"/>
    <col min="3340" max="3340" width="2.625" style="30" customWidth="1"/>
    <col min="3341" max="3343" width="4.125" style="30" customWidth="1"/>
    <col min="3344" max="3344" width="3.125" style="30" customWidth="1"/>
    <col min="3345" max="3345" width="2.875" style="30" customWidth="1"/>
    <col min="3346" max="3346" width="3.25" style="30" customWidth="1"/>
    <col min="3347" max="3347" width="2.375" style="30" customWidth="1"/>
    <col min="3348" max="3348" width="3.625" style="30" customWidth="1"/>
    <col min="3349" max="3349" width="3" style="30" customWidth="1"/>
    <col min="3350" max="3350" width="14.125" style="30" customWidth="1"/>
    <col min="3351" max="3351" width="1.5" style="30" customWidth="1"/>
    <col min="3352" max="3352" width="5.875" style="30" customWidth="1"/>
    <col min="3353" max="3353" width="4.75" style="30" customWidth="1"/>
    <col min="3354" max="3354" width="6.25" style="30" customWidth="1"/>
    <col min="3355" max="3355" width="2" style="30" customWidth="1"/>
    <col min="3356" max="3356" width="25.625" style="30" bestFit="1" customWidth="1"/>
    <col min="3357" max="3357" width="9" style="30"/>
    <col min="3358" max="3359" width="0" style="30" hidden="1" customWidth="1"/>
    <col min="3360" max="3360" width="9" style="30" customWidth="1"/>
    <col min="3361" max="3583" width="9" style="30"/>
    <col min="3584" max="3584" width="1.25" style="30" customWidth="1"/>
    <col min="3585" max="3585" width="2.875" style="30" customWidth="1"/>
    <col min="3586" max="3586" width="6" style="30" customWidth="1"/>
    <col min="3587" max="3587" width="20.625" style="30" customWidth="1"/>
    <col min="3588" max="3588" width="14.375" style="30" customWidth="1"/>
    <col min="3589" max="3589" width="3.125" style="30" customWidth="1"/>
    <col min="3590" max="3590" width="4.875" style="30" customWidth="1"/>
    <col min="3591" max="3591" width="3.25" style="30" customWidth="1"/>
    <col min="3592" max="3592" width="4.75" style="30" customWidth="1"/>
    <col min="3593" max="3593" width="5.25" style="30" customWidth="1"/>
    <col min="3594" max="3594" width="3.875" style="30" customWidth="1"/>
    <col min="3595" max="3595" width="5.875" style="30" customWidth="1"/>
    <col min="3596" max="3596" width="2.625" style="30" customWidth="1"/>
    <col min="3597" max="3599" width="4.125" style="30" customWidth="1"/>
    <col min="3600" max="3600" width="3.125" style="30" customWidth="1"/>
    <col min="3601" max="3601" width="2.875" style="30" customWidth="1"/>
    <col min="3602" max="3602" width="3.25" style="30" customWidth="1"/>
    <col min="3603" max="3603" width="2.375" style="30" customWidth="1"/>
    <col min="3604" max="3604" width="3.625" style="30" customWidth="1"/>
    <col min="3605" max="3605" width="3" style="30" customWidth="1"/>
    <col min="3606" max="3606" width="14.125" style="30" customWidth="1"/>
    <col min="3607" max="3607" width="1.5" style="30" customWidth="1"/>
    <col min="3608" max="3608" width="5.875" style="30" customWidth="1"/>
    <col min="3609" max="3609" width="4.75" style="30" customWidth="1"/>
    <col min="3610" max="3610" width="6.25" style="30" customWidth="1"/>
    <col min="3611" max="3611" width="2" style="30" customWidth="1"/>
    <col min="3612" max="3612" width="25.625" style="30" bestFit="1" customWidth="1"/>
    <col min="3613" max="3613" width="9" style="30"/>
    <col min="3614" max="3615" width="0" style="30" hidden="1" customWidth="1"/>
    <col min="3616" max="3616" width="9" style="30" customWidth="1"/>
    <col min="3617" max="3839" width="9" style="30"/>
    <col min="3840" max="3840" width="1.25" style="30" customWidth="1"/>
    <col min="3841" max="3841" width="2.875" style="30" customWidth="1"/>
    <col min="3842" max="3842" width="6" style="30" customWidth="1"/>
    <col min="3843" max="3843" width="20.625" style="30" customWidth="1"/>
    <col min="3844" max="3844" width="14.375" style="30" customWidth="1"/>
    <col min="3845" max="3845" width="3.125" style="30" customWidth="1"/>
    <col min="3846" max="3846" width="4.875" style="30" customWidth="1"/>
    <col min="3847" max="3847" width="3.25" style="30" customWidth="1"/>
    <col min="3848" max="3848" width="4.75" style="30" customWidth="1"/>
    <col min="3849" max="3849" width="5.25" style="30" customWidth="1"/>
    <col min="3850" max="3850" width="3.875" style="30" customWidth="1"/>
    <col min="3851" max="3851" width="5.875" style="30" customWidth="1"/>
    <col min="3852" max="3852" width="2.625" style="30" customWidth="1"/>
    <col min="3853" max="3855" width="4.125" style="30" customWidth="1"/>
    <col min="3856" max="3856" width="3.125" style="30" customWidth="1"/>
    <col min="3857" max="3857" width="2.875" style="30" customWidth="1"/>
    <col min="3858" max="3858" width="3.25" style="30" customWidth="1"/>
    <col min="3859" max="3859" width="2.375" style="30" customWidth="1"/>
    <col min="3860" max="3860" width="3.625" style="30" customWidth="1"/>
    <col min="3861" max="3861" width="3" style="30" customWidth="1"/>
    <col min="3862" max="3862" width="14.125" style="30" customWidth="1"/>
    <col min="3863" max="3863" width="1.5" style="30" customWidth="1"/>
    <col min="3864" max="3864" width="5.875" style="30" customWidth="1"/>
    <col min="3865" max="3865" width="4.75" style="30" customWidth="1"/>
    <col min="3866" max="3866" width="6.25" style="30" customWidth="1"/>
    <col min="3867" max="3867" width="2" style="30" customWidth="1"/>
    <col min="3868" max="3868" width="25.625" style="30" bestFit="1" customWidth="1"/>
    <col min="3869" max="3869" width="9" style="30"/>
    <col min="3870" max="3871" width="0" style="30" hidden="1" customWidth="1"/>
    <col min="3872" max="3872" width="9" style="30" customWidth="1"/>
    <col min="3873" max="4095" width="9" style="30"/>
    <col min="4096" max="4096" width="1.25" style="30" customWidth="1"/>
    <col min="4097" max="4097" width="2.875" style="30" customWidth="1"/>
    <col min="4098" max="4098" width="6" style="30" customWidth="1"/>
    <col min="4099" max="4099" width="20.625" style="30" customWidth="1"/>
    <col min="4100" max="4100" width="14.375" style="30" customWidth="1"/>
    <col min="4101" max="4101" width="3.125" style="30" customWidth="1"/>
    <col min="4102" max="4102" width="4.875" style="30" customWidth="1"/>
    <col min="4103" max="4103" width="3.25" style="30" customWidth="1"/>
    <col min="4104" max="4104" width="4.75" style="30" customWidth="1"/>
    <col min="4105" max="4105" width="5.25" style="30" customWidth="1"/>
    <col min="4106" max="4106" width="3.875" style="30" customWidth="1"/>
    <col min="4107" max="4107" width="5.875" style="30" customWidth="1"/>
    <col min="4108" max="4108" width="2.625" style="30" customWidth="1"/>
    <col min="4109" max="4111" width="4.125" style="30" customWidth="1"/>
    <col min="4112" max="4112" width="3.125" style="30" customWidth="1"/>
    <col min="4113" max="4113" width="2.875" style="30" customWidth="1"/>
    <col min="4114" max="4114" width="3.25" style="30" customWidth="1"/>
    <col min="4115" max="4115" width="2.375" style="30" customWidth="1"/>
    <col min="4116" max="4116" width="3.625" style="30" customWidth="1"/>
    <col min="4117" max="4117" width="3" style="30" customWidth="1"/>
    <col min="4118" max="4118" width="14.125" style="30" customWidth="1"/>
    <col min="4119" max="4119" width="1.5" style="30" customWidth="1"/>
    <col min="4120" max="4120" width="5.875" style="30" customWidth="1"/>
    <col min="4121" max="4121" width="4.75" style="30" customWidth="1"/>
    <col min="4122" max="4122" width="6.25" style="30" customWidth="1"/>
    <col min="4123" max="4123" width="2" style="30" customWidth="1"/>
    <col min="4124" max="4124" width="25.625" style="30" bestFit="1" customWidth="1"/>
    <col min="4125" max="4125" width="9" style="30"/>
    <col min="4126" max="4127" width="0" style="30" hidden="1" customWidth="1"/>
    <col min="4128" max="4128" width="9" style="30" customWidth="1"/>
    <col min="4129" max="4351" width="9" style="30"/>
    <col min="4352" max="4352" width="1.25" style="30" customWidth="1"/>
    <col min="4353" max="4353" width="2.875" style="30" customWidth="1"/>
    <col min="4354" max="4354" width="6" style="30" customWidth="1"/>
    <col min="4355" max="4355" width="20.625" style="30" customWidth="1"/>
    <col min="4356" max="4356" width="14.375" style="30" customWidth="1"/>
    <col min="4357" max="4357" width="3.125" style="30" customWidth="1"/>
    <col min="4358" max="4358" width="4.875" style="30" customWidth="1"/>
    <col min="4359" max="4359" width="3.25" style="30" customWidth="1"/>
    <col min="4360" max="4360" width="4.75" style="30" customWidth="1"/>
    <col min="4361" max="4361" width="5.25" style="30" customWidth="1"/>
    <col min="4362" max="4362" width="3.875" style="30" customWidth="1"/>
    <col min="4363" max="4363" width="5.875" style="30" customWidth="1"/>
    <col min="4364" max="4364" width="2.625" style="30" customWidth="1"/>
    <col min="4365" max="4367" width="4.125" style="30" customWidth="1"/>
    <col min="4368" max="4368" width="3.125" style="30" customWidth="1"/>
    <col min="4369" max="4369" width="2.875" style="30" customWidth="1"/>
    <col min="4370" max="4370" width="3.25" style="30" customWidth="1"/>
    <col min="4371" max="4371" width="2.375" style="30" customWidth="1"/>
    <col min="4372" max="4372" width="3.625" style="30" customWidth="1"/>
    <col min="4373" max="4373" width="3" style="30" customWidth="1"/>
    <col min="4374" max="4374" width="14.125" style="30" customWidth="1"/>
    <col min="4375" max="4375" width="1.5" style="30" customWidth="1"/>
    <col min="4376" max="4376" width="5.875" style="30" customWidth="1"/>
    <col min="4377" max="4377" width="4.75" style="30" customWidth="1"/>
    <col min="4378" max="4378" width="6.25" style="30" customWidth="1"/>
    <col min="4379" max="4379" width="2" style="30" customWidth="1"/>
    <col min="4380" max="4380" width="25.625" style="30" bestFit="1" customWidth="1"/>
    <col min="4381" max="4381" width="9" style="30"/>
    <col min="4382" max="4383" width="0" style="30" hidden="1" customWidth="1"/>
    <col min="4384" max="4384" width="9" style="30" customWidth="1"/>
    <col min="4385" max="4607" width="9" style="30"/>
    <col min="4608" max="4608" width="1.25" style="30" customWidth="1"/>
    <col min="4609" max="4609" width="2.875" style="30" customWidth="1"/>
    <col min="4610" max="4610" width="6" style="30" customWidth="1"/>
    <col min="4611" max="4611" width="20.625" style="30" customWidth="1"/>
    <col min="4612" max="4612" width="14.375" style="30" customWidth="1"/>
    <col min="4613" max="4613" width="3.125" style="30" customWidth="1"/>
    <col min="4614" max="4614" width="4.875" style="30" customWidth="1"/>
    <col min="4615" max="4615" width="3.25" style="30" customWidth="1"/>
    <col min="4616" max="4616" width="4.75" style="30" customWidth="1"/>
    <col min="4617" max="4617" width="5.25" style="30" customWidth="1"/>
    <col min="4618" max="4618" width="3.875" style="30" customWidth="1"/>
    <col min="4619" max="4619" width="5.875" style="30" customWidth="1"/>
    <col min="4620" max="4620" width="2.625" style="30" customWidth="1"/>
    <col min="4621" max="4623" width="4.125" style="30" customWidth="1"/>
    <col min="4624" max="4624" width="3.125" style="30" customWidth="1"/>
    <col min="4625" max="4625" width="2.875" style="30" customWidth="1"/>
    <col min="4626" max="4626" width="3.25" style="30" customWidth="1"/>
    <col min="4627" max="4627" width="2.375" style="30" customWidth="1"/>
    <col min="4628" max="4628" width="3.625" style="30" customWidth="1"/>
    <col min="4629" max="4629" width="3" style="30" customWidth="1"/>
    <col min="4630" max="4630" width="14.125" style="30" customWidth="1"/>
    <col min="4631" max="4631" width="1.5" style="30" customWidth="1"/>
    <col min="4632" max="4632" width="5.875" style="30" customWidth="1"/>
    <col min="4633" max="4633" width="4.75" style="30" customWidth="1"/>
    <col min="4634" max="4634" width="6.25" style="30" customWidth="1"/>
    <col min="4635" max="4635" width="2" style="30" customWidth="1"/>
    <col min="4636" max="4636" width="25.625" style="30" bestFit="1" customWidth="1"/>
    <col min="4637" max="4637" width="9" style="30"/>
    <col min="4638" max="4639" width="0" style="30" hidden="1" customWidth="1"/>
    <col min="4640" max="4640" width="9" style="30" customWidth="1"/>
    <col min="4641" max="4863" width="9" style="30"/>
    <col min="4864" max="4864" width="1.25" style="30" customWidth="1"/>
    <col min="4865" max="4865" width="2.875" style="30" customWidth="1"/>
    <col min="4866" max="4866" width="6" style="30" customWidth="1"/>
    <col min="4867" max="4867" width="20.625" style="30" customWidth="1"/>
    <col min="4868" max="4868" width="14.375" style="30" customWidth="1"/>
    <col min="4869" max="4869" width="3.125" style="30" customWidth="1"/>
    <col min="4870" max="4870" width="4.875" style="30" customWidth="1"/>
    <col min="4871" max="4871" width="3.25" style="30" customWidth="1"/>
    <col min="4872" max="4872" width="4.75" style="30" customWidth="1"/>
    <col min="4873" max="4873" width="5.25" style="30" customWidth="1"/>
    <col min="4874" max="4874" width="3.875" style="30" customWidth="1"/>
    <col min="4875" max="4875" width="5.875" style="30" customWidth="1"/>
    <col min="4876" max="4876" width="2.625" style="30" customWidth="1"/>
    <col min="4877" max="4879" width="4.125" style="30" customWidth="1"/>
    <col min="4880" max="4880" width="3.125" style="30" customWidth="1"/>
    <col min="4881" max="4881" width="2.875" style="30" customWidth="1"/>
    <col min="4882" max="4882" width="3.25" style="30" customWidth="1"/>
    <col min="4883" max="4883" width="2.375" style="30" customWidth="1"/>
    <col min="4884" max="4884" width="3.625" style="30" customWidth="1"/>
    <col min="4885" max="4885" width="3" style="30" customWidth="1"/>
    <col min="4886" max="4886" width="14.125" style="30" customWidth="1"/>
    <col min="4887" max="4887" width="1.5" style="30" customWidth="1"/>
    <col min="4888" max="4888" width="5.875" style="30" customWidth="1"/>
    <col min="4889" max="4889" width="4.75" style="30" customWidth="1"/>
    <col min="4890" max="4890" width="6.25" style="30" customWidth="1"/>
    <col min="4891" max="4891" width="2" style="30" customWidth="1"/>
    <col min="4892" max="4892" width="25.625" style="30" bestFit="1" customWidth="1"/>
    <col min="4893" max="4893" width="9" style="30"/>
    <col min="4894" max="4895" width="0" style="30" hidden="1" customWidth="1"/>
    <col min="4896" max="4896" width="9" style="30" customWidth="1"/>
    <col min="4897" max="5119" width="9" style="30"/>
    <col min="5120" max="5120" width="1.25" style="30" customWidth="1"/>
    <col min="5121" max="5121" width="2.875" style="30" customWidth="1"/>
    <col min="5122" max="5122" width="6" style="30" customWidth="1"/>
    <col min="5123" max="5123" width="20.625" style="30" customWidth="1"/>
    <col min="5124" max="5124" width="14.375" style="30" customWidth="1"/>
    <col min="5125" max="5125" width="3.125" style="30" customWidth="1"/>
    <col min="5126" max="5126" width="4.875" style="30" customWidth="1"/>
    <col min="5127" max="5127" width="3.25" style="30" customWidth="1"/>
    <col min="5128" max="5128" width="4.75" style="30" customWidth="1"/>
    <col min="5129" max="5129" width="5.25" style="30" customWidth="1"/>
    <col min="5130" max="5130" width="3.875" style="30" customWidth="1"/>
    <col min="5131" max="5131" width="5.875" style="30" customWidth="1"/>
    <col min="5132" max="5132" width="2.625" style="30" customWidth="1"/>
    <col min="5133" max="5135" width="4.125" style="30" customWidth="1"/>
    <col min="5136" max="5136" width="3.125" style="30" customWidth="1"/>
    <col min="5137" max="5137" width="2.875" style="30" customWidth="1"/>
    <col min="5138" max="5138" width="3.25" style="30" customWidth="1"/>
    <col min="5139" max="5139" width="2.375" style="30" customWidth="1"/>
    <col min="5140" max="5140" width="3.625" style="30" customWidth="1"/>
    <col min="5141" max="5141" width="3" style="30" customWidth="1"/>
    <col min="5142" max="5142" width="14.125" style="30" customWidth="1"/>
    <col min="5143" max="5143" width="1.5" style="30" customWidth="1"/>
    <col min="5144" max="5144" width="5.875" style="30" customWidth="1"/>
    <col min="5145" max="5145" width="4.75" style="30" customWidth="1"/>
    <col min="5146" max="5146" width="6.25" style="30" customWidth="1"/>
    <col min="5147" max="5147" width="2" style="30" customWidth="1"/>
    <col min="5148" max="5148" width="25.625" style="30" bestFit="1" customWidth="1"/>
    <col min="5149" max="5149" width="9" style="30"/>
    <col min="5150" max="5151" width="0" style="30" hidden="1" customWidth="1"/>
    <col min="5152" max="5152" width="9" style="30" customWidth="1"/>
    <col min="5153" max="5375" width="9" style="30"/>
    <col min="5376" max="5376" width="1.25" style="30" customWidth="1"/>
    <col min="5377" max="5377" width="2.875" style="30" customWidth="1"/>
    <col min="5378" max="5378" width="6" style="30" customWidth="1"/>
    <col min="5379" max="5379" width="20.625" style="30" customWidth="1"/>
    <col min="5380" max="5380" width="14.375" style="30" customWidth="1"/>
    <col min="5381" max="5381" width="3.125" style="30" customWidth="1"/>
    <col min="5382" max="5382" width="4.875" style="30" customWidth="1"/>
    <col min="5383" max="5383" width="3.25" style="30" customWidth="1"/>
    <col min="5384" max="5384" width="4.75" style="30" customWidth="1"/>
    <col min="5385" max="5385" width="5.25" style="30" customWidth="1"/>
    <col min="5386" max="5386" width="3.875" style="30" customWidth="1"/>
    <col min="5387" max="5387" width="5.875" style="30" customWidth="1"/>
    <col min="5388" max="5388" width="2.625" style="30" customWidth="1"/>
    <col min="5389" max="5391" width="4.125" style="30" customWidth="1"/>
    <col min="5392" max="5392" width="3.125" style="30" customWidth="1"/>
    <col min="5393" max="5393" width="2.875" style="30" customWidth="1"/>
    <col min="5394" max="5394" width="3.25" style="30" customWidth="1"/>
    <col min="5395" max="5395" width="2.375" style="30" customWidth="1"/>
    <col min="5396" max="5396" width="3.625" style="30" customWidth="1"/>
    <col min="5397" max="5397" width="3" style="30" customWidth="1"/>
    <col min="5398" max="5398" width="14.125" style="30" customWidth="1"/>
    <col min="5399" max="5399" width="1.5" style="30" customWidth="1"/>
    <col min="5400" max="5400" width="5.875" style="30" customWidth="1"/>
    <col min="5401" max="5401" width="4.75" style="30" customWidth="1"/>
    <col min="5402" max="5402" width="6.25" style="30" customWidth="1"/>
    <col min="5403" max="5403" width="2" style="30" customWidth="1"/>
    <col min="5404" max="5404" width="25.625" style="30" bestFit="1" customWidth="1"/>
    <col min="5405" max="5405" width="9" style="30"/>
    <col min="5406" max="5407" width="0" style="30" hidden="1" customWidth="1"/>
    <col min="5408" max="5408" width="9" style="30" customWidth="1"/>
    <col min="5409" max="5631" width="9" style="30"/>
    <col min="5632" max="5632" width="1.25" style="30" customWidth="1"/>
    <col min="5633" max="5633" width="2.875" style="30" customWidth="1"/>
    <col min="5634" max="5634" width="6" style="30" customWidth="1"/>
    <col min="5635" max="5635" width="20.625" style="30" customWidth="1"/>
    <col min="5636" max="5636" width="14.375" style="30" customWidth="1"/>
    <col min="5637" max="5637" width="3.125" style="30" customWidth="1"/>
    <col min="5638" max="5638" width="4.875" style="30" customWidth="1"/>
    <col min="5639" max="5639" width="3.25" style="30" customWidth="1"/>
    <col min="5640" max="5640" width="4.75" style="30" customWidth="1"/>
    <col min="5641" max="5641" width="5.25" style="30" customWidth="1"/>
    <col min="5642" max="5642" width="3.875" style="30" customWidth="1"/>
    <col min="5643" max="5643" width="5.875" style="30" customWidth="1"/>
    <col min="5644" max="5644" width="2.625" style="30" customWidth="1"/>
    <col min="5645" max="5647" width="4.125" style="30" customWidth="1"/>
    <col min="5648" max="5648" width="3.125" style="30" customWidth="1"/>
    <col min="5649" max="5649" width="2.875" style="30" customWidth="1"/>
    <col min="5650" max="5650" width="3.25" style="30" customWidth="1"/>
    <col min="5651" max="5651" width="2.375" style="30" customWidth="1"/>
    <col min="5652" max="5652" width="3.625" style="30" customWidth="1"/>
    <col min="5653" max="5653" width="3" style="30" customWidth="1"/>
    <col min="5654" max="5654" width="14.125" style="30" customWidth="1"/>
    <col min="5655" max="5655" width="1.5" style="30" customWidth="1"/>
    <col min="5656" max="5656" width="5.875" style="30" customWidth="1"/>
    <col min="5657" max="5657" width="4.75" style="30" customWidth="1"/>
    <col min="5658" max="5658" width="6.25" style="30" customWidth="1"/>
    <col min="5659" max="5659" width="2" style="30" customWidth="1"/>
    <col min="5660" max="5660" width="25.625" style="30" bestFit="1" customWidth="1"/>
    <col min="5661" max="5661" width="9" style="30"/>
    <col min="5662" max="5663" width="0" style="30" hidden="1" customWidth="1"/>
    <col min="5664" max="5664" width="9" style="30" customWidth="1"/>
    <col min="5665" max="5887" width="9" style="30"/>
    <col min="5888" max="5888" width="1.25" style="30" customWidth="1"/>
    <col min="5889" max="5889" width="2.875" style="30" customWidth="1"/>
    <col min="5890" max="5890" width="6" style="30" customWidth="1"/>
    <col min="5891" max="5891" width="20.625" style="30" customWidth="1"/>
    <col min="5892" max="5892" width="14.375" style="30" customWidth="1"/>
    <col min="5893" max="5893" width="3.125" style="30" customWidth="1"/>
    <col min="5894" max="5894" width="4.875" style="30" customWidth="1"/>
    <col min="5895" max="5895" width="3.25" style="30" customWidth="1"/>
    <col min="5896" max="5896" width="4.75" style="30" customWidth="1"/>
    <col min="5897" max="5897" width="5.25" style="30" customWidth="1"/>
    <col min="5898" max="5898" width="3.875" style="30" customWidth="1"/>
    <col min="5899" max="5899" width="5.875" style="30" customWidth="1"/>
    <col min="5900" max="5900" width="2.625" style="30" customWidth="1"/>
    <col min="5901" max="5903" width="4.125" style="30" customWidth="1"/>
    <col min="5904" max="5904" width="3.125" style="30" customWidth="1"/>
    <col min="5905" max="5905" width="2.875" style="30" customWidth="1"/>
    <col min="5906" max="5906" width="3.25" style="30" customWidth="1"/>
    <col min="5907" max="5907" width="2.375" style="30" customWidth="1"/>
    <col min="5908" max="5908" width="3.625" style="30" customWidth="1"/>
    <col min="5909" max="5909" width="3" style="30" customWidth="1"/>
    <col min="5910" max="5910" width="14.125" style="30" customWidth="1"/>
    <col min="5911" max="5911" width="1.5" style="30" customWidth="1"/>
    <col min="5912" max="5912" width="5.875" style="30" customWidth="1"/>
    <col min="5913" max="5913" width="4.75" style="30" customWidth="1"/>
    <col min="5914" max="5914" width="6.25" style="30" customWidth="1"/>
    <col min="5915" max="5915" width="2" style="30" customWidth="1"/>
    <col min="5916" max="5916" width="25.625" style="30" bestFit="1" customWidth="1"/>
    <col min="5917" max="5917" width="9" style="30"/>
    <col min="5918" max="5919" width="0" style="30" hidden="1" customWidth="1"/>
    <col min="5920" max="5920" width="9" style="30" customWidth="1"/>
    <col min="5921" max="6143" width="9" style="30"/>
    <col min="6144" max="6144" width="1.25" style="30" customWidth="1"/>
    <col min="6145" max="6145" width="2.875" style="30" customWidth="1"/>
    <col min="6146" max="6146" width="6" style="30" customWidth="1"/>
    <col min="6147" max="6147" width="20.625" style="30" customWidth="1"/>
    <col min="6148" max="6148" width="14.375" style="30" customWidth="1"/>
    <col min="6149" max="6149" width="3.125" style="30" customWidth="1"/>
    <col min="6150" max="6150" width="4.875" style="30" customWidth="1"/>
    <col min="6151" max="6151" width="3.25" style="30" customWidth="1"/>
    <col min="6152" max="6152" width="4.75" style="30" customWidth="1"/>
    <col min="6153" max="6153" width="5.25" style="30" customWidth="1"/>
    <col min="6154" max="6154" width="3.875" style="30" customWidth="1"/>
    <col min="6155" max="6155" width="5.875" style="30" customWidth="1"/>
    <col min="6156" max="6156" width="2.625" style="30" customWidth="1"/>
    <col min="6157" max="6159" width="4.125" style="30" customWidth="1"/>
    <col min="6160" max="6160" width="3.125" style="30" customWidth="1"/>
    <col min="6161" max="6161" width="2.875" style="30" customWidth="1"/>
    <col min="6162" max="6162" width="3.25" style="30" customWidth="1"/>
    <col min="6163" max="6163" width="2.375" style="30" customWidth="1"/>
    <col min="6164" max="6164" width="3.625" style="30" customWidth="1"/>
    <col min="6165" max="6165" width="3" style="30" customWidth="1"/>
    <col min="6166" max="6166" width="14.125" style="30" customWidth="1"/>
    <col min="6167" max="6167" width="1.5" style="30" customWidth="1"/>
    <col min="6168" max="6168" width="5.875" style="30" customWidth="1"/>
    <col min="6169" max="6169" width="4.75" style="30" customWidth="1"/>
    <col min="6170" max="6170" width="6.25" style="30" customWidth="1"/>
    <col min="6171" max="6171" width="2" style="30" customWidth="1"/>
    <col min="6172" max="6172" width="25.625" style="30" bestFit="1" customWidth="1"/>
    <col min="6173" max="6173" width="9" style="30"/>
    <col min="6174" max="6175" width="0" style="30" hidden="1" customWidth="1"/>
    <col min="6176" max="6176" width="9" style="30" customWidth="1"/>
    <col min="6177" max="6399" width="9" style="30"/>
    <col min="6400" max="6400" width="1.25" style="30" customWidth="1"/>
    <col min="6401" max="6401" width="2.875" style="30" customWidth="1"/>
    <col min="6402" max="6402" width="6" style="30" customWidth="1"/>
    <col min="6403" max="6403" width="20.625" style="30" customWidth="1"/>
    <col min="6404" max="6404" width="14.375" style="30" customWidth="1"/>
    <col min="6405" max="6405" width="3.125" style="30" customWidth="1"/>
    <col min="6406" max="6406" width="4.875" style="30" customWidth="1"/>
    <col min="6407" max="6407" width="3.25" style="30" customWidth="1"/>
    <col min="6408" max="6408" width="4.75" style="30" customWidth="1"/>
    <col min="6409" max="6409" width="5.25" style="30" customWidth="1"/>
    <col min="6410" max="6410" width="3.875" style="30" customWidth="1"/>
    <col min="6411" max="6411" width="5.875" style="30" customWidth="1"/>
    <col min="6412" max="6412" width="2.625" style="30" customWidth="1"/>
    <col min="6413" max="6415" width="4.125" style="30" customWidth="1"/>
    <col min="6416" max="6416" width="3.125" style="30" customWidth="1"/>
    <col min="6417" max="6417" width="2.875" style="30" customWidth="1"/>
    <col min="6418" max="6418" width="3.25" style="30" customWidth="1"/>
    <col min="6419" max="6419" width="2.375" style="30" customWidth="1"/>
    <col min="6420" max="6420" width="3.625" style="30" customWidth="1"/>
    <col min="6421" max="6421" width="3" style="30" customWidth="1"/>
    <col min="6422" max="6422" width="14.125" style="30" customWidth="1"/>
    <col min="6423" max="6423" width="1.5" style="30" customWidth="1"/>
    <col min="6424" max="6424" width="5.875" style="30" customWidth="1"/>
    <col min="6425" max="6425" width="4.75" style="30" customWidth="1"/>
    <col min="6426" max="6426" width="6.25" style="30" customWidth="1"/>
    <col min="6427" max="6427" width="2" style="30" customWidth="1"/>
    <col min="6428" max="6428" width="25.625" style="30" bestFit="1" customWidth="1"/>
    <col min="6429" max="6429" width="9" style="30"/>
    <col min="6430" max="6431" width="0" style="30" hidden="1" customWidth="1"/>
    <col min="6432" max="6432" width="9" style="30" customWidth="1"/>
    <col min="6433" max="6655" width="9" style="30"/>
    <col min="6656" max="6656" width="1.25" style="30" customWidth="1"/>
    <col min="6657" max="6657" width="2.875" style="30" customWidth="1"/>
    <col min="6658" max="6658" width="6" style="30" customWidth="1"/>
    <col min="6659" max="6659" width="20.625" style="30" customWidth="1"/>
    <col min="6660" max="6660" width="14.375" style="30" customWidth="1"/>
    <col min="6661" max="6661" width="3.125" style="30" customWidth="1"/>
    <col min="6662" max="6662" width="4.875" style="30" customWidth="1"/>
    <col min="6663" max="6663" width="3.25" style="30" customWidth="1"/>
    <col min="6664" max="6664" width="4.75" style="30" customWidth="1"/>
    <col min="6665" max="6665" width="5.25" style="30" customWidth="1"/>
    <col min="6666" max="6666" width="3.875" style="30" customWidth="1"/>
    <col min="6667" max="6667" width="5.875" style="30" customWidth="1"/>
    <col min="6668" max="6668" width="2.625" style="30" customWidth="1"/>
    <col min="6669" max="6671" width="4.125" style="30" customWidth="1"/>
    <col min="6672" max="6672" width="3.125" style="30" customWidth="1"/>
    <col min="6673" max="6673" width="2.875" style="30" customWidth="1"/>
    <col min="6674" max="6674" width="3.25" style="30" customWidth="1"/>
    <col min="6675" max="6675" width="2.375" style="30" customWidth="1"/>
    <col min="6676" max="6676" width="3.625" style="30" customWidth="1"/>
    <col min="6677" max="6677" width="3" style="30" customWidth="1"/>
    <col min="6678" max="6678" width="14.125" style="30" customWidth="1"/>
    <col min="6679" max="6679" width="1.5" style="30" customWidth="1"/>
    <col min="6680" max="6680" width="5.875" style="30" customWidth="1"/>
    <col min="6681" max="6681" width="4.75" style="30" customWidth="1"/>
    <col min="6682" max="6682" width="6.25" style="30" customWidth="1"/>
    <col min="6683" max="6683" width="2" style="30" customWidth="1"/>
    <col min="6684" max="6684" width="25.625" style="30" bestFit="1" customWidth="1"/>
    <col min="6685" max="6685" width="9" style="30"/>
    <col min="6686" max="6687" width="0" style="30" hidden="1" customWidth="1"/>
    <col min="6688" max="6688" width="9" style="30" customWidth="1"/>
    <col min="6689" max="6911" width="9" style="30"/>
    <col min="6912" max="6912" width="1.25" style="30" customWidth="1"/>
    <col min="6913" max="6913" width="2.875" style="30" customWidth="1"/>
    <col min="6914" max="6914" width="6" style="30" customWidth="1"/>
    <col min="6915" max="6915" width="20.625" style="30" customWidth="1"/>
    <col min="6916" max="6916" width="14.375" style="30" customWidth="1"/>
    <col min="6917" max="6917" width="3.125" style="30" customWidth="1"/>
    <col min="6918" max="6918" width="4.875" style="30" customWidth="1"/>
    <col min="6919" max="6919" width="3.25" style="30" customWidth="1"/>
    <col min="6920" max="6920" width="4.75" style="30" customWidth="1"/>
    <col min="6921" max="6921" width="5.25" style="30" customWidth="1"/>
    <col min="6922" max="6922" width="3.875" style="30" customWidth="1"/>
    <col min="6923" max="6923" width="5.875" style="30" customWidth="1"/>
    <col min="6924" max="6924" width="2.625" style="30" customWidth="1"/>
    <col min="6925" max="6927" width="4.125" style="30" customWidth="1"/>
    <col min="6928" max="6928" width="3.125" style="30" customWidth="1"/>
    <col min="6929" max="6929" width="2.875" style="30" customWidth="1"/>
    <col min="6930" max="6930" width="3.25" style="30" customWidth="1"/>
    <col min="6931" max="6931" width="2.375" style="30" customWidth="1"/>
    <col min="6932" max="6932" width="3.625" style="30" customWidth="1"/>
    <col min="6933" max="6933" width="3" style="30" customWidth="1"/>
    <col min="6934" max="6934" width="14.125" style="30" customWidth="1"/>
    <col min="6935" max="6935" width="1.5" style="30" customWidth="1"/>
    <col min="6936" max="6936" width="5.875" style="30" customWidth="1"/>
    <col min="6937" max="6937" width="4.75" style="30" customWidth="1"/>
    <col min="6938" max="6938" width="6.25" style="30" customWidth="1"/>
    <col min="6939" max="6939" width="2" style="30" customWidth="1"/>
    <col min="6940" max="6940" width="25.625" style="30" bestFit="1" customWidth="1"/>
    <col min="6941" max="6941" width="9" style="30"/>
    <col min="6942" max="6943" width="0" style="30" hidden="1" customWidth="1"/>
    <col min="6944" max="6944" width="9" style="30" customWidth="1"/>
    <col min="6945" max="7167" width="9" style="30"/>
    <col min="7168" max="7168" width="1.25" style="30" customWidth="1"/>
    <col min="7169" max="7169" width="2.875" style="30" customWidth="1"/>
    <col min="7170" max="7170" width="6" style="30" customWidth="1"/>
    <col min="7171" max="7171" width="20.625" style="30" customWidth="1"/>
    <col min="7172" max="7172" width="14.375" style="30" customWidth="1"/>
    <col min="7173" max="7173" width="3.125" style="30" customWidth="1"/>
    <col min="7174" max="7174" width="4.875" style="30" customWidth="1"/>
    <col min="7175" max="7175" width="3.25" style="30" customWidth="1"/>
    <col min="7176" max="7176" width="4.75" style="30" customWidth="1"/>
    <col min="7177" max="7177" width="5.25" style="30" customWidth="1"/>
    <col min="7178" max="7178" width="3.875" style="30" customWidth="1"/>
    <col min="7179" max="7179" width="5.875" style="30" customWidth="1"/>
    <col min="7180" max="7180" width="2.625" style="30" customWidth="1"/>
    <col min="7181" max="7183" width="4.125" style="30" customWidth="1"/>
    <col min="7184" max="7184" width="3.125" style="30" customWidth="1"/>
    <col min="7185" max="7185" width="2.875" style="30" customWidth="1"/>
    <col min="7186" max="7186" width="3.25" style="30" customWidth="1"/>
    <col min="7187" max="7187" width="2.375" style="30" customWidth="1"/>
    <col min="7188" max="7188" width="3.625" style="30" customWidth="1"/>
    <col min="7189" max="7189" width="3" style="30" customWidth="1"/>
    <col min="7190" max="7190" width="14.125" style="30" customWidth="1"/>
    <col min="7191" max="7191" width="1.5" style="30" customWidth="1"/>
    <col min="7192" max="7192" width="5.875" style="30" customWidth="1"/>
    <col min="7193" max="7193" width="4.75" style="30" customWidth="1"/>
    <col min="7194" max="7194" width="6.25" style="30" customWidth="1"/>
    <col min="7195" max="7195" width="2" style="30" customWidth="1"/>
    <col min="7196" max="7196" width="25.625" style="30" bestFit="1" customWidth="1"/>
    <col min="7197" max="7197" width="9" style="30"/>
    <col min="7198" max="7199" width="0" style="30" hidden="1" customWidth="1"/>
    <col min="7200" max="7200" width="9" style="30" customWidth="1"/>
    <col min="7201" max="7423" width="9" style="30"/>
    <col min="7424" max="7424" width="1.25" style="30" customWidth="1"/>
    <col min="7425" max="7425" width="2.875" style="30" customWidth="1"/>
    <col min="7426" max="7426" width="6" style="30" customWidth="1"/>
    <col min="7427" max="7427" width="20.625" style="30" customWidth="1"/>
    <col min="7428" max="7428" width="14.375" style="30" customWidth="1"/>
    <col min="7429" max="7429" width="3.125" style="30" customWidth="1"/>
    <col min="7430" max="7430" width="4.875" style="30" customWidth="1"/>
    <col min="7431" max="7431" width="3.25" style="30" customWidth="1"/>
    <col min="7432" max="7432" width="4.75" style="30" customWidth="1"/>
    <col min="7433" max="7433" width="5.25" style="30" customWidth="1"/>
    <col min="7434" max="7434" width="3.875" style="30" customWidth="1"/>
    <col min="7435" max="7435" width="5.875" style="30" customWidth="1"/>
    <col min="7436" max="7436" width="2.625" style="30" customWidth="1"/>
    <col min="7437" max="7439" width="4.125" style="30" customWidth="1"/>
    <col min="7440" max="7440" width="3.125" style="30" customWidth="1"/>
    <col min="7441" max="7441" width="2.875" style="30" customWidth="1"/>
    <col min="7442" max="7442" width="3.25" style="30" customWidth="1"/>
    <col min="7443" max="7443" width="2.375" style="30" customWidth="1"/>
    <col min="7444" max="7444" width="3.625" style="30" customWidth="1"/>
    <col min="7445" max="7445" width="3" style="30" customWidth="1"/>
    <col min="7446" max="7446" width="14.125" style="30" customWidth="1"/>
    <col min="7447" max="7447" width="1.5" style="30" customWidth="1"/>
    <col min="7448" max="7448" width="5.875" style="30" customWidth="1"/>
    <col min="7449" max="7449" width="4.75" style="30" customWidth="1"/>
    <col min="7450" max="7450" width="6.25" style="30" customWidth="1"/>
    <col min="7451" max="7451" width="2" style="30" customWidth="1"/>
    <col min="7452" max="7452" width="25.625" style="30" bestFit="1" customWidth="1"/>
    <col min="7453" max="7453" width="9" style="30"/>
    <col min="7454" max="7455" width="0" style="30" hidden="1" customWidth="1"/>
    <col min="7456" max="7456" width="9" style="30" customWidth="1"/>
    <col min="7457" max="7679" width="9" style="30"/>
    <col min="7680" max="7680" width="1.25" style="30" customWidth="1"/>
    <col min="7681" max="7681" width="2.875" style="30" customWidth="1"/>
    <col min="7682" max="7682" width="6" style="30" customWidth="1"/>
    <col min="7683" max="7683" width="20.625" style="30" customWidth="1"/>
    <col min="7684" max="7684" width="14.375" style="30" customWidth="1"/>
    <col min="7685" max="7685" width="3.125" style="30" customWidth="1"/>
    <col min="7686" max="7686" width="4.875" style="30" customWidth="1"/>
    <col min="7687" max="7687" width="3.25" style="30" customWidth="1"/>
    <col min="7688" max="7688" width="4.75" style="30" customWidth="1"/>
    <col min="7689" max="7689" width="5.25" style="30" customWidth="1"/>
    <col min="7690" max="7690" width="3.875" style="30" customWidth="1"/>
    <col min="7691" max="7691" width="5.875" style="30" customWidth="1"/>
    <col min="7692" max="7692" width="2.625" style="30" customWidth="1"/>
    <col min="7693" max="7695" width="4.125" style="30" customWidth="1"/>
    <col min="7696" max="7696" width="3.125" style="30" customWidth="1"/>
    <col min="7697" max="7697" width="2.875" style="30" customWidth="1"/>
    <col min="7698" max="7698" width="3.25" style="30" customWidth="1"/>
    <col min="7699" max="7699" width="2.375" style="30" customWidth="1"/>
    <col min="7700" max="7700" width="3.625" style="30" customWidth="1"/>
    <col min="7701" max="7701" width="3" style="30" customWidth="1"/>
    <col min="7702" max="7702" width="14.125" style="30" customWidth="1"/>
    <col min="7703" max="7703" width="1.5" style="30" customWidth="1"/>
    <col min="7704" max="7704" width="5.875" style="30" customWidth="1"/>
    <col min="7705" max="7705" width="4.75" style="30" customWidth="1"/>
    <col min="7706" max="7706" width="6.25" style="30" customWidth="1"/>
    <col min="7707" max="7707" width="2" style="30" customWidth="1"/>
    <col min="7708" max="7708" width="25.625" style="30" bestFit="1" customWidth="1"/>
    <col min="7709" max="7709" width="9" style="30"/>
    <col min="7710" max="7711" width="0" style="30" hidden="1" customWidth="1"/>
    <col min="7712" max="7712" width="9" style="30" customWidth="1"/>
    <col min="7713" max="7935" width="9" style="30"/>
    <col min="7936" max="7936" width="1.25" style="30" customWidth="1"/>
    <col min="7937" max="7937" width="2.875" style="30" customWidth="1"/>
    <col min="7938" max="7938" width="6" style="30" customWidth="1"/>
    <col min="7939" max="7939" width="20.625" style="30" customWidth="1"/>
    <col min="7940" max="7940" width="14.375" style="30" customWidth="1"/>
    <col min="7941" max="7941" width="3.125" style="30" customWidth="1"/>
    <col min="7942" max="7942" width="4.875" style="30" customWidth="1"/>
    <col min="7943" max="7943" width="3.25" style="30" customWidth="1"/>
    <col min="7944" max="7944" width="4.75" style="30" customWidth="1"/>
    <col min="7945" max="7945" width="5.25" style="30" customWidth="1"/>
    <col min="7946" max="7946" width="3.875" style="30" customWidth="1"/>
    <col min="7947" max="7947" width="5.875" style="30" customWidth="1"/>
    <col min="7948" max="7948" width="2.625" style="30" customWidth="1"/>
    <col min="7949" max="7951" width="4.125" style="30" customWidth="1"/>
    <col min="7952" max="7952" width="3.125" style="30" customWidth="1"/>
    <col min="7953" max="7953" width="2.875" style="30" customWidth="1"/>
    <col min="7954" max="7954" width="3.25" style="30" customWidth="1"/>
    <col min="7955" max="7955" width="2.375" style="30" customWidth="1"/>
    <col min="7956" max="7956" width="3.625" style="30" customWidth="1"/>
    <col min="7957" max="7957" width="3" style="30" customWidth="1"/>
    <col min="7958" max="7958" width="14.125" style="30" customWidth="1"/>
    <col min="7959" max="7959" width="1.5" style="30" customWidth="1"/>
    <col min="7960" max="7960" width="5.875" style="30" customWidth="1"/>
    <col min="7961" max="7961" width="4.75" style="30" customWidth="1"/>
    <col min="7962" max="7962" width="6.25" style="30" customWidth="1"/>
    <col min="7963" max="7963" width="2" style="30" customWidth="1"/>
    <col min="7964" max="7964" width="25.625" style="30" bestFit="1" customWidth="1"/>
    <col min="7965" max="7965" width="9" style="30"/>
    <col min="7966" max="7967" width="0" style="30" hidden="1" customWidth="1"/>
    <col min="7968" max="7968" width="9" style="30" customWidth="1"/>
    <col min="7969" max="8191" width="9" style="30"/>
    <col min="8192" max="8192" width="1.25" style="30" customWidth="1"/>
    <col min="8193" max="8193" width="2.875" style="30" customWidth="1"/>
    <col min="8194" max="8194" width="6" style="30" customWidth="1"/>
    <col min="8195" max="8195" width="20.625" style="30" customWidth="1"/>
    <col min="8196" max="8196" width="14.375" style="30" customWidth="1"/>
    <col min="8197" max="8197" width="3.125" style="30" customWidth="1"/>
    <col min="8198" max="8198" width="4.875" style="30" customWidth="1"/>
    <col min="8199" max="8199" width="3.25" style="30" customWidth="1"/>
    <col min="8200" max="8200" width="4.75" style="30" customWidth="1"/>
    <col min="8201" max="8201" width="5.25" style="30" customWidth="1"/>
    <col min="8202" max="8202" width="3.875" style="30" customWidth="1"/>
    <col min="8203" max="8203" width="5.875" style="30" customWidth="1"/>
    <col min="8204" max="8204" width="2.625" style="30" customWidth="1"/>
    <col min="8205" max="8207" width="4.125" style="30" customWidth="1"/>
    <col min="8208" max="8208" width="3.125" style="30" customWidth="1"/>
    <col min="8209" max="8209" width="2.875" style="30" customWidth="1"/>
    <col min="8210" max="8210" width="3.25" style="30" customWidth="1"/>
    <col min="8211" max="8211" width="2.375" style="30" customWidth="1"/>
    <col min="8212" max="8212" width="3.625" style="30" customWidth="1"/>
    <col min="8213" max="8213" width="3" style="30" customWidth="1"/>
    <col min="8214" max="8214" width="14.125" style="30" customWidth="1"/>
    <col min="8215" max="8215" width="1.5" style="30" customWidth="1"/>
    <col min="8216" max="8216" width="5.875" style="30" customWidth="1"/>
    <col min="8217" max="8217" width="4.75" style="30" customWidth="1"/>
    <col min="8218" max="8218" width="6.25" style="30" customWidth="1"/>
    <col min="8219" max="8219" width="2" style="30" customWidth="1"/>
    <col min="8220" max="8220" width="25.625" style="30" bestFit="1" customWidth="1"/>
    <col min="8221" max="8221" width="9" style="30"/>
    <col min="8222" max="8223" width="0" style="30" hidden="1" customWidth="1"/>
    <col min="8224" max="8224" width="9" style="30" customWidth="1"/>
    <col min="8225" max="8447" width="9" style="30"/>
    <col min="8448" max="8448" width="1.25" style="30" customWidth="1"/>
    <col min="8449" max="8449" width="2.875" style="30" customWidth="1"/>
    <col min="8450" max="8450" width="6" style="30" customWidth="1"/>
    <col min="8451" max="8451" width="20.625" style="30" customWidth="1"/>
    <col min="8452" max="8452" width="14.375" style="30" customWidth="1"/>
    <col min="8453" max="8453" width="3.125" style="30" customWidth="1"/>
    <col min="8454" max="8454" width="4.875" style="30" customWidth="1"/>
    <col min="8455" max="8455" width="3.25" style="30" customWidth="1"/>
    <col min="8456" max="8456" width="4.75" style="30" customWidth="1"/>
    <col min="8457" max="8457" width="5.25" style="30" customWidth="1"/>
    <col min="8458" max="8458" width="3.875" style="30" customWidth="1"/>
    <col min="8459" max="8459" width="5.875" style="30" customWidth="1"/>
    <col min="8460" max="8460" width="2.625" style="30" customWidth="1"/>
    <col min="8461" max="8463" width="4.125" style="30" customWidth="1"/>
    <col min="8464" max="8464" width="3.125" style="30" customWidth="1"/>
    <col min="8465" max="8465" width="2.875" style="30" customWidth="1"/>
    <col min="8466" max="8466" width="3.25" style="30" customWidth="1"/>
    <col min="8467" max="8467" width="2.375" style="30" customWidth="1"/>
    <col min="8468" max="8468" width="3.625" style="30" customWidth="1"/>
    <col min="8469" max="8469" width="3" style="30" customWidth="1"/>
    <col min="8470" max="8470" width="14.125" style="30" customWidth="1"/>
    <col min="8471" max="8471" width="1.5" style="30" customWidth="1"/>
    <col min="8472" max="8472" width="5.875" style="30" customWidth="1"/>
    <col min="8473" max="8473" width="4.75" style="30" customWidth="1"/>
    <col min="8474" max="8474" width="6.25" style="30" customWidth="1"/>
    <col min="8475" max="8475" width="2" style="30" customWidth="1"/>
    <col min="8476" max="8476" width="25.625" style="30" bestFit="1" customWidth="1"/>
    <col min="8477" max="8477" width="9" style="30"/>
    <col min="8478" max="8479" width="0" style="30" hidden="1" customWidth="1"/>
    <col min="8480" max="8480" width="9" style="30" customWidth="1"/>
    <col min="8481" max="8703" width="9" style="30"/>
    <col min="8704" max="8704" width="1.25" style="30" customWidth="1"/>
    <col min="8705" max="8705" width="2.875" style="30" customWidth="1"/>
    <col min="8706" max="8706" width="6" style="30" customWidth="1"/>
    <col min="8707" max="8707" width="20.625" style="30" customWidth="1"/>
    <col min="8708" max="8708" width="14.375" style="30" customWidth="1"/>
    <col min="8709" max="8709" width="3.125" style="30" customWidth="1"/>
    <col min="8710" max="8710" width="4.875" style="30" customWidth="1"/>
    <col min="8711" max="8711" width="3.25" style="30" customWidth="1"/>
    <col min="8712" max="8712" width="4.75" style="30" customWidth="1"/>
    <col min="8713" max="8713" width="5.25" style="30" customWidth="1"/>
    <col min="8714" max="8714" width="3.875" style="30" customWidth="1"/>
    <col min="8715" max="8715" width="5.875" style="30" customWidth="1"/>
    <col min="8716" max="8716" width="2.625" style="30" customWidth="1"/>
    <col min="8717" max="8719" width="4.125" style="30" customWidth="1"/>
    <col min="8720" max="8720" width="3.125" style="30" customWidth="1"/>
    <col min="8721" max="8721" width="2.875" style="30" customWidth="1"/>
    <col min="8722" max="8722" width="3.25" style="30" customWidth="1"/>
    <col min="8723" max="8723" width="2.375" style="30" customWidth="1"/>
    <col min="8724" max="8724" width="3.625" style="30" customWidth="1"/>
    <col min="8725" max="8725" width="3" style="30" customWidth="1"/>
    <col min="8726" max="8726" width="14.125" style="30" customWidth="1"/>
    <col min="8727" max="8727" width="1.5" style="30" customWidth="1"/>
    <col min="8728" max="8728" width="5.875" style="30" customWidth="1"/>
    <col min="8729" max="8729" width="4.75" style="30" customWidth="1"/>
    <col min="8730" max="8730" width="6.25" style="30" customWidth="1"/>
    <col min="8731" max="8731" width="2" style="30" customWidth="1"/>
    <col min="8732" max="8732" width="25.625" style="30" bestFit="1" customWidth="1"/>
    <col min="8733" max="8733" width="9" style="30"/>
    <col min="8734" max="8735" width="0" style="30" hidden="1" customWidth="1"/>
    <col min="8736" max="8736" width="9" style="30" customWidth="1"/>
    <col min="8737" max="8959" width="9" style="30"/>
    <col min="8960" max="8960" width="1.25" style="30" customWidth="1"/>
    <col min="8961" max="8961" width="2.875" style="30" customWidth="1"/>
    <col min="8962" max="8962" width="6" style="30" customWidth="1"/>
    <col min="8963" max="8963" width="20.625" style="30" customWidth="1"/>
    <col min="8964" max="8964" width="14.375" style="30" customWidth="1"/>
    <col min="8965" max="8965" width="3.125" style="30" customWidth="1"/>
    <col min="8966" max="8966" width="4.875" style="30" customWidth="1"/>
    <col min="8967" max="8967" width="3.25" style="30" customWidth="1"/>
    <col min="8968" max="8968" width="4.75" style="30" customWidth="1"/>
    <col min="8969" max="8969" width="5.25" style="30" customWidth="1"/>
    <col min="8970" max="8970" width="3.875" style="30" customWidth="1"/>
    <col min="8971" max="8971" width="5.875" style="30" customWidth="1"/>
    <col min="8972" max="8972" width="2.625" style="30" customWidth="1"/>
    <col min="8973" max="8975" width="4.125" style="30" customWidth="1"/>
    <col min="8976" max="8976" width="3.125" style="30" customWidth="1"/>
    <col min="8977" max="8977" width="2.875" style="30" customWidth="1"/>
    <col min="8978" max="8978" width="3.25" style="30" customWidth="1"/>
    <col min="8979" max="8979" width="2.375" style="30" customWidth="1"/>
    <col min="8980" max="8980" width="3.625" style="30" customWidth="1"/>
    <col min="8981" max="8981" width="3" style="30" customWidth="1"/>
    <col min="8982" max="8982" width="14.125" style="30" customWidth="1"/>
    <col min="8983" max="8983" width="1.5" style="30" customWidth="1"/>
    <col min="8984" max="8984" width="5.875" style="30" customWidth="1"/>
    <col min="8985" max="8985" width="4.75" style="30" customWidth="1"/>
    <col min="8986" max="8986" width="6.25" style="30" customWidth="1"/>
    <col min="8987" max="8987" width="2" style="30" customWidth="1"/>
    <col min="8988" max="8988" width="25.625" style="30" bestFit="1" customWidth="1"/>
    <col min="8989" max="8989" width="9" style="30"/>
    <col min="8990" max="8991" width="0" style="30" hidden="1" customWidth="1"/>
    <col min="8992" max="8992" width="9" style="30" customWidth="1"/>
    <col min="8993" max="9215" width="9" style="30"/>
    <col min="9216" max="9216" width="1.25" style="30" customWidth="1"/>
    <col min="9217" max="9217" width="2.875" style="30" customWidth="1"/>
    <col min="9218" max="9218" width="6" style="30" customWidth="1"/>
    <col min="9219" max="9219" width="20.625" style="30" customWidth="1"/>
    <col min="9220" max="9220" width="14.375" style="30" customWidth="1"/>
    <col min="9221" max="9221" width="3.125" style="30" customWidth="1"/>
    <col min="9222" max="9222" width="4.875" style="30" customWidth="1"/>
    <col min="9223" max="9223" width="3.25" style="30" customWidth="1"/>
    <col min="9224" max="9224" width="4.75" style="30" customWidth="1"/>
    <col min="9225" max="9225" width="5.25" style="30" customWidth="1"/>
    <col min="9226" max="9226" width="3.875" style="30" customWidth="1"/>
    <col min="9227" max="9227" width="5.875" style="30" customWidth="1"/>
    <col min="9228" max="9228" width="2.625" style="30" customWidth="1"/>
    <col min="9229" max="9231" width="4.125" style="30" customWidth="1"/>
    <col min="9232" max="9232" width="3.125" style="30" customWidth="1"/>
    <col min="9233" max="9233" width="2.875" style="30" customWidth="1"/>
    <col min="9234" max="9234" width="3.25" style="30" customWidth="1"/>
    <col min="9235" max="9235" width="2.375" style="30" customWidth="1"/>
    <col min="9236" max="9236" width="3.625" style="30" customWidth="1"/>
    <col min="9237" max="9237" width="3" style="30" customWidth="1"/>
    <col min="9238" max="9238" width="14.125" style="30" customWidth="1"/>
    <col min="9239" max="9239" width="1.5" style="30" customWidth="1"/>
    <col min="9240" max="9240" width="5.875" style="30" customWidth="1"/>
    <col min="9241" max="9241" width="4.75" style="30" customWidth="1"/>
    <col min="9242" max="9242" width="6.25" style="30" customWidth="1"/>
    <col min="9243" max="9243" width="2" style="30" customWidth="1"/>
    <col min="9244" max="9244" width="25.625" style="30" bestFit="1" customWidth="1"/>
    <col min="9245" max="9245" width="9" style="30"/>
    <col min="9246" max="9247" width="0" style="30" hidden="1" customWidth="1"/>
    <col min="9248" max="9248" width="9" style="30" customWidth="1"/>
    <col min="9249" max="9471" width="9" style="30"/>
    <col min="9472" max="9472" width="1.25" style="30" customWidth="1"/>
    <col min="9473" max="9473" width="2.875" style="30" customWidth="1"/>
    <col min="9474" max="9474" width="6" style="30" customWidth="1"/>
    <col min="9475" max="9475" width="20.625" style="30" customWidth="1"/>
    <col min="9476" max="9476" width="14.375" style="30" customWidth="1"/>
    <col min="9477" max="9477" width="3.125" style="30" customWidth="1"/>
    <col min="9478" max="9478" width="4.875" style="30" customWidth="1"/>
    <col min="9479" max="9479" width="3.25" style="30" customWidth="1"/>
    <col min="9480" max="9480" width="4.75" style="30" customWidth="1"/>
    <col min="9481" max="9481" width="5.25" style="30" customWidth="1"/>
    <col min="9482" max="9482" width="3.875" style="30" customWidth="1"/>
    <col min="9483" max="9483" width="5.875" style="30" customWidth="1"/>
    <col min="9484" max="9484" width="2.625" style="30" customWidth="1"/>
    <col min="9485" max="9487" width="4.125" style="30" customWidth="1"/>
    <col min="9488" max="9488" width="3.125" style="30" customWidth="1"/>
    <col min="9489" max="9489" width="2.875" style="30" customWidth="1"/>
    <col min="9490" max="9490" width="3.25" style="30" customWidth="1"/>
    <col min="9491" max="9491" width="2.375" style="30" customWidth="1"/>
    <col min="9492" max="9492" width="3.625" style="30" customWidth="1"/>
    <col min="9493" max="9493" width="3" style="30" customWidth="1"/>
    <col min="9494" max="9494" width="14.125" style="30" customWidth="1"/>
    <col min="9495" max="9495" width="1.5" style="30" customWidth="1"/>
    <col min="9496" max="9496" width="5.875" style="30" customWidth="1"/>
    <col min="9497" max="9497" width="4.75" style="30" customWidth="1"/>
    <col min="9498" max="9498" width="6.25" style="30" customWidth="1"/>
    <col min="9499" max="9499" width="2" style="30" customWidth="1"/>
    <col min="9500" max="9500" width="25.625" style="30" bestFit="1" customWidth="1"/>
    <col min="9501" max="9501" width="9" style="30"/>
    <col min="9502" max="9503" width="0" style="30" hidden="1" customWidth="1"/>
    <col min="9504" max="9504" width="9" style="30" customWidth="1"/>
    <col min="9505" max="9727" width="9" style="30"/>
    <col min="9728" max="9728" width="1.25" style="30" customWidth="1"/>
    <col min="9729" max="9729" width="2.875" style="30" customWidth="1"/>
    <col min="9730" max="9730" width="6" style="30" customWidth="1"/>
    <col min="9731" max="9731" width="20.625" style="30" customWidth="1"/>
    <col min="9732" max="9732" width="14.375" style="30" customWidth="1"/>
    <col min="9733" max="9733" width="3.125" style="30" customWidth="1"/>
    <col min="9734" max="9734" width="4.875" style="30" customWidth="1"/>
    <col min="9735" max="9735" width="3.25" style="30" customWidth="1"/>
    <col min="9736" max="9736" width="4.75" style="30" customWidth="1"/>
    <col min="9737" max="9737" width="5.25" style="30" customWidth="1"/>
    <col min="9738" max="9738" width="3.875" style="30" customWidth="1"/>
    <col min="9739" max="9739" width="5.875" style="30" customWidth="1"/>
    <col min="9740" max="9740" width="2.625" style="30" customWidth="1"/>
    <col min="9741" max="9743" width="4.125" style="30" customWidth="1"/>
    <col min="9744" max="9744" width="3.125" style="30" customWidth="1"/>
    <col min="9745" max="9745" width="2.875" style="30" customWidth="1"/>
    <col min="9746" max="9746" width="3.25" style="30" customWidth="1"/>
    <col min="9747" max="9747" width="2.375" style="30" customWidth="1"/>
    <col min="9748" max="9748" width="3.625" style="30" customWidth="1"/>
    <col min="9749" max="9749" width="3" style="30" customWidth="1"/>
    <col min="9750" max="9750" width="14.125" style="30" customWidth="1"/>
    <col min="9751" max="9751" width="1.5" style="30" customWidth="1"/>
    <col min="9752" max="9752" width="5.875" style="30" customWidth="1"/>
    <col min="9753" max="9753" width="4.75" style="30" customWidth="1"/>
    <col min="9754" max="9754" width="6.25" style="30" customWidth="1"/>
    <col min="9755" max="9755" width="2" style="30" customWidth="1"/>
    <col min="9756" max="9756" width="25.625" style="30" bestFit="1" customWidth="1"/>
    <col min="9757" max="9757" width="9" style="30"/>
    <col min="9758" max="9759" width="0" style="30" hidden="1" customWidth="1"/>
    <col min="9760" max="9760" width="9" style="30" customWidth="1"/>
    <col min="9761" max="9983" width="9" style="30"/>
    <col min="9984" max="9984" width="1.25" style="30" customWidth="1"/>
    <col min="9985" max="9985" width="2.875" style="30" customWidth="1"/>
    <col min="9986" max="9986" width="6" style="30" customWidth="1"/>
    <col min="9987" max="9987" width="20.625" style="30" customWidth="1"/>
    <col min="9988" max="9988" width="14.375" style="30" customWidth="1"/>
    <col min="9989" max="9989" width="3.125" style="30" customWidth="1"/>
    <col min="9990" max="9990" width="4.875" style="30" customWidth="1"/>
    <col min="9991" max="9991" width="3.25" style="30" customWidth="1"/>
    <col min="9992" max="9992" width="4.75" style="30" customWidth="1"/>
    <col min="9993" max="9993" width="5.25" style="30" customWidth="1"/>
    <col min="9994" max="9994" width="3.875" style="30" customWidth="1"/>
    <col min="9995" max="9995" width="5.875" style="30" customWidth="1"/>
    <col min="9996" max="9996" width="2.625" style="30" customWidth="1"/>
    <col min="9997" max="9999" width="4.125" style="30" customWidth="1"/>
    <col min="10000" max="10000" width="3.125" style="30" customWidth="1"/>
    <col min="10001" max="10001" width="2.875" style="30" customWidth="1"/>
    <col min="10002" max="10002" width="3.25" style="30" customWidth="1"/>
    <col min="10003" max="10003" width="2.375" style="30" customWidth="1"/>
    <col min="10004" max="10004" width="3.625" style="30" customWidth="1"/>
    <col min="10005" max="10005" width="3" style="30" customWidth="1"/>
    <col min="10006" max="10006" width="14.125" style="30" customWidth="1"/>
    <col min="10007" max="10007" width="1.5" style="30" customWidth="1"/>
    <col min="10008" max="10008" width="5.875" style="30" customWidth="1"/>
    <col min="10009" max="10009" width="4.75" style="30" customWidth="1"/>
    <col min="10010" max="10010" width="6.25" style="30" customWidth="1"/>
    <col min="10011" max="10011" width="2" style="30" customWidth="1"/>
    <col min="10012" max="10012" width="25.625" style="30" bestFit="1" customWidth="1"/>
    <col min="10013" max="10013" width="9" style="30"/>
    <col min="10014" max="10015" width="0" style="30" hidden="1" customWidth="1"/>
    <col min="10016" max="10016" width="9" style="30" customWidth="1"/>
    <col min="10017" max="10239" width="9" style="30"/>
    <col min="10240" max="10240" width="1.25" style="30" customWidth="1"/>
    <col min="10241" max="10241" width="2.875" style="30" customWidth="1"/>
    <col min="10242" max="10242" width="6" style="30" customWidth="1"/>
    <col min="10243" max="10243" width="20.625" style="30" customWidth="1"/>
    <col min="10244" max="10244" width="14.375" style="30" customWidth="1"/>
    <col min="10245" max="10245" width="3.125" style="30" customWidth="1"/>
    <col min="10246" max="10246" width="4.875" style="30" customWidth="1"/>
    <col min="10247" max="10247" width="3.25" style="30" customWidth="1"/>
    <col min="10248" max="10248" width="4.75" style="30" customWidth="1"/>
    <col min="10249" max="10249" width="5.25" style="30" customWidth="1"/>
    <col min="10250" max="10250" width="3.875" style="30" customWidth="1"/>
    <col min="10251" max="10251" width="5.875" style="30" customWidth="1"/>
    <col min="10252" max="10252" width="2.625" style="30" customWidth="1"/>
    <col min="10253" max="10255" width="4.125" style="30" customWidth="1"/>
    <col min="10256" max="10256" width="3.125" style="30" customWidth="1"/>
    <col min="10257" max="10257" width="2.875" style="30" customWidth="1"/>
    <col min="10258" max="10258" width="3.25" style="30" customWidth="1"/>
    <col min="10259" max="10259" width="2.375" style="30" customWidth="1"/>
    <col min="10260" max="10260" width="3.625" style="30" customWidth="1"/>
    <col min="10261" max="10261" width="3" style="30" customWidth="1"/>
    <col min="10262" max="10262" width="14.125" style="30" customWidth="1"/>
    <col min="10263" max="10263" width="1.5" style="30" customWidth="1"/>
    <col min="10264" max="10264" width="5.875" style="30" customWidth="1"/>
    <col min="10265" max="10265" width="4.75" style="30" customWidth="1"/>
    <col min="10266" max="10266" width="6.25" style="30" customWidth="1"/>
    <col min="10267" max="10267" width="2" style="30" customWidth="1"/>
    <col min="10268" max="10268" width="25.625" style="30" bestFit="1" customWidth="1"/>
    <col min="10269" max="10269" width="9" style="30"/>
    <col min="10270" max="10271" width="0" style="30" hidden="1" customWidth="1"/>
    <col min="10272" max="10272" width="9" style="30" customWidth="1"/>
    <col min="10273" max="10495" width="9" style="30"/>
    <col min="10496" max="10496" width="1.25" style="30" customWidth="1"/>
    <col min="10497" max="10497" width="2.875" style="30" customWidth="1"/>
    <col min="10498" max="10498" width="6" style="30" customWidth="1"/>
    <col min="10499" max="10499" width="20.625" style="30" customWidth="1"/>
    <col min="10500" max="10500" width="14.375" style="30" customWidth="1"/>
    <col min="10501" max="10501" width="3.125" style="30" customWidth="1"/>
    <col min="10502" max="10502" width="4.875" style="30" customWidth="1"/>
    <col min="10503" max="10503" width="3.25" style="30" customWidth="1"/>
    <col min="10504" max="10504" width="4.75" style="30" customWidth="1"/>
    <col min="10505" max="10505" width="5.25" style="30" customWidth="1"/>
    <col min="10506" max="10506" width="3.875" style="30" customWidth="1"/>
    <col min="10507" max="10507" width="5.875" style="30" customWidth="1"/>
    <col min="10508" max="10508" width="2.625" style="30" customWidth="1"/>
    <col min="10509" max="10511" width="4.125" style="30" customWidth="1"/>
    <col min="10512" max="10512" width="3.125" style="30" customWidth="1"/>
    <col min="10513" max="10513" width="2.875" style="30" customWidth="1"/>
    <col min="10514" max="10514" width="3.25" style="30" customWidth="1"/>
    <col min="10515" max="10515" width="2.375" style="30" customWidth="1"/>
    <col min="10516" max="10516" width="3.625" style="30" customWidth="1"/>
    <col min="10517" max="10517" width="3" style="30" customWidth="1"/>
    <col min="10518" max="10518" width="14.125" style="30" customWidth="1"/>
    <col min="10519" max="10519" width="1.5" style="30" customWidth="1"/>
    <col min="10520" max="10520" width="5.875" style="30" customWidth="1"/>
    <col min="10521" max="10521" width="4.75" style="30" customWidth="1"/>
    <col min="10522" max="10522" width="6.25" style="30" customWidth="1"/>
    <col min="10523" max="10523" width="2" style="30" customWidth="1"/>
    <col min="10524" max="10524" width="25.625" style="30" bestFit="1" customWidth="1"/>
    <col min="10525" max="10525" width="9" style="30"/>
    <col min="10526" max="10527" width="0" style="30" hidden="1" customWidth="1"/>
    <col min="10528" max="10528" width="9" style="30" customWidth="1"/>
    <col min="10529" max="10751" width="9" style="30"/>
    <col min="10752" max="10752" width="1.25" style="30" customWidth="1"/>
    <col min="10753" max="10753" width="2.875" style="30" customWidth="1"/>
    <col min="10754" max="10754" width="6" style="30" customWidth="1"/>
    <col min="10755" max="10755" width="20.625" style="30" customWidth="1"/>
    <col min="10756" max="10756" width="14.375" style="30" customWidth="1"/>
    <col min="10757" max="10757" width="3.125" style="30" customWidth="1"/>
    <col min="10758" max="10758" width="4.875" style="30" customWidth="1"/>
    <col min="10759" max="10759" width="3.25" style="30" customWidth="1"/>
    <col min="10760" max="10760" width="4.75" style="30" customWidth="1"/>
    <col min="10761" max="10761" width="5.25" style="30" customWidth="1"/>
    <col min="10762" max="10762" width="3.875" style="30" customWidth="1"/>
    <col min="10763" max="10763" width="5.875" style="30" customWidth="1"/>
    <col min="10764" max="10764" width="2.625" style="30" customWidth="1"/>
    <col min="10765" max="10767" width="4.125" style="30" customWidth="1"/>
    <col min="10768" max="10768" width="3.125" style="30" customWidth="1"/>
    <col min="10769" max="10769" width="2.875" style="30" customWidth="1"/>
    <col min="10770" max="10770" width="3.25" style="30" customWidth="1"/>
    <col min="10771" max="10771" width="2.375" style="30" customWidth="1"/>
    <col min="10772" max="10772" width="3.625" style="30" customWidth="1"/>
    <col min="10773" max="10773" width="3" style="30" customWidth="1"/>
    <col min="10774" max="10774" width="14.125" style="30" customWidth="1"/>
    <col min="10775" max="10775" width="1.5" style="30" customWidth="1"/>
    <col min="10776" max="10776" width="5.875" style="30" customWidth="1"/>
    <col min="10777" max="10777" width="4.75" style="30" customWidth="1"/>
    <col min="10778" max="10778" width="6.25" style="30" customWidth="1"/>
    <col min="10779" max="10779" width="2" style="30" customWidth="1"/>
    <col min="10780" max="10780" width="25.625" style="30" bestFit="1" customWidth="1"/>
    <col min="10781" max="10781" width="9" style="30"/>
    <col min="10782" max="10783" width="0" style="30" hidden="1" customWidth="1"/>
    <col min="10784" max="10784" width="9" style="30" customWidth="1"/>
    <col min="10785" max="11007" width="9" style="30"/>
    <col min="11008" max="11008" width="1.25" style="30" customWidth="1"/>
    <col min="11009" max="11009" width="2.875" style="30" customWidth="1"/>
    <col min="11010" max="11010" width="6" style="30" customWidth="1"/>
    <col min="11011" max="11011" width="20.625" style="30" customWidth="1"/>
    <col min="11012" max="11012" width="14.375" style="30" customWidth="1"/>
    <col min="11013" max="11013" width="3.125" style="30" customWidth="1"/>
    <col min="11014" max="11014" width="4.875" style="30" customWidth="1"/>
    <col min="11015" max="11015" width="3.25" style="30" customWidth="1"/>
    <col min="11016" max="11016" width="4.75" style="30" customWidth="1"/>
    <col min="11017" max="11017" width="5.25" style="30" customWidth="1"/>
    <col min="11018" max="11018" width="3.875" style="30" customWidth="1"/>
    <col min="11019" max="11019" width="5.875" style="30" customWidth="1"/>
    <col min="11020" max="11020" width="2.625" style="30" customWidth="1"/>
    <col min="11021" max="11023" width="4.125" style="30" customWidth="1"/>
    <col min="11024" max="11024" width="3.125" style="30" customWidth="1"/>
    <col min="11025" max="11025" width="2.875" style="30" customWidth="1"/>
    <col min="11026" max="11026" width="3.25" style="30" customWidth="1"/>
    <col min="11027" max="11027" width="2.375" style="30" customWidth="1"/>
    <col min="11028" max="11028" width="3.625" style="30" customWidth="1"/>
    <col min="11029" max="11029" width="3" style="30" customWidth="1"/>
    <col min="11030" max="11030" width="14.125" style="30" customWidth="1"/>
    <col min="11031" max="11031" width="1.5" style="30" customWidth="1"/>
    <col min="11032" max="11032" width="5.875" style="30" customWidth="1"/>
    <col min="11033" max="11033" width="4.75" style="30" customWidth="1"/>
    <col min="11034" max="11034" width="6.25" style="30" customWidth="1"/>
    <col min="11035" max="11035" width="2" style="30" customWidth="1"/>
    <col min="11036" max="11036" width="25.625" style="30" bestFit="1" customWidth="1"/>
    <col min="11037" max="11037" width="9" style="30"/>
    <col min="11038" max="11039" width="0" style="30" hidden="1" customWidth="1"/>
    <col min="11040" max="11040" width="9" style="30" customWidth="1"/>
    <col min="11041" max="11263" width="9" style="30"/>
    <col min="11264" max="11264" width="1.25" style="30" customWidth="1"/>
    <col min="11265" max="11265" width="2.875" style="30" customWidth="1"/>
    <col min="11266" max="11266" width="6" style="30" customWidth="1"/>
    <col min="11267" max="11267" width="20.625" style="30" customWidth="1"/>
    <col min="11268" max="11268" width="14.375" style="30" customWidth="1"/>
    <col min="11269" max="11269" width="3.125" style="30" customWidth="1"/>
    <col min="11270" max="11270" width="4.875" style="30" customWidth="1"/>
    <col min="11271" max="11271" width="3.25" style="30" customWidth="1"/>
    <col min="11272" max="11272" width="4.75" style="30" customWidth="1"/>
    <col min="11273" max="11273" width="5.25" style="30" customWidth="1"/>
    <col min="11274" max="11274" width="3.875" style="30" customWidth="1"/>
    <col min="11275" max="11275" width="5.875" style="30" customWidth="1"/>
    <col min="11276" max="11276" width="2.625" style="30" customWidth="1"/>
    <col min="11277" max="11279" width="4.125" style="30" customWidth="1"/>
    <col min="11280" max="11280" width="3.125" style="30" customWidth="1"/>
    <col min="11281" max="11281" width="2.875" style="30" customWidth="1"/>
    <col min="11282" max="11282" width="3.25" style="30" customWidth="1"/>
    <col min="11283" max="11283" width="2.375" style="30" customWidth="1"/>
    <col min="11284" max="11284" width="3.625" style="30" customWidth="1"/>
    <col min="11285" max="11285" width="3" style="30" customWidth="1"/>
    <col min="11286" max="11286" width="14.125" style="30" customWidth="1"/>
    <col min="11287" max="11287" width="1.5" style="30" customWidth="1"/>
    <col min="11288" max="11288" width="5.875" style="30" customWidth="1"/>
    <col min="11289" max="11289" width="4.75" style="30" customWidth="1"/>
    <col min="11290" max="11290" width="6.25" style="30" customWidth="1"/>
    <col min="11291" max="11291" width="2" style="30" customWidth="1"/>
    <col min="11292" max="11292" width="25.625" style="30" bestFit="1" customWidth="1"/>
    <col min="11293" max="11293" width="9" style="30"/>
    <col min="11294" max="11295" width="0" style="30" hidden="1" customWidth="1"/>
    <col min="11296" max="11296" width="9" style="30" customWidth="1"/>
    <col min="11297" max="11519" width="9" style="30"/>
    <col min="11520" max="11520" width="1.25" style="30" customWidth="1"/>
    <col min="11521" max="11521" width="2.875" style="30" customWidth="1"/>
    <col min="11522" max="11522" width="6" style="30" customWidth="1"/>
    <col min="11523" max="11523" width="20.625" style="30" customWidth="1"/>
    <col min="11524" max="11524" width="14.375" style="30" customWidth="1"/>
    <col min="11525" max="11525" width="3.125" style="30" customWidth="1"/>
    <col min="11526" max="11526" width="4.875" style="30" customWidth="1"/>
    <col min="11527" max="11527" width="3.25" style="30" customWidth="1"/>
    <col min="11528" max="11528" width="4.75" style="30" customWidth="1"/>
    <col min="11529" max="11529" width="5.25" style="30" customWidth="1"/>
    <col min="11530" max="11530" width="3.875" style="30" customWidth="1"/>
    <col min="11531" max="11531" width="5.875" style="30" customWidth="1"/>
    <col min="11532" max="11532" width="2.625" style="30" customWidth="1"/>
    <col min="11533" max="11535" width="4.125" style="30" customWidth="1"/>
    <col min="11536" max="11536" width="3.125" style="30" customWidth="1"/>
    <col min="11537" max="11537" width="2.875" style="30" customWidth="1"/>
    <col min="11538" max="11538" width="3.25" style="30" customWidth="1"/>
    <col min="11539" max="11539" width="2.375" style="30" customWidth="1"/>
    <col min="11540" max="11540" width="3.625" style="30" customWidth="1"/>
    <col min="11541" max="11541" width="3" style="30" customWidth="1"/>
    <col min="11542" max="11542" width="14.125" style="30" customWidth="1"/>
    <col min="11543" max="11543" width="1.5" style="30" customWidth="1"/>
    <col min="11544" max="11544" width="5.875" style="30" customWidth="1"/>
    <col min="11545" max="11545" width="4.75" style="30" customWidth="1"/>
    <col min="11546" max="11546" width="6.25" style="30" customWidth="1"/>
    <col min="11547" max="11547" width="2" style="30" customWidth="1"/>
    <col min="11548" max="11548" width="25.625" style="30" bestFit="1" customWidth="1"/>
    <col min="11549" max="11549" width="9" style="30"/>
    <col min="11550" max="11551" width="0" style="30" hidden="1" customWidth="1"/>
    <col min="11552" max="11552" width="9" style="30" customWidth="1"/>
    <col min="11553" max="11775" width="9" style="30"/>
    <col min="11776" max="11776" width="1.25" style="30" customWidth="1"/>
    <col min="11777" max="11777" width="2.875" style="30" customWidth="1"/>
    <col min="11778" max="11778" width="6" style="30" customWidth="1"/>
    <col min="11779" max="11779" width="20.625" style="30" customWidth="1"/>
    <col min="11780" max="11780" width="14.375" style="30" customWidth="1"/>
    <col min="11781" max="11781" width="3.125" style="30" customWidth="1"/>
    <col min="11782" max="11782" width="4.875" style="30" customWidth="1"/>
    <col min="11783" max="11783" width="3.25" style="30" customWidth="1"/>
    <col min="11784" max="11784" width="4.75" style="30" customWidth="1"/>
    <col min="11785" max="11785" width="5.25" style="30" customWidth="1"/>
    <col min="11786" max="11786" width="3.875" style="30" customWidth="1"/>
    <col min="11787" max="11787" width="5.875" style="30" customWidth="1"/>
    <col min="11788" max="11788" width="2.625" style="30" customWidth="1"/>
    <col min="11789" max="11791" width="4.125" style="30" customWidth="1"/>
    <col min="11792" max="11792" width="3.125" style="30" customWidth="1"/>
    <col min="11793" max="11793" width="2.875" style="30" customWidth="1"/>
    <col min="11794" max="11794" width="3.25" style="30" customWidth="1"/>
    <col min="11795" max="11795" width="2.375" style="30" customWidth="1"/>
    <col min="11796" max="11796" width="3.625" style="30" customWidth="1"/>
    <col min="11797" max="11797" width="3" style="30" customWidth="1"/>
    <col min="11798" max="11798" width="14.125" style="30" customWidth="1"/>
    <col min="11799" max="11799" width="1.5" style="30" customWidth="1"/>
    <col min="11800" max="11800" width="5.875" style="30" customWidth="1"/>
    <col min="11801" max="11801" width="4.75" style="30" customWidth="1"/>
    <col min="11802" max="11802" width="6.25" style="30" customWidth="1"/>
    <col min="11803" max="11803" width="2" style="30" customWidth="1"/>
    <col min="11804" max="11804" width="25.625" style="30" bestFit="1" customWidth="1"/>
    <col min="11805" max="11805" width="9" style="30"/>
    <col min="11806" max="11807" width="0" style="30" hidden="1" customWidth="1"/>
    <col min="11808" max="11808" width="9" style="30" customWidth="1"/>
    <col min="11809" max="12031" width="9" style="30"/>
    <col min="12032" max="12032" width="1.25" style="30" customWidth="1"/>
    <col min="12033" max="12033" width="2.875" style="30" customWidth="1"/>
    <col min="12034" max="12034" width="6" style="30" customWidth="1"/>
    <col min="12035" max="12035" width="20.625" style="30" customWidth="1"/>
    <col min="12036" max="12036" width="14.375" style="30" customWidth="1"/>
    <col min="12037" max="12037" width="3.125" style="30" customWidth="1"/>
    <col min="12038" max="12038" width="4.875" style="30" customWidth="1"/>
    <col min="12039" max="12039" width="3.25" style="30" customWidth="1"/>
    <col min="12040" max="12040" width="4.75" style="30" customWidth="1"/>
    <col min="12041" max="12041" width="5.25" style="30" customWidth="1"/>
    <col min="12042" max="12042" width="3.875" style="30" customWidth="1"/>
    <col min="12043" max="12043" width="5.875" style="30" customWidth="1"/>
    <col min="12044" max="12044" width="2.625" style="30" customWidth="1"/>
    <col min="12045" max="12047" width="4.125" style="30" customWidth="1"/>
    <col min="12048" max="12048" width="3.125" style="30" customWidth="1"/>
    <col min="12049" max="12049" width="2.875" style="30" customWidth="1"/>
    <col min="12050" max="12050" width="3.25" style="30" customWidth="1"/>
    <col min="12051" max="12051" width="2.375" style="30" customWidth="1"/>
    <col min="12052" max="12052" width="3.625" style="30" customWidth="1"/>
    <col min="12053" max="12053" width="3" style="30" customWidth="1"/>
    <col min="12054" max="12054" width="14.125" style="30" customWidth="1"/>
    <col min="12055" max="12055" width="1.5" style="30" customWidth="1"/>
    <col min="12056" max="12056" width="5.875" style="30" customWidth="1"/>
    <col min="12057" max="12057" width="4.75" style="30" customWidth="1"/>
    <col min="12058" max="12058" width="6.25" style="30" customWidth="1"/>
    <col min="12059" max="12059" width="2" style="30" customWidth="1"/>
    <col min="12060" max="12060" width="25.625" style="30" bestFit="1" customWidth="1"/>
    <col min="12061" max="12061" width="9" style="30"/>
    <col min="12062" max="12063" width="0" style="30" hidden="1" customWidth="1"/>
    <col min="12064" max="12064" width="9" style="30" customWidth="1"/>
    <col min="12065" max="12287" width="9" style="30"/>
    <col min="12288" max="12288" width="1.25" style="30" customWidth="1"/>
    <col min="12289" max="12289" width="2.875" style="30" customWidth="1"/>
    <col min="12290" max="12290" width="6" style="30" customWidth="1"/>
    <col min="12291" max="12291" width="20.625" style="30" customWidth="1"/>
    <col min="12292" max="12292" width="14.375" style="30" customWidth="1"/>
    <col min="12293" max="12293" width="3.125" style="30" customWidth="1"/>
    <col min="12294" max="12294" width="4.875" style="30" customWidth="1"/>
    <col min="12295" max="12295" width="3.25" style="30" customWidth="1"/>
    <col min="12296" max="12296" width="4.75" style="30" customWidth="1"/>
    <col min="12297" max="12297" width="5.25" style="30" customWidth="1"/>
    <col min="12298" max="12298" width="3.875" style="30" customWidth="1"/>
    <col min="12299" max="12299" width="5.875" style="30" customWidth="1"/>
    <col min="12300" max="12300" width="2.625" style="30" customWidth="1"/>
    <col min="12301" max="12303" width="4.125" style="30" customWidth="1"/>
    <col min="12304" max="12304" width="3.125" style="30" customWidth="1"/>
    <col min="12305" max="12305" width="2.875" style="30" customWidth="1"/>
    <col min="12306" max="12306" width="3.25" style="30" customWidth="1"/>
    <col min="12307" max="12307" width="2.375" style="30" customWidth="1"/>
    <col min="12308" max="12308" width="3.625" style="30" customWidth="1"/>
    <col min="12309" max="12309" width="3" style="30" customWidth="1"/>
    <col min="12310" max="12310" width="14.125" style="30" customWidth="1"/>
    <col min="12311" max="12311" width="1.5" style="30" customWidth="1"/>
    <col min="12312" max="12312" width="5.875" style="30" customWidth="1"/>
    <col min="12313" max="12313" width="4.75" style="30" customWidth="1"/>
    <col min="12314" max="12314" width="6.25" style="30" customWidth="1"/>
    <col min="12315" max="12315" width="2" style="30" customWidth="1"/>
    <col min="12316" max="12316" width="25.625" style="30" bestFit="1" customWidth="1"/>
    <col min="12317" max="12317" width="9" style="30"/>
    <col min="12318" max="12319" width="0" style="30" hidden="1" customWidth="1"/>
    <col min="12320" max="12320" width="9" style="30" customWidth="1"/>
    <col min="12321" max="12543" width="9" style="30"/>
    <col min="12544" max="12544" width="1.25" style="30" customWidth="1"/>
    <col min="12545" max="12545" width="2.875" style="30" customWidth="1"/>
    <col min="12546" max="12546" width="6" style="30" customWidth="1"/>
    <col min="12547" max="12547" width="20.625" style="30" customWidth="1"/>
    <col min="12548" max="12548" width="14.375" style="30" customWidth="1"/>
    <col min="12549" max="12549" width="3.125" style="30" customWidth="1"/>
    <col min="12550" max="12550" width="4.875" style="30" customWidth="1"/>
    <col min="12551" max="12551" width="3.25" style="30" customWidth="1"/>
    <col min="12552" max="12552" width="4.75" style="30" customWidth="1"/>
    <col min="12553" max="12553" width="5.25" style="30" customWidth="1"/>
    <col min="12554" max="12554" width="3.875" style="30" customWidth="1"/>
    <col min="12555" max="12555" width="5.875" style="30" customWidth="1"/>
    <col min="12556" max="12556" width="2.625" style="30" customWidth="1"/>
    <col min="12557" max="12559" width="4.125" style="30" customWidth="1"/>
    <col min="12560" max="12560" width="3.125" style="30" customWidth="1"/>
    <col min="12561" max="12561" width="2.875" style="30" customWidth="1"/>
    <col min="12562" max="12562" width="3.25" style="30" customWidth="1"/>
    <col min="12563" max="12563" width="2.375" style="30" customWidth="1"/>
    <col min="12564" max="12564" width="3.625" style="30" customWidth="1"/>
    <col min="12565" max="12565" width="3" style="30" customWidth="1"/>
    <col min="12566" max="12566" width="14.125" style="30" customWidth="1"/>
    <col min="12567" max="12567" width="1.5" style="30" customWidth="1"/>
    <col min="12568" max="12568" width="5.875" style="30" customWidth="1"/>
    <col min="12569" max="12569" width="4.75" style="30" customWidth="1"/>
    <col min="12570" max="12570" width="6.25" style="30" customWidth="1"/>
    <col min="12571" max="12571" width="2" style="30" customWidth="1"/>
    <col min="12572" max="12572" width="25.625" style="30" bestFit="1" customWidth="1"/>
    <col min="12573" max="12573" width="9" style="30"/>
    <col min="12574" max="12575" width="0" style="30" hidden="1" customWidth="1"/>
    <col min="12576" max="12576" width="9" style="30" customWidth="1"/>
    <col min="12577" max="12799" width="9" style="30"/>
    <col min="12800" max="12800" width="1.25" style="30" customWidth="1"/>
    <col min="12801" max="12801" width="2.875" style="30" customWidth="1"/>
    <col min="12802" max="12802" width="6" style="30" customWidth="1"/>
    <col min="12803" max="12803" width="20.625" style="30" customWidth="1"/>
    <col min="12804" max="12804" width="14.375" style="30" customWidth="1"/>
    <col min="12805" max="12805" width="3.125" style="30" customWidth="1"/>
    <col min="12806" max="12806" width="4.875" style="30" customWidth="1"/>
    <col min="12807" max="12807" width="3.25" style="30" customWidth="1"/>
    <col min="12808" max="12808" width="4.75" style="30" customWidth="1"/>
    <col min="12809" max="12809" width="5.25" style="30" customWidth="1"/>
    <col min="12810" max="12810" width="3.875" style="30" customWidth="1"/>
    <col min="12811" max="12811" width="5.875" style="30" customWidth="1"/>
    <col min="12812" max="12812" width="2.625" style="30" customWidth="1"/>
    <col min="12813" max="12815" width="4.125" style="30" customWidth="1"/>
    <col min="12816" max="12816" width="3.125" style="30" customWidth="1"/>
    <col min="12817" max="12817" width="2.875" style="30" customWidth="1"/>
    <col min="12818" max="12818" width="3.25" style="30" customWidth="1"/>
    <col min="12819" max="12819" width="2.375" style="30" customWidth="1"/>
    <col min="12820" max="12820" width="3.625" style="30" customWidth="1"/>
    <col min="12821" max="12821" width="3" style="30" customWidth="1"/>
    <col min="12822" max="12822" width="14.125" style="30" customWidth="1"/>
    <col min="12823" max="12823" width="1.5" style="30" customWidth="1"/>
    <col min="12824" max="12824" width="5.875" style="30" customWidth="1"/>
    <col min="12825" max="12825" width="4.75" style="30" customWidth="1"/>
    <col min="12826" max="12826" width="6.25" style="30" customWidth="1"/>
    <col min="12827" max="12827" width="2" style="30" customWidth="1"/>
    <col min="12828" max="12828" width="25.625" style="30" bestFit="1" customWidth="1"/>
    <col min="12829" max="12829" width="9" style="30"/>
    <col min="12830" max="12831" width="0" style="30" hidden="1" customWidth="1"/>
    <col min="12832" max="12832" width="9" style="30" customWidth="1"/>
    <col min="12833" max="13055" width="9" style="30"/>
    <col min="13056" max="13056" width="1.25" style="30" customWidth="1"/>
    <col min="13057" max="13057" width="2.875" style="30" customWidth="1"/>
    <col min="13058" max="13058" width="6" style="30" customWidth="1"/>
    <col min="13059" max="13059" width="20.625" style="30" customWidth="1"/>
    <col min="13060" max="13060" width="14.375" style="30" customWidth="1"/>
    <col min="13061" max="13061" width="3.125" style="30" customWidth="1"/>
    <col min="13062" max="13062" width="4.875" style="30" customWidth="1"/>
    <col min="13063" max="13063" width="3.25" style="30" customWidth="1"/>
    <col min="13064" max="13064" width="4.75" style="30" customWidth="1"/>
    <col min="13065" max="13065" width="5.25" style="30" customWidth="1"/>
    <col min="13066" max="13066" width="3.875" style="30" customWidth="1"/>
    <col min="13067" max="13067" width="5.875" style="30" customWidth="1"/>
    <col min="13068" max="13068" width="2.625" style="30" customWidth="1"/>
    <col min="13069" max="13071" width="4.125" style="30" customWidth="1"/>
    <col min="13072" max="13072" width="3.125" style="30" customWidth="1"/>
    <col min="13073" max="13073" width="2.875" style="30" customWidth="1"/>
    <col min="13074" max="13074" width="3.25" style="30" customWidth="1"/>
    <col min="13075" max="13075" width="2.375" style="30" customWidth="1"/>
    <col min="13076" max="13076" width="3.625" style="30" customWidth="1"/>
    <col min="13077" max="13077" width="3" style="30" customWidth="1"/>
    <col min="13078" max="13078" width="14.125" style="30" customWidth="1"/>
    <col min="13079" max="13079" width="1.5" style="30" customWidth="1"/>
    <col min="13080" max="13080" width="5.875" style="30" customWidth="1"/>
    <col min="13081" max="13081" width="4.75" style="30" customWidth="1"/>
    <col min="13082" max="13082" width="6.25" style="30" customWidth="1"/>
    <col min="13083" max="13083" width="2" style="30" customWidth="1"/>
    <col min="13084" max="13084" width="25.625" style="30" bestFit="1" customWidth="1"/>
    <col min="13085" max="13085" width="9" style="30"/>
    <col min="13086" max="13087" width="0" style="30" hidden="1" customWidth="1"/>
    <col min="13088" max="13088" width="9" style="30" customWidth="1"/>
    <col min="13089" max="13311" width="9" style="30"/>
    <col min="13312" max="13312" width="1.25" style="30" customWidth="1"/>
    <col min="13313" max="13313" width="2.875" style="30" customWidth="1"/>
    <col min="13314" max="13314" width="6" style="30" customWidth="1"/>
    <col min="13315" max="13315" width="20.625" style="30" customWidth="1"/>
    <col min="13316" max="13316" width="14.375" style="30" customWidth="1"/>
    <col min="13317" max="13317" width="3.125" style="30" customWidth="1"/>
    <col min="13318" max="13318" width="4.875" style="30" customWidth="1"/>
    <col min="13319" max="13319" width="3.25" style="30" customWidth="1"/>
    <col min="13320" max="13320" width="4.75" style="30" customWidth="1"/>
    <col min="13321" max="13321" width="5.25" style="30" customWidth="1"/>
    <col min="13322" max="13322" width="3.875" style="30" customWidth="1"/>
    <col min="13323" max="13323" width="5.875" style="30" customWidth="1"/>
    <col min="13324" max="13324" width="2.625" style="30" customWidth="1"/>
    <col min="13325" max="13327" width="4.125" style="30" customWidth="1"/>
    <col min="13328" max="13328" width="3.125" style="30" customWidth="1"/>
    <col min="13329" max="13329" width="2.875" style="30" customWidth="1"/>
    <col min="13330" max="13330" width="3.25" style="30" customWidth="1"/>
    <col min="13331" max="13331" width="2.375" style="30" customWidth="1"/>
    <col min="13332" max="13332" width="3.625" style="30" customWidth="1"/>
    <col min="13333" max="13333" width="3" style="30" customWidth="1"/>
    <col min="13334" max="13334" width="14.125" style="30" customWidth="1"/>
    <col min="13335" max="13335" width="1.5" style="30" customWidth="1"/>
    <col min="13336" max="13336" width="5.875" style="30" customWidth="1"/>
    <col min="13337" max="13337" width="4.75" style="30" customWidth="1"/>
    <col min="13338" max="13338" width="6.25" style="30" customWidth="1"/>
    <col min="13339" max="13339" width="2" style="30" customWidth="1"/>
    <col min="13340" max="13340" width="25.625" style="30" bestFit="1" customWidth="1"/>
    <col min="13341" max="13341" width="9" style="30"/>
    <col min="13342" max="13343" width="0" style="30" hidden="1" customWidth="1"/>
    <col min="13344" max="13344" width="9" style="30" customWidth="1"/>
    <col min="13345" max="13567" width="9" style="30"/>
    <col min="13568" max="13568" width="1.25" style="30" customWidth="1"/>
    <col min="13569" max="13569" width="2.875" style="30" customWidth="1"/>
    <col min="13570" max="13570" width="6" style="30" customWidth="1"/>
    <col min="13571" max="13571" width="20.625" style="30" customWidth="1"/>
    <col min="13572" max="13572" width="14.375" style="30" customWidth="1"/>
    <col min="13573" max="13573" width="3.125" style="30" customWidth="1"/>
    <col min="13574" max="13574" width="4.875" style="30" customWidth="1"/>
    <col min="13575" max="13575" width="3.25" style="30" customWidth="1"/>
    <col min="13576" max="13576" width="4.75" style="30" customWidth="1"/>
    <col min="13577" max="13577" width="5.25" style="30" customWidth="1"/>
    <col min="13578" max="13578" width="3.875" style="30" customWidth="1"/>
    <col min="13579" max="13579" width="5.875" style="30" customWidth="1"/>
    <col min="13580" max="13580" width="2.625" style="30" customWidth="1"/>
    <col min="13581" max="13583" width="4.125" style="30" customWidth="1"/>
    <col min="13584" max="13584" width="3.125" style="30" customWidth="1"/>
    <col min="13585" max="13585" width="2.875" style="30" customWidth="1"/>
    <col min="13586" max="13586" width="3.25" style="30" customWidth="1"/>
    <col min="13587" max="13587" width="2.375" style="30" customWidth="1"/>
    <col min="13588" max="13588" width="3.625" style="30" customWidth="1"/>
    <col min="13589" max="13589" width="3" style="30" customWidth="1"/>
    <col min="13590" max="13590" width="14.125" style="30" customWidth="1"/>
    <col min="13591" max="13591" width="1.5" style="30" customWidth="1"/>
    <col min="13592" max="13592" width="5.875" style="30" customWidth="1"/>
    <col min="13593" max="13593" width="4.75" style="30" customWidth="1"/>
    <col min="13594" max="13594" width="6.25" style="30" customWidth="1"/>
    <col min="13595" max="13595" width="2" style="30" customWidth="1"/>
    <col min="13596" max="13596" width="25.625" style="30" bestFit="1" customWidth="1"/>
    <col min="13597" max="13597" width="9" style="30"/>
    <col min="13598" max="13599" width="0" style="30" hidden="1" customWidth="1"/>
    <col min="13600" max="13600" width="9" style="30" customWidth="1"/>
    <col min="13601" max="13823" width="9" style="30"/>
    <col min="13824" max="13824" width="1.25" style="30" customWidth="1"/>
    <col min="13825" max="13825" width="2.875" style="30" customWidth="1"/>
    <col min="13826" max="13826" width="6" style="30" customWidth="1"/>
    <col min="13827" max="13827" width="20.625" style="30" customWidth="1"/>
    <col min="13828" max="13828" width="14.375" style="30" customWidth="1"/>
    <col min="13829" max="13829" width="3.125" style="30" customWidth="1"/>
    <col min="13830" max="13830" width="4.875" style="30" customWidth="1"/>
    <col min="13831" max="13831" width="3.25" style="30" customWidth="1"/>
    <col min="13832" max="13832" width="4.75" style="30" customWidth="1"/>
    <col min="13833" max="13833" width="5.25" style="30" customWidth="1"/>
    <col min="13834" max="13834" width="3.875" style="30" customWidth="1"/>
    <col min="13835" max="13835" width="5.875" style="30" customWidth="1"/>
    <col min="13836" max="13836" width="2.625" style="30" customWidth="1"/>
    <col min="13837" max="13839" width="4.125" style="30" customWidth="1"/>
    <col min="13840" max="13840" width="3.125" style="30" customWidth="1"/>
    <col min="13841" max="13841" width="2.875" style="30" customWidth="1"/>
    <col min="13842" max="13842" width="3.25" style="30" customWidth="1"/>
    <col min="13843" max="13843" width="2.375" style="30" customWidth="1"/>
    <col min="13844" max="13844" width="3.625" style="30" customWidth="1"/>
    <col min="13845" max="13845" width="3" style="30" customWidth="1"/>
    <col min="13846" max="13846" width="14.125" style="30" customWidth="1"/>
    <col min="13847" max="13847" width="1.5" style="30" customWidth="1"/>
    <col min="13848" max="13848" width="5.875" style="30" customWidth="1"/>
    <col min="13849" max="13849" width="4.75" style="30" customWidth="1"/>
    <col min="13850" max="13850" width="6.25" style="30" customWidth="1"/>
    <col min="13851" max="13851" width="2" style="30" customWidth="1"/>
    <col min="13852" max="13852" width="25.625" style="30" bestFit="1" customWidth="1"/>
    <col min="13853" max="13853" width="9" style="30"/>
    <col min="13854" max="13855" width="0" style="30" hidden="1" customWidth="1"/>
    <col min="13856" max="13856" width="9" style="30" customWidth="1"/>
    <col min="13857" max="14079" width="9" style="30"/>
    <col min="14080" max="14080" width="1.25" style="30" customWidth="1"/>
    <col min="14081" max="14081" width="2.875" style="30" customWidth="1"/>
    <col min="14082" max="14082" width="6" style="30" customWidth="1"/>
    <col min="14083" max="14083" width="20.625" style="30" customWidth="1"/>
    <col min="14084" max="14084" width="14.375" style="30" customWidth="1"/>
    <col min="14085" max="14085" width="3.125" style="30" customWidth="1"/>
    <col min="14086" max="14086" width="4.875" style="30" customWidth="1"/>
    <col min="14087" max="14087" width="3.25" style="30" customWidth="1"/>
    <col min="14088" max="14088" width="4.75" style="30" customWidth="1"/>
    <col min="14089" max="14089" width="5.25" style="30" customWidth="1"/>
    <col min="14090" max="14090" width="3.875" style="30" customWidth="1"/>
    <col min="14091" max="14091" width="5.875" style="30" customWidth="1"/>
    <col min="14092" max="14092" width="2.625" style="30" customWidth="1"/>
    <col min="14093" max="14095" width="4.125" style="30" customWidth="1"/>
    <col min="14096" max="14096" width="3.125" style="30" customWidth="1"/>
    <col min="14097" max="14097" width="2.875" style="30" customWidth="1"/>
    <col min="14098" max="14098" width="3.25" style="30" customWidth="1"/>
    <col min="14099" max="14099" width="2.375" style="30" customWidth="1"/>
    <col min="14100" max="14100" width="3.625" style="30" customWidth="1"/>
    <col min="14101" max="14101" width="3" style="30" customWidth="1"/>
    <col min="14102" max="14102" width="14.125" style="30" customWidth="1"/>
    <col min="14103" max="14103" width="1.5" style="30" customWidth="1"/>
    <col min="14104" max="14104" width="5.875" style="30" customWidth="1"/>
    <col min="14105" max="14105" width="4.75" style="30" customWidth="1"/>
    <col min="14106" max="14106" width="6.25" style="30" customWidth="1"/>
    <col min="14107" max="14107" width="2" style="30" customWidth="1"/>
    <col min="14108" max="14108" width="25.625" style="30" bestFit="1" customWidth="1"/>
    <col min="14109" max="14109" width="9" style="30"/>
    <col min="14110" max="14111" width="0" style="30" hidden="1" customWidth="1"/>
    <col min="14112" max="14112" width="9" style="30" customWidth="1"/>
    <col min="14113" max="14335" width="9" style="30"/>
    <col min="14336" max="14336" width="1.25" style="30" customWidth="1"/>
    <col min="14337" max="14337" width="2.875" style="30" customWidth="1"/>
    <col min="14338" max="14338" width="6" style="30" customWidth="1"/>
    <col min="14339" max="14339" width="20.625" style="30" customWidth="1"/>
    <col min="14340" max="14340" width="14.375" style="30" customWidth="1"/>
    <col min="14341" max="14341" width="3.125" style="30" customWidth="1"/>
    <col min="14342" max="14342" width="4.875" style="30" customWidth="1"/>
    <col min="14343" max="14343" width="3.25" style="30" customWidth="1"/>
    <col min="14344" max="14344" width="4.75" style="30" customWidth="1"/>
    <col min="14345" max="14345" width="5.25" style="30" customWidth="1"/>
    <col min="14346" max="14346" width="3.875" style="30" customWidth="1"/>
    <col min="14347" max="14347" width="5.875" style="30" customWidth="1"/>
    <col min="14348" max="14348" width="2.625" style="30" customWidth="1"/>
    <col min="14349" max="14351" width="4.125" style="30" customWidth="1"/>
    <col min="14352" max="14352" width="3.125" style="30" customWidth="1"/>
    <col min="14353" max="14353" width="2.875" style="30" customWidth="1"/>
    <col min="14354" max="14354" width="3.25" style="30" customWidth="1"/>
    <col min="14355" max="14355" width="2.375" style="30" customWidth="1"/>
    <col min="14356" max="14356" width="3.625" style="30" customWidth="1"/>
    <col min="14357" max="14357" width="3" style="30" customWidth="1"/>
    <col min="14358" max="14358" width="14.125" style="30" customWidth="1"/>
    <col min="14359" max="14359" width="1.5" style="30" customWidth="1"/>
    <col min="14360" max="14360" width="5.875" style="30" customWidth="1"/>
    <col min="14361" max="14361" width="4.75" style="30" customWidth="1"/>
    <col min="14362" max="14362" width="6.25" style="30" customWidth="1"/>
    <col min="14363" max="14363" width="2" style="30" customWidth="1"/>
    <col min="14364" max="14364" width="25.625" style="30" bestFit="1" customWidth="1"/>
    <col min="14365" max="14365" width="9" style="30"/>
    <col min="14366" max="14367" width="0" style="30" hidden="1" customWidth="1"/>
    <col min="14368" max="14368" width="9" style="30" customWidth="1"/>
    <col min="14369" max="14591" width="9" style="30"/>
    <col min="14592" max="14592" width="1.25" style="30" customWidth="1"/>
    <col min="14593" max="14593" width="2.875" style="30" customWidth="1"/>
    <col min="14594" max="14594" width="6" style="30" customWidth="1"/>
    <col min="14595" max="14595" width="20.625" style="30" customWidth="1"/>
    <col min="14596" max="14596" width="14.375" style="30" customWidth="1"/>
    <col min="14597" max="14597" width="3.125" style="30" customWidth="1"/>
    <col min="14598" max="14598" width="4.875" style="30" customWidth="1"/>
    <col min="14599" max="14599" width="3.25" style="30" customWidth="1"/>
    <col min="14600" max="14600" width="4.75" style="30" customWidth="1"/>
    <col min="14601" max="14601" width="5.25" style="30" customWidth="1"/>
    <col min="14602" max="14602" width="3.875" style="30" customWidth="1"/>
    <col min="14603" max="14603" width="5.875" style="30" customWidth="1"/>
    <col min="14604" max="14604" width="2.625" style="30" customWidth="1"/>
    <col min="14605" max="14607" width="4.125" style="30" customWidth="1"/>
    <col min="14608" max="14608" width="3.125" style="30" customWidth="1"/>
    <col min="14609" max="14609" width="2.875" style="30" customWidth="1"/>
    <col min="14610" max="14610" width="3.25" style="30" customWidth="1"/>
    <col min="14611" max="14611" width="2.375" style="30" customWidth="1"/>
    <col min="14612" max="14612" width="3.625" style="30" customWidth="1"/>
    <col min="14613" max="14613" width="3" style="30" customWidth="1"/>
    <col min="14614" max="14614" width="14.125" style="30" customWidth="1"/>
    <col min="14615" max="14615" width="1.5" style="30" customWidth="1"/>
    <col min="14616" max="14616" width="5.875" style="30" customWidth="1"/>
    <col min="14617" max="14617" width="4.75" style="30" customWidth="1"/>
    <col min="14618" max="14618" width="6.25" style="30" customWidth="1"/>
    <col min="14619" max="14619" width="2" style="30" customWidth="1"/>
    <col min="14620" max="14620" width="25.625" style="30" bestFit="1" customWidth="1"/>
    <col min="14621" max="14621" width="9" style="30"/>
    <col min="14622" max="14623" width="0" style="30" hidden="1" customWidth="1"/>
    <col min="14624" max="14624" width="9" style="30" customWidth="1"/>
    <col min="14625" max="14847" width="9" style="30"/>
    <col min="14848" max="14848" width="1.25" style="30" customWidth="1"/>
    <col min="14849" max="14849" width="2.875" style="30" customWidth="1"/>
    <col min="14850" max="14850" width="6" style="30" customWidth="1"/>
    <col min="14851" max="14851" width="20.625" style="30" customWidth="1"/>
    <col min="14852" max="14852" width="14.375" style="30" customWidth="1"/>
    <col min="14853" max="14853" width="3.125" style="30" customWidth="1"/>
    <col min="14854" max="14854" width="4.875" style="30" customWidth="1"/>
    <col min="14855" max="14855" width="3.25" style="30" customWidth="1"/>
    <col min="14856" max="14856" width="4.75" style="30" customWidth="1"/>
    <col min="14857" max="14857" width="5.25" style="30" customWidth="1"/>
    <col min="14858" max="14858" width="3.875" style="30" customWidth="1"/>
    <col min="14859" max="14859" width="5.875" style="30" customWidth="1"/>
    <col min="14860" max="14860" width="2.625" style="30" customWidth="1"/>
    <col min="14861" max="14863" width="4.125" style="30" customWidth="1"/>
    <col min="14864" max="14864" width="3.125" style="30" customWidth="1"/>
    <col min="14865" max="14865" width="2.875" style="30" customWidth="1"/>
    <col min="14866" max="14866" width="3.25" style="30" customWidth="1"/>
    <col min="14867" max="14867" width="2.375" style="30" customWidth="1"/>
    <col min="14868" max="14868" width="3.625" style="30" customWidth="1"/>
    <col min="14869" max="14869" width="3" style="30" customWidth="1"/>
    <col min="14870" max="14870" width="14.125" style="30" customWidth="1"/>
    <col min="14871" max="14871" width="1.5" style="30" customWidth="1"/>
    <col min="14872" max="14872" width="5.875" style="30" customWidth="1"/>
    <col min="14873" max="14873" width="4.75" style="30" customWidth="1"/>
    <col min="14874" max="14874" width="6.25" style="30" customWidth="1"/>
    <col min="14875" max="14875" width="2" style="30" customWidth="1"/>
    <col min="14876" max="14876" width="25.625" style="30" bestFit="1" customWidth="1"/>
    <col min="14877" max="14877" width="9" style="30"/>
    <col min="14878" max="14879" width="0" style="30" hidden="1" customWidth="1"/>
    <col min="14880" max="14880" width="9" style="30" customWidth="1"/>
    <col min="14881" max="15103" width="9" style="30"/>
    <col min="15104" max="15104" width="1.25" style="30" customWidth="1"/>
    <col min="15105" max="15105" width="2.875" style="30" customWidth="1"/>
    <col min="15106" max="15106" width="6" style="30" customWidth="1"/>
    <col min="15107" max="15107" width="20.625" style="30" customWidth="1"/>
    <col min="15108" max="15108" width="14.375" style="30" customWidth="1"/>
    <col min="15109" max="15109" width="3.125" style="30" customWidth="1"/>
    <col min="15110" max="15110" width="4.875" style="30" customWidth="1"/>
    <col min="15111" max="15111" width="3.25" style="30" customWidth="1"/>
    <col min="15112" max="15112" width="4.75" style="30" customWidth="1"/>
    <col min="15113" max="15113" width="5.25" style="30" customWidth="1"/>
    <col min="15114" max="15114" width="3.875" style="30" customWidth="1"/>
    <col min="15115" max="15115" width="5.875" style="30" customWidth="1"/>
    <col min="15116" max="15116" width="2.625" style="30" customWidth="1"/>
    <col min="15117" max="15119" width="4.125" style="30" customWidth="1"/>
    <col min="15120" max="15120" width="3.125" style="30" customWidth="1"/>
    <col min="15121" max="15121" width="2.875" style="30" customWidth="1"/>
    <col min="15122" max="15122" width="3.25" style="30" customWidth="1"/>
    <col min="15123" max="15123" width="2.375" style="30" customWidth="1"/>
    <col min="15124" max="15124" width="3.625" style="30" customWidth="1"/>
    <col min="15125" max="15125" width="3" style="30" customWidth="1"/>
    <col min="15126" max="15126" width="14.125" style="30" customWidth="1"/>
    <col min="15127" max="15127" width="1.5" style="30" customWidth="1"/>
    <col min="15128" max="15128" width="5.875" style="30" customWidth="1"/>
    <col min="15129" max="15129" width="4.75" style="30" customWidth="1"/>
    <col min="15130" max="15130" width="6.25" style="30" customWidth="1"/>
    <col min="15131" max="15131" width="2" style="30" customWidth="1"/>
    <col min="15132" max="15132" width="25.625" style="30" bestFit="1" customWidth="1"/>
    <col min="15133" max="15133" width="9" style="30"/>
    <col min="15134" max="15135" width="0" style="30" hidden="1" customWidth="1"/>
    <col min="15136" max="15136" width="9" style="30" customWidth="1"/>
    <col min="15137" max="15359" width="9" style="30"/>
    <col min="15360" max="15360" width="1.25" style="30" customWidth="1"/>
    <col min="15361" max="15361" width="2.875" style="30" customWidth="1"/>
    <col min="15362" max="15362" width="6" style="30" customWidth="1"/>
    <col min="15363" max="15363" width="20.625" style="30" customWidth="1"/>
    <col min="15364" max="15364" width="14.375" style="30" customWidth="1"/>
    <col min="15365" max="15365" width="3.125" style="30" customWidth="1"/>
    <col min="15366" max="15366" width="4.875" style="30" customWidth="1"/>
    <col min="15367" max="15367" width="3.25" style="30" customWidth="1"/>
    <col min="15368" max="15368" width="4.75" style="30" customWidth="1"/>
    <col min="15369" max="15369" width="5.25" style="30" customWidth="1"/>
    <col min="15370" max="15370" width="3.875" style="30" customWidth="1"/>
    <col min="15371" max="15371" width="5.875" style="30" customWidth="1"/>
    <col min="15372" max="15372" width="2.625" style="30" customWidth="1"/>
    <col min="15373" max="15375" width="4.125" style="30" customWidth="1"/>
    <col min="15376" max="15376" width="3.125" style="30" customWidth="1"/>
    <col min="15377" max="15377" width="2.875" style="30" customWidth="1"/>
    <col min="15378" max="15378" width="3.25" style="30" customWidth="1"/>
    <col min="15379" max="15379" width="2.375" style="30" customWidth="1"/>
    <col min="15380" max="15380" width="3.625" style="30" customWidth="1"/>
    <col min="15381" max="15381" width="3" style="30" customWidth="1"/>
    <col min="15382" max="15382" width="14.125" style="30" customWidth="1"/>
    <col min="15383" max="15383" width="1.5" style="30" customWidth="1"/>
    <col min="15384" max="15384" width="5.875" style="30" customWidth="1"/>
    <col min="15385" max="15385" width="4.75" style="30" customWidth="1"/>
    <col min="15386" max="15386" width="6.25" style="30" customWidth="1"/>
    <col min="15387" max="15387" width="2" style="30" customWidth="1"/>
    <col min="15388" max="15388" width="25.625" style="30" bestFit="1" customWidth="1"/>
    <col min="15389" max="15389" width="9" style="30"/>
    <col min="15390" max="15391" width="0" style="30" hidden="1" customWidth="1"/>
    <col min="15392" max="15392" width="9" style="30" customWidth="1"/>
    <col min="15393" max="15615" width="9" style="30"/>
    <col min="15616" max="15616" width="1.25" style="30" customWidth="1"/>
    <col min="15617" max="15617" width="2.875" style="30" customWidth="1"/>
    <col min="15618" max="15618" width="6" style="30" customWidth="1"/>
    <col min="15619" max="15619" width="20.625" style="30" customWidth="1"/>
    <col min="15620" max="15620" width="14.375" style="30" customWidth="1"/>
    <col min="15621" max="15621" width="3.125" style="30" customWidth="1"/>
    <col min="15622" max="15622" width="4.875" style="30" customWidth="1"/>
    <col min="15623" max="15623" width="3.25" style="30" customWidth="1"/>
    <col min="15624" max="15624" width="4.75" style="30" customWidth="1"/>
    <col min="15625" max="15625" width="5.25" style="30" customWidth="1"/>
    <col min="15626" max="15626" width="3.875" style="30" customWidth="1"/>
    <col min="15627" max="15627" width="5.875" style="30" customWidth="1"/>
    <col min="15628" max="15628" width="2.625" style="30" customWidth="1"/>
    <col min="15629" max="15631" width="4.125" style="30" customWidth="1"/>
    <col min="15632" max="15632" width="3.125" style="30" customWidth="1"/>
    <col min="15633" max="15633" width="2.875" style="30" customWidth="1"/>
    <col min="15634" max="15634" width="3.25" style="30" customWidth="1"/>
    <col min="15635" max="15635" width="2.375" style="30" customWidth="1"/>
    <col min="15636" max="15636" width="3.625" style="30" customWidth="1"/>
    <col min="15637" max="15637" width="3" style="30" customWidth="1"/>
    <col min="15638" max="15638" width="14.125" style="30" customWidth="1"/>
    <col min="15639" max="15639" width="1.5" style="30" customWidth="1"/>
    <col min="15640" max="15640" width="5.875" style="30" customWidth="1"/>
    <col min="15641" max="15641" width="4.75" style="30" customWidth="1"/>
    <col min="15642" max="15642" width="6.25" style="30" customWidth="1"/>
    <col min="15643" max="15643" width="2" style="30" customWidth="1"/>
    <col min="15644" max="15644" width="25.625" style="30" bestFit="1" customWidth="1"/>
    <col min="15645" max="15645" width="9" style="30"/>
    <col min="15646" max="15647" width="0" style="30" hidden="1" customWidth="1"/>
    <col min="15648" max="15648" width="9" style="30" customWidth="1"/>
    <col min="15649" max="15871" width="9" style="30"/>
    <col min="15872" max="15872" width="1.25" style="30" customWidth="1"/>
    <col min="15873" max="15873" width="2.875" style="30" customWidth="1"/>
    <col min="15874" max="15874" width="6" style="30" customWidth="1"/>
    <col min="15875" max="15875" width="20.625" style="30" customWidth="1"/>
    <col min="15876" max="15876" width="14.375" style="30" customWidth="1"/>
    <col min="15877" max="15877" width="3.125" style="30" customWidth="1"/>
    <col min="15878" max="15878" width="4.875" style="30" customWidth="1"/>
    <col min="15879" max="15879" width="3.25" style="30" customWidth="1"/>
    <col min="15880" max="15880" width="4.75" style="30" customWidth="1"/>
    <col min="15881" max="15881" width="5.25" style="30" customWidth="1"/>
    <col min="15882" max="15882" width="3.875" style="30" customWidth="1"/>
    <col min="15883" max="15883" width="5.875" style="30" customWidth="1"/>
    <col min="15884" max="15884" width="2.625" style="30" customWidth="1"/>
    <col min="15885" max="15887" width="4.125" style="30" customWidth="1"/>
    <col min="15888" max="15888" width="3.125" style="30" customWidth="1"/>
    <col min="15889" max="15889" width="2.875" style="30" customWidth="1"/>
    <col min="15890" max="15890" width="3.25" style="30" customWidth="1"/>
    <col min="15891" max="15891" width="2.375" style="30" customWidth="1"/>
    <col min="15892" max="15892" width="3.625" style="30" customWidth="1"/>
    <col min="15893" max="15893" width="3" style="30" customWidth="1"/>
    <col min="15894" max="15894" width="14.125" style="30" customWidth="1"/>
    <col min="15895" max="15895" width="1.5" style="30" customWidth="1"/>
    <col min="15896" max="15896" width="5.875" style="30" customWidth="1"/>
    <col min="15897" max="15897" width="4.75" style="30" customWidth="1"/>
    <col min="15898" max="15898" width="6.25" style="30" customWidth="1"/>
    <col min="15899" max="15899" width="2" style="30" customWidth="1"/>
    <col min="15900" max="15900" width="25.625" style="30" bestFit="1" customWidth="1"/>
    <col min="15901" max="15901" width="9" style="30"/>
    <col min="15902" max="15903" width="0" style="30" hidden="1" customWidth="1"/>
    <col min="15904" max="15904" width="9" style="30" customWidth="1"/>
    <col min="15905" max="16127" width="9" style="30"/>
    <col min="16128" max="16128" width="1.25" style="30" customWidth="1"/>
    <col min="16129" max="16129" width="2.875" style="30" customWidth="1"/>
    <col min="16130" max="16130" width="6" style="30" customWidth="1"/>
    <col min="16131" max="16131" width="20.625" style="30" customWidth="1"/>
    <col min="16132" max="16132" width="14.375" style="30" customWidth="1"/>
    <col min="16133" max="16133" width="3.125" style="30" customWidth="1"/>
    <col min="16134" max="16134" width="4.875" style="30" customWidth="1"/>
    <col min="16135" max="16135" width="3.25" style="30" customWidth="1"/>
    <col min="16136" max="16136" width="4.75" style="30" customWidth="1"/>
    <col min="16137" max="16137" width="5.25" style="30" customWidth="1"/>
    <col min="16138" max="16138" width="3.875" style="30" customWidth="1"/>
    <col min="16139" max="16139" width="5.875" style="30" customWidth="1"/>
    <col min="16140" max="16140" width="2.625" style="30" customWidth="1"/>
    <col min="16141" max="16143" width="4.125" style="30" customWidth="1"/>
    <col min="16144" max="16144" width="3.125" style="30" customWidth="1"/>
    <col min="16145" max="16145" width="2.875" style="30" customWidth="1"/>
    <col min="16146" max="16146" width="3.25" style="30" customWidth="1"/>
    <col min="16147" max="16147" width="2.375" style="30" customWidth="1"/>
    <col min="16148" max="16148" width="3.625" style="30" customWidth="1"/>
    <col min="16149" max="16149" width="3" style="30" customWidth="1"/>
    <col min="16150" max="16150" width="14.125" style="30" customWidth="1"/>
    <col min="16151" max="16151" width="1.5" style="30" customWidth="1"/>
    <col min="16152" max="16152" width="5.875" style="30" customWidth="1"/>
    <col min="16153" max="16153" width="4.75" style="30" customWidth="1"/>
    <col min="16154" max="16154" width="6.25" style="30" customWidth="1"/>
    <col min="16155" max="16155" width="2" style="30" customWidth="1"/>
    <col min="16156" max="16156" width="25.625" style="30" bestFit="1" customWidth="1"/>
    <col min="16157" max="16157" width="9" style="30"/>
    <col min="16158" max="16159" width="0" style="30" hidden="1" customWidth="1"/>
    <col min="16160" max="16160" width="9" style="30" customWidth="1"/>
    <col min="16161" max="16383" width="9" style="30"/>
    <col min="16384" max="16384" width="9" style="30" customWidth="1"/>
  </cols>
  <sheetData>
    <row r="1" spans="1:33" ht="19.5">
      <c r="B1" s="29" t="s">
        <v>112</v>
      </c>
      <c r="M1" s="910"/>
      <c r="N1" s="910"/>
      <c r="O1" s="910"/>
      <c r="P1" s="910"/>
      <c r="Q1" s="910"/>
      <c r="R1" s="910"/>
      <c r="S1" s="910"/>
      <c r="AA1" s="289"/>
      <c r="AD1" s="52"/>
    </row>
    <row r="2" spans="1:33" ht="19.5">
      <c r="B2" s="31" t="s">
        <v>1060</v>
      </c>
      <c r="C2" s="337"/>
      <c r="D2" s="337"/>
      <c r="M2" s="911"/>
      <c r="N2" s="911"/>
      <c r="O2" s="911"/>
      <c r="P2" s="911"/>
      <c r="Q2" s="911"/>
      <c r="R2" s="911"/>
      <c r="S2" s="911"/>
      <c r="T2" s="57"/>
      <c r="U2" s="62"/>
      <c r="AD2" s="52"/>
      <c r="AE2" s="42"/>
      <c r="AG2" s="349"/>
    </row>
    <row r="3" spans="1:33" ht="18" customHeight="1">
      <c r="B3" s="338"/>
      <c r="C3" s="339"/>
      <c r="D3" s="339"/>
      <c r="E3" s="33"/>
      <c r="F3" s="33"/>
      <c r="G3" s="33"/>
      <c r="H3" s="33"/>
      <c r="I3" s="34"/>
      <c r="J3" s="35"/>
      <c r="K3" s="35"/>
      <c r="L3" s="35"/>
      <c r="M3" s="124"/>
      <c r="N3" s="166"/>
      <c r="O3" s="166"/>
      <c r="P3" s="166"/>
      <c r="Q3" s="125"/>
      <c r="R3" s="126"/>
      <c r="V3" s="33"/>
      <c r="W3" s="33"/>
      <c r="X3" s="127"/>
      <c r="Y3" s="1137" t="s">
        <v>1076</v>
      </c>
      <c r="Z3" s="1138"/>
      <c r="AA3" s="1139"/>
      <c r="AD3" s="52"/>
      <c r="AE3" s="42"/>
    </row>
    <row r="4" spans="1:33" s="43" customFormat="1" ht="13.5" customHeight="1">
      <c r="A4" s="42"/>
      <c r="B4" s="340"/>
      <c r="C4" s="1145" t="s">
        <v>944</v>
      </c>
      <c r="D4" s="1146"/>
      <c r="E4" s="804" t="s">
        <v>113</v>
      </c>
      <c r="F4" s="804"/>
      <c r="G4" s="804"/>
      <c r="H4" s="804"/>
      <c r="I4" s="799" t="s">
        <v>7</v>
      </c>
      <c r="J4" s="1147">
        <f>'壹、清潔生產評估背景資訊'!G27</f>
        <v>0</v>
      </c>
      <c r="K4" s="1147"/>
      <c r="L4" s="1147"/>
      <c r="M4" s="799" t="s">
        <v>7</v>
      </c>
      <c r="N4" s="1148" t="str">
        <f ca="1">IF(ISERROR(J4/J5)," ",J4/J5)</f>
        <v xml:space="preserve"> </v>
      </c>
      <c r="O4" s="1148"/>
      <c r="P4" s="1148"/>
      <c r="Q4" s="40"/>
      <c r="R4" s="41"/>
      <c r="S4" s="42"/>
      <c r="T4" s="42"/>
      <c r="X4" s="44"/>
      <c r="Y4" s="1140"/>
      <c r="Z4" s="1141"/>
      <c r="AA4" s="1142"/>
      <c r="AD4" s="52"/>
      <c r="AE4" s="42"/>
    </row>
    <row r="5" spans="1:33" s="43" customFormat="1" ht="13.5" customHeight="1">
      <c r="A5" s="42"/>
      <c r="B5" s="341"/>
      <c r="C5" s="1146"/>
      <c r="D5" s="1146"/>
      <c r="E5" s="806" t="s">
        <v>1061</v>
      </c>
      <c r="F5" s="806"/>
      <c r="G5" s="806"/>
      <c r="H5" s="806"/>
      <c r="I5" s="792"/>
      <c r="J5" s="909">
        <f ca="1">SUMIF($L$25:$M$200,"掩埋處理",$AD$25:$AD$200)+SUMIF($L$25:$M$200,"廠外再利用",$AD$25:$AD$200)</f>
        <v>0</v>
      </c>
      <c r="K5" s="909"/>
      <c r="L5" s="909"/>
      <c r="M5" s="792"/>
      <c r="N5" s="1148"/>
      <c r="O5" s="1148"/>
      <c r="P5" s="1148"/>
      <c r="Q5" s="40"/>
      <c r="R5" s="41"/>
      <c r="S5" s="42"/>
      <c r="T5" s="42"/>
      <c r="X5" s="44"/>
      <c r="Y5" s="1143" t="str">
        <f ca="1">IFERROR(W10/U10,"")</f>
        <v/>
      </c>
      <c r="Z5" s="1143"/>
      <c r="AA5" s="1143"/>
      <c r="AD5" s="52"/>
      <c r="AE5" s="42"/>
    </row>
    <row r="6" spans="1:33" s="43" customFormat="1" ht="12.95" customHeight="1">
      <c r="A6" s="42"/>
      <c r="B6" s="341"/>
      <c r="C6" s="342"/>
      <c r="D6" s="342"/>
      <c r="I6" s="45"/>
      <c r="J6" s="46"/>
      <c r="K6" s="46"/>
      <c r="L6" s="46"/>
      <c r="M6" s="45"/>
      <c r="N6" s="134"/>
      <c r="O6" s="134"/>
      <c r="P6" s="134"/>
      <c r="Q6" s="40"/>
      <c r="R6" s="41"/>
      <c r="S6" s="42"/>
      <c r="T6" s="42"/>
      <c r="X6" s="44"/>
      <c r="Y6" s="1143"/>
      <c r="Z6" s="1143"/>
      <c r="AA6" s="1143"/>
      <c r="AD6" s="52"/>
      <c r="AE6" s="42"/>
    </row>
    <row r="7" spans="1:33" s="43" customFormat="1" ht="13.5" customHeight="1">
      <c r="A7" s="42"/>
      <c r="B7" s="341"/>
      <c r="C7" s="1145" t="s">
        <v>945</v>
      </c>
      <c r="D7" s="1146"/>
      <c r="E7" s="804" t="s">
        <v>115</v>
      </c>
      <c r="F7" s="804"/>
      <c r="G7" s="804"/>
      <c r="H7" s="804"/>
      <c r="I7" s="799" t="s">
        <v>7</v>
      </c>
      <c r="J7" s="1147">
        <f>'壹、清潔生產評估背景資訊'!G29</f>
        <v>0</v>
      </c>
      <c r="K7" s="1147"/>
      <c r="L7" s="1147"/>
      <c r="M7" s="799" t="s">
        <v>7</v>
      </c>
      <c r="N7" s="1148" t="str">
        <f ca="1">IF(ISERROR(J7/J8)," ",J7/J8)</f>
        <v xml:space="preserve"> </v>
      </c>
      <c r="O7" s="1148"/>
      <c r="P7" s="1148"/>
      <c r="Q7" s="40"/>
      <c r="R7" s="41"/>
      <c r="S7" s="42"/>
      <c r="T7" s="42"/>
      <c r="X7" s="44"/>
      <c r="Y7" s="1149" t="s">
        <v>885</v>
      </c>
      <c r="Z7" s="1150"/>
      <c r="AA7" s="1150"/>
      <c r="AD7" s="52"/>
      <c r="AE7" s="42"/>
    </row>
    <row r="8" spans="1:33" s="43" customFormat="1" ht="13.5" customHeight="1">
      <c r="A8" s="42"/>
      <c r="B8" s="341"/>
      <c r="C8" s="1146"/>
      <c r="D8" s="1146"/>
      <c r="E8" s="806" t="s">
        <v>1062</v>
      </c>
      <c r="F8" s="806"/>
      <c r="G8" s="806"/>
      <c r="H8" s="806"/>
      <c r="I8" s="792"/>
      <c r="J8" s="909">
        <f ca="1">SUMIF($U$25:$V$200,"掩埋處理",$AE$25:$AE$200)+SUMIF($U$25:$V$200,"廠外再利用",$AE$25:$AE$200)</f>
        <v>0</v>
      </c>
      <c r="K8" s="909"/>
      <c r="L8" s="909"/>
      <c r="M8" s="792"/>
      <c r="N8" s="1148"/>
      <c r="O8" s="1148"/>
      <c r="P8" s="1148"/>
      <c r="Q8" s="40"/>
      <c r="R8" s="41"/>
      <c r="S8" s="42"/>
      <c r="T8" s="42"/>
      <c r="X8" s="44"/>
      <c r="Y8" s="1150"/>
      <c r="Z8" s="1150"/>
      <c r="AA8" s="1150"/>
      <c r="AD8" s="52"/>
      <c r="AE8" s="42"/>
    </row>
    <row r="9" spans="1:33" s="43" customFormat="1" ht="12.95" customHeight="1">
      <c r="A9" s="42"/>
      <c r="B9" s="341"/>
      <c r="C9" s="342"/>
      <c r="D9" s="342"/>
      <c r="I9" s="45"/>
      <c r="J9" s="46"/>
      <c r="K9" s="46"/>
      <c r="L9" s="46"/>
      <c r="M9" s="45"/>
      <c r="N9" s="46"/>
      <c r="O9" s="46"/>
      <c r="P9" s="46"/>
      <c r="Q9" s="40"/>
      <c r="R9" s="41"/>
      <c r="S9" s="42"/>
      <c r="T9" s="42"/>
      <c r="X9" s="44"/>
      <c r="Y9" s="1151"/>
      <c r="Z9" s="1151"/>
      <c r="AA9" s="1151"/>
      <c r="AD9" s="52"/>
      <c r="AE9" s="42"/>
    </row>
    <row r="10" spans="1:33" s="43" customFormat="1" ht="13.5" customHeight="1">
      <c r="A10" s="42"/>
      <c r="B10" s="341"/>
      <c r="C10" s="1145" t="s">
        <v>946</v>
      </c>
      <c r="D10" s="1146"/>
      <c r="E10" s="47" t="s">
        <v>948</v>
      </c>
      <c r="F10" s="792" t="s">
        <v>8</v>
      </c>
      <c r="G10" s="118">
        <v>1</v>
      </c>
      <c r="H10" s="792" t="s">
        <v>8</v>
      </c>
      <c r="I10" s="793">
        <v>400</v>
      </c>
      <c r="J10" s="799" t="s">
        <v>7</v>
      </c>
      <c r="K10" s="913" t="str">
        <f ca="1">N7</f>
        <v xml:space="preserve"> </v>
      </c>
      <c r="L10" s="913"/>
      <c r="M10" s="956" t="s">
        <v>9</v>
      </c>
      <c r="N10" s="956"/>
      <c r="O10" s="913" t="str">
        <f ca="1">N4</f>
        <v xml:space="preserve"> </v>
      </c>
      <c r="P10" s="913"/>
      <c r="Q10" s="913"/>
      <c r="R10" s="792" t="s">
        <v>8</v>
      </c>
      <c r="S10" s="49">
        <v>1</v>
      </c>
      <c r="T10" s="792" t="s">
        <v>8</v>
      </c>
      <c r="U10" s="793">
        <v>400</v>
      </c>
      <c r="V10" s="794" t="s">
        <v>7</v>
      </c>
      <c r="W10" s="1144" t="str">
        <f ca="1">IF(ISERROR(((K10-O10)/(L11)/S11*U10))," ",((K10-O10)/(L11)/S11*U10))</f>
        <v xml:space="preserve"> </v>
      </c>
      <c r="X10" s="44"/>
      <c r="Y10" s="1151"/>
      <c r="Z10" s="1151"/>
      <c r="AA10" s="1151"/>
      <c r="AD10" s="52"/>
      <c r="AE10" s="42"/>
    </row>
    <row r="11" spans="1:33" s="43" customFormat="1" ht="12.95" customHeight="1">
      <c r="A11" s="42"/>
      <c r="B11" s="341"/>
      <c r="C11" s="1146"/>
      <c r="D11" s="1146"/>
      <c r="E11" s="120" t="s">
        <v>949</v>
      </c>
      <c r="F11" s="792"/>
      <c r="G11" s="119" t="s">
        <v>10</v>
      </c>
      <c r="H11" s="792"/>
      <c r="I11" s="793"/>
      <c r="J11" s="792"/>
      <c r="K11" s="50"/>
      <c r="L11" s="896" t="str">
        <f ca="1">N4</f>
        <v xml:space="preserve"> </v>
      </c>
      <c r="M11" s="896"/>
      <c r="N11" s="896"/>
      <c r="O11" s="896"/>
      <c r="P11" s="50"/>
      <c r="Q11" s="50"/>
      <c r="R11" s="792"/>
      <c r="S11" s="51">
        <f>'壹、清潔生產評估背景資訊'!P5</f>
        <v>0</v>
      </c>
      <c r="T11" s="792"/>
      <c r="U11" s="793"/>
      <c r="V11" s="793"/>
      <c r="W11" s="1144"/>
      <c r="X11" s="44"/>
      <c r="Y11" s="1151"/>
      <c r="Z11" s="1151"/>
      <c r="AA11" s="1151"/>
      <c r="AD11" s="52"/>
      <c r="AE11" s="42"/>
    </row>
    <row r="12" spans="1:33" s="43" customFormat="1" ht="12.95" customHeight="1">
      <c r="A12" s="42"/>
      <c r="B12" s="139"/>
      <c r="I12" s="45"/>
      <c r="J12" s="53"/>
      <c r="K12" s="53"/>
      <c r="L12" s="53"/>
      <c r="M12" s="52"/>
      <c r="N12" s="53"/>
      <c r="O12" s="53"/>
      <c r="P12" s="53"/>
      <c r="Q12" s="54"/>
      <c r="R12" s="55"/>
      <c r="S12" s="42"/>
      <c r="T12" s="42"/>
      <c r="X12" s="44"/>
      <c r="Y12" s="1151"/>
      <c r="Z12" s="1151"/>
      <c r="AA12" s="1151"/>
      <c r="AD12" s="52"/>
      <c r="AE12" s="42"/>
    </row>
    <row r="13" spans="1:33" s="43" customFormat="1" ht="29.1" customHeight="1">
      <c r="A13" s="42"/>
      <c r="B13" s="136"/>
      <c r="C13" s="798" t="s">
        <v>1063</v>
      </c>
      <c r="D13" s="798"/>
      <c r="E13" s="804" t="s">
        <v>214</v>
      </c>
      <c r="F13" s="804"/>
      <c r="G13" s="804"/>
      <c r="H13" s="804"/>
      <c r="I13" s="799" t="s">
        <v>7</v>
      </c>
      <c r="J13" s="932">
        <f ca="1">SUMIF($L$25:$M$80,"*再利用",$AD$25:$AD$80)</f>
        <v>0</v>
      </c>
      <c r="K13" s="932"/>
      <c r="L13" s="932"/>
      <c r="M13" s="799" t="s">
        <v>7</v>
      </c>
      <c r="N13" s="1136" t="str">
        <f ca="1">IF(ISERROR(J13/J14)," ",J13/J14)</f>
        <v xml:space="preserve"> </v>
      </c>
      <c r="O13" s="1136"/>
      <c r="P13" s="1136"/>
      <c r="Q13" s="40"/>
      <c r="R13" s="41"/>
      <c r="S13" s="42"/>
      <c r="T13" s="42"/>
      <c r="X13" s="44"/>
      <c r="Y13" s="1152" t="s">
        <v>1077</v>
      </c>
      <c r="Z13" s="1152"/>
      <c r="AA13" s="1152"/>
      <c r="AD13" s="52"/>
      <c r="AE13" s="42"/>
    </row>
    <row r="14" spans="1:33" s="43" customFormat="1" ht="13.5" customHeight="1">
      <c r="A14" s="42"/>
      <c r="B14" s="136"/>
      <c r="C14" s="798"/>
      <c r="D14" s="798"/>
      <c r="E14" s="806" t="s">
        <v>215</v>
      </c>
      <c r="F14" s="806"/>
      <c r="G14" s="806"/>
      <c r="H14" s="806"/>
      <c r="I14" s="792"/>
      <c r="J14" s="934">
        <f>SUM($AD$25:$AD$80)</f>
        <v>0</v>
      </c>
      <c r="K14" s="934"/>
      <c r="L14" s="934"/>
      <c r="M14" s="792"/>
      <c r="N14" s="1136"/>
      <c r="O14" s="1136"/>
      <c r="P14" s="1136"/>
      <c r="Q14" s="40"/>
      <c r="R14" s="41"/>
      <c r="S14" s="42"/>
      <c r="T14" s="42"/>
      <c r="X14" s="44"/>
      <c r="Y14" s="1143" t="str">
        <f ca="1">IFERROR((N16-N13)/S20,"")</f>
        <v/>
      </c>
      <c r="Z14" s="1143"/>
      <c r="AA14" s="1143"/>
    </row>
    <row r="15" spans="1:33" s="43" customFormat="1" ht="12.95" customHeight="1">
      <c r="A15" s="42"/>
      <c r="B15" s="136"/>
      <c r="I15" s="45"/>
      <c r="J15" s="343"/>
      <c r="K15" s="343"/>
      <c r="L15" s="343"/>
      <c r="M15" s="45"/>
      <c r="N15" s="135"/>
      <c r="O15" s="135"/>
      <c r="P15" s="135"/>
      <c r="Q15" s="40"/>
      <c r="R15" s="41"/>
      <c r="S15" s="42"/>
      <c r="T15" s="42"/>
      <c r="X15" s="44"/>
      <c r="Y15" s="1143"/>
      <c r="Z15" s="1143"/>
      <c r="AA15" s="1143"/>
    </row>
    <row r="16" spans="1:33" s="43" customFormat="1" ht="13.5" customHeight="1">
      <c r="A16" s="42"/>
      <c r="B16" s="136"/>
      <c r="C16" s="798" t="s">
        <v>1064</v>
      </c>
      <c r="D16" s="798"/>
      <c r="E16" s="804" t="s">
        <v>216</v>
      </c>
      <c r="F16" s="804"/>
      <c r="G16" s="804"/>
      <c r="H16" s="804"/>
      <c r="I16" s="799" t="s">
        <v>7</v>
      </c>
      <c r="J16" s="932">
        <f ca="1">SUMIF($U$25:$V$80,"*再利用",$AE$25:$AE$80)</f>
        <v>0</v>
      </c>
      <c r="K16" s="932"/>
      <c r="L16" s="932"/>
      <c r="M16" s="799" t="s">
        <v>7</v>
      </c>
      <c r="N16" s="1136" t="str">
        <f ca="1">IF(ISERROR(J16/J17)," ",J16/J17)</f>
        <v xml:space="preserve"> </v>
      </c>
      <c r="O16" s="1136"/>
      <c r="P16" s="1136"/>
      <c r="Q16" s="40"/>
      <c r="R16" s="41"/>
      <c r="S16" s="42"/>
      <c r="T16" s="42"/>
      <c r="X16" s="44"/>
      <c r="Y16" s="1150" t="s">
        <v>887</v>
      </c>
      <c r="Z16" s="1150"/>
      <c r="AA16" s="1150"/>
    </row>
    <row r="17" spans="1:31" s="43" customFormat="1" ht="13.5" customHeight="1">
      <c r="A17" s="42"/>
      <c r="B17" s="136"/>
      <c r="C17" s="798"/>
      <c r="D17" s="798"/>
      <c r="E17" s="806" t="s">
        <v>217</v>
      </c>
      <c r="F17" s="806"/>
      <c r="G17" s="806"/>
      <c r="H17" s="806"/>
      <c r="I17" s="792"/>
      <c r="J17" s="934">
        <f>SUM($AE$25:$AE$80)</f>
        <v>0</v>
      </c>
      <c r="K17" s="934"/>
      <c r="L17" s="934"/>
      <c r="M17" s="792"/>
      <c r="N17" s="1136"/>
      <c r="O17" s="1136"/>
      <c r="P17" s="1136"/>
      <c r="Q17" s="40"/>
      <c r="R17" s="41"/>
      <c r="S17" s="42"/>
      <c r="T17" s="42"/>
      <c r="X17" s="44"/>
      <c r="Y17" s="1150"/>
      <c r="Z17" s="1150"/>
      <c r="AA17" s="1150"/>
    </row>
    <row r="18" spans="1:31" s="43" customFormat="1" ht="12.95" customHeight="1">
      <c r="A18" s="42"/>
      <c r="B18" s="136"/>
      <c r="I18" s="45"/>
      <c r="J18" s="46"/>
      <c r="K18" s="46"/>
      <c r="L18" s="46"/>
      <c r="M18" s="45"/>
      <c r="N18" s="46"/>
      <c r="O18" s="46"/>
      <c r="P18" s="46"/>
      <c r="Q18" s="40"/>
      <c r="R18" s="41"/>
      <c r="S18" s="42"/>
      <c r="T18" s="42"/>
      <c r="X18" s="44"/>
      <c r="Y18" s="1151"/>
      <c r="Z18" s="1151"/>
      <c r="AA18" s="1151"/>
    </row>
    <row r="19" spans="1:31" s="43" customFormat="1" ht="13.5" customHeight="1">
      <c r="A19" s="42"/>
      <c r="B19" s="136"/>
      <c r="C19" s="797" t="s">
        <v>947</v>
      </c>
      <c r="D19" s="798"/>
      <c r="E19" s="47" t="s">
        <v>951</v>
      </c>
      <c r="F19" s="792" t="s">
        <v>8</v>
      </c>
      <c r="G19" s="118">
        <v>1</v>
      </c>
      <c r="H19" s="792" t="s">
        <v>8</v>
      </c>
      <c r="I19" s="793">
        <v>60</v>
      </c>
      <c r="J19" s="799" t="s">
        <v>7</v>
      </c>
      <c r="K19" s="955" t="str">
        <f ca="1">N16</f>
        <v xml:space="preserve"> </v>
      </c>
      <c r="L19" s="955"/>
      <c r="M19" s="955"/>
      <c r="N19" s="48" t="s">
        <v>9</v>
      </c>
      <c r="O19" s="955" t="str">
        <f ca="1">N13</f>
        <v xml:space="preserve"> </v>
      </c>
      <c r="P19" s="955"/>
      <c r="Q19" s="955"/>
      <c r="R19" s="792" t="s">
        <v>8</v>
      </c>
      <c r="S19" s="49">
        <v>1</v>
      </c>
      <c r="T19" s="792" t="s">
        <v>8</v>
      </c>
      <c r="U19" s="793">
        <v>60</v>
      </c>
      <c r="V19" s="794" t="s">
        <v>7</v>
      </c>
      <c r="W19" s="1144" t="str">
        <f ca="1">IF(ISERROR(((K19-O19)/(1-O20)/S20*U19))," ",((K19-O19)/(1-O20)/S20*U19))</f>
        <v xml:space="preserve"> </v>
      </c>
      <c r="X19" s="44"/>
      <c r="Y19" s="1151"/>
      <c r="Z19" s="1151"/>
      <c r="AA19" s="1151"/>
    </row>
    <row r="20" spans="1:31" s="43" customFormat="1" ht="13.5" customHeight="1">
      <c r="A20" s="42"/>
      <c r="B20" s="136"/>
      <c r="C20" s="798"/>
      <c r="D20" s="798"/>
      <c r="E20" s="120" t="s">
        <v>950</v>
      </c>
      <c r="F20" s="792"/>
      <c r="G20" s="119" t="s">
        <v>10</v>
      </c>
      <c r="H20" s="792"/>
      <c r="I20" s="793"/>
      <c r="J20" s="792"/>
      <c r="K20" s="800">
        <v>1</v>
      </c>
      <c r="L20" s="801"/>
      <c r="M20" s="801"/>
      <c r="N20" s="56" t="s">
        <v>9</v>
      </c>
      <c r="O20" s="923" t="str">
        <f ca="1">N13</f>
        <v xml:space="preserve"> </v>
      </c>
      <c r="P20" s="923"/>
      <c r="Q20" s="923"/>
      <c r="R20" s="792"/>
      <c r="S20" s="51">
        <f>'壹、清潔生產評估背景資訊'!P5</f>
        <v>0</v>
      </c>
      <c r="T20" s="792"/>
      <c r="U20" s="793"/>
      <c r="V20" s="793"/>
      <c r="W20" s="1144"/>
      <c r="X20" s="44"/>
      <c r="Y20" s="1151"/>
      <c r="Z20" s="1151"/>
      <c r="AA20" s="1151"/>
    </row>
    <row r="21" spans="1:31">
      <c r="B21" s="140"/>
      <c r="C21" s="62"/>
      <c r="D21" s="62"/>
      <c r="E21" s="62"/>
      <c r="F21" s="62"/>
      <c r="G21" s="62"/>
      <c r="H21" s="62"/>
      <c r="I21" s="141"/>
      <c r="J21" s="59"/>
      <c r="K21" s="59"/>
      <c r="L21" s="59"/>
      <c r="M21" s="58"/>
      <c r="N21" s="59"/>
      <c r="O21" s="59"/>
      <c r="P21" s="59"/>
      <c r="Q21" s="60"/>
      <c r="R21" s="61"/>
      <c r="S21" s="57"/>
      <c r="T21" s="57"/>
      <c r="U21" s="62"/>
      <c r="V21" s="62"/>
      <c r="W21" s="62"/>
      <c r="X21" s="63"/>
      <c r="Y21" s="1151"/>
      <c r="Z21" s="1151"/>
      <c r="AA21" s="1151"/>
    </row>
    <row r="22" spans="1:31" ht="16.5" thickBot="1">
      <c r="B22" s="30"/>
      <c r="C22" s="30"/>
      <c r="D22" s="30"/>
      <c r="E22" s="30"/>
      <c r="F22" s="30"/>
      <c r="G22" s="30"/>
      <c r="H22" s="30"/>
      <c r="I22" s="124"/>
    </row>
    <row r="23" spans="1:31" ht="17.25" thickTop="1">
      <c r="B23" s="877" t="s">
        <v>117</v>
      </c>
      <c r="C23" s="878"/>
      <c r="D23" s="1135" t="s">
        <v>1036</v>
      </c>
      <c r="E23" s="877" t="s">
        <v>133</v>
      </c>
      <c r="F23" s="924"/>
      <c r="G23" s="883" t="s">
        <v>120</v>
      </c>
      <c r="H23" s="884"/>
      <c r="I23" s="884"/>
      <c r="J23" s="885"/>
      <c r="K23" s="885"/>
      <c r="L23" s="885"/>
      <c r="M23" s="886"/>
      <c r="N23" s="887" t="s">
        <v>121</v>
      </c>
      <c r="O23" s="885"/>
      <c r="P23" s="885"/>
      <c r="Q23" s="885"/>
      <c r="R23" s="885"/>
      <c r="S23" s="885"/>
      <c r="T23" s="885"/>
      <c r="U23" s="885"/>
      <c r="V23" s="886"/>
      <c r="W23" s="924" t="s">
        <v>122</v>
      </c>
      <c r="X23" s="924"/>
      <c r="Y23" s="924"/>
      <c r="Z23" s="924"/>
      <c r="AA23" s="878"/>
      <c r="AD23" s="344" t="s">
        <v>123</v>
      </c>
      <c r="AE23" s="345" t="s">
        <v>124</v>
      </c>
    </row>
    <row r="24" spans="1:31" ht="16.5">
      <c r="B24" s="879"/>
      <c r="C24" s="880"/>
      <c r="D24" s="882"/>
      <c r="E24" s="879"/>
      <c r="F24" s="925"/>
      <c r="G24" s="1129" t="s">
        <v>134</v>
      </c>
      <c r="H24" s="776"/>
      <c r="I24" s="776"/>
      <c r="J24" s="346" t="s">
        <v>126</v>
      </c>
      <c r="K24" s="305" t="s">
        <v>135</v>
      </c>
      <c r="L24" s="1000" t="s">
        <v>136</v>
      </c>
      <c r="M24" s="1002"/>
      <c r="N24" s="1130" t="s">
        <v>137</v>
      </c>
      <c r="O24" s="757"/>
      <c r="P24" s="757"/>
      <c r="Q24" s="757" t="s">
        <v>126</v>
      </c>
      <c r="R24" s="757"/>
      <c r="S24" s="757" t="s">
        <v>135</v>
      </c>
      <c r="T24" s="757"/>
      <c r="U24" s="982" t="s">
        <v>136</v>
      </c>
      <c r="V24" s="1002"/>
      <c r="W24" s="925"/>
      <c r="X24" s="925"/>
      <c r="Y24" s="925"/>
      <c r="Z24" s="925"/>
      <c r="AA24" s="880"/>
      <c r="AD24" s="347" t="s">
        <v>127</v>
      </c>
      <c r="AE24" s="347" t="s">
        <v>127</v>
      </c>
    </row>
    <row r="25" spans="1:31">
      <c r="B25" s="994">
        <v>1</v>
      </c>
      <c r="C25" s="995"/>
      <c r="D25" s="499"/>
      <c r="E25" s="1134"/>
      <c r="F25" s="863"/>
      <c r="G25" s="1126"/>
      <c r="H25" s="1127"/>
      <c r="I25" s="1128"/>
      <c r="J25" s="500"/>
      <c r="K25" s="501"/>
      <c r="L25" s="1110"/>
      <c r="M25" s="1111"/>
      <c r="N25" s="1126"/>
      <c r="O25" s="1127"/>
      <c r="P25" s="1128"/>
      <c r="Q25" s="1123"/>
      <c r="R25" s="1124"/>
      <c r="S25" s="1114"/>
      <c r="T25" s="1114"/>
      <c r="U25" s="1110"/>
      <c r="V25" s="1111"/>
      <c r="W25" s="1153"/>
      <c r="X25" s="863"/>
      <c r="Y25" s="863"/>
      <c r="Z25" s="863"/>
      <c r="AA25" s="853"/>
      <c r="AD25" s="348">
        <f>G25*(IF(J25="t",1,IF(J25="kg",0.001,0.000001)))</f>
        <v>0</v>
      </c>
      <c r="AE25" s="348">
        <f>N25*(IF(Q25="t",1,IF(Q25="kg",0.001,0.000001)))</f>
        <v>0</v>
      </c>
    </row>
    <row r="26" spans="1:31" ht="15.75" customHeight="1">
      <c r="B26" s="994">
        <v>2</v>
      </c>
      <c r="C26" s="995"/>
      <c r="D26" s="502"/>
      <c r="E26" s="1116"/>
      <c r="F26" s="863"/>
      <c r="G26" s="1126"/>
      <c r="H26" s="1127"/>
      <c r="I26" s="1128"/>
      <c r="J26" s="500"/>
      <c r="K26" s="501"/>
      <c r="L26" s="1110"/>
      <c r="M26" s="1111"/>
      <c r="N26" s="1131"/>
      <c r="O26" s="1132"/>
      <c r="P26" s="1133"/>
      <c r="Q26" s="1123"/>
      <c r="R26" s="1124"/>
      <c r="S26" s="1114"/>
      <c r="T26" s="1114"/>
      <c r="U26" s="1110"/>
      <c r="V26" s="1111"/>
      <c r="W26" s="863"/>
      <c r="X26" s="863"/>
      <c r="Y26" s="863"/>
      <c r="Z26" s="863"/>
      <c r="AA26" s="853"/>
      <c r="AD26" s="348">
        <f t="shared" ref="AD26:AD79" si="0">G26*(IF(J26="t",1,IF(J26="kg",0.001,0.000001)))</f>
        <v>0</v>
      </c>
      <c r="AE26" s="348">
        <f t="shared" ref="AE26:AE79" si="1">N26*(IF(Q26="t",1,IF(Q26="kg",0.001,0.000001)))</f>
        <v>0</v>
      </c>
    </row>
    <row r="27" spans="1:31" ht="15.75" customHeight="1">
      <c r="B27" s="994">
        <v>3</v>
      </c>
      <c r="C27" s="995"/>
      <c r="D27" s="502"/>
      <c r="E27" s="1116"/>
      <c r="F27" s="863"/>
      <c r="G27" s="1126"/>
      <c r="H27" s="1127"/>
      <c r="I27" s="1128"/>
      <c r="J27" s="500"/>
      <c r="K27" s="501"/>
      <c r="L27" s="1110"/>
      <c r="M27" s="1111"/>
      <c r="N27" s="1121"/>
      <c r="O27" s="1122"/>
      <c r="P27" s="1122"/>
      <c r="Q27" s="1123"/>
      <c r="R27" s="1124"/>
      <c r="S27" s="1114"/>
      <c r="T27" s="1114"/>
      <c r="U27" s="1110"/>
      <c r="V27" s="1111"/>
      <c r="W27" s="863"/>
      <c r="X27" s="863"/>
      <c r="Y27" s="863"/>
      <c r="Z27" s="863"/>
      <c r="AA27" s="853"/>
      <c r="AD27" s="348">
        <f>G27*(IF(J27="t",1,IF(J27="kg",0.001,0.000001)))</f>
        <v>0</v>
      </c>
      <c r="AE27" s="348">
        <f t="shared" si="1"/>
        <v>0</v>
      </c>
    </row>
    <row r="28" spans="1:31" ht="15.75" customHeight="1">
      <c r="B28" s="982">
        <v>4</v>
      </c>
      <c r="C28" s="983"/>
      <c r="D28" s="437"/>
      <c r="E28" s="1116"/>
      <c r="F28" s="863"/>
      <c r="G28" s="1126"/>
      <c r="H28" s="1127"/>
      <c r="I28" s="1128"/>
      <c r="J28" s="500"/>
      <c r="K28" s="501"/>
      <c r="L28" s="1110"/>
      <c r="M28" s="1111"/>
      <c r="N28" s="1121"/>
      <c r="O28" s="1122"/>
      <c r="P28" s="1122"/>
      <c r="Q28" s="1123"/>
      <c r="R28" s="1124"/>
      <c r="S28" s="1114"/>
      <c r="T28" s="1114"/>
      <c r="U28" s="1110"/>
      <c r="V28" s="1111"/>
      <c r="W28" s="863"/>
      <c r="X28" s="863"/>
      <c r="Y28" s="863"/>
      <c r="Z28" s="863"/>
      <c r="AA28" s="853"/>
      <c r="AD28" s="348">
        <f t="shared" si="0"/>
        <v>0</v>
      </c>
      <c r="AE28" s="348">
        <f t="shared" si="1"/>
        <v>0</v>
      </c>
    </row>
    <row r="29" spans="1:31" ht="15.75" customHeight="1">
      <c r="B29" s="982">
        <v>5</v>
      </c>
      <c r="C29" s="983"/>
      <c r="D29" s="437"/>
      <c r="E29" s="1116"/>
      <c r="F29" s="863"/>
      <c r="G29" s="1126"/>
      <c r="H29" s="1127"/>
      <c r="I29" s="1128"/>
      <c r="J29" s="500"/>
      <c r="K29" s="501"/>
      <c r="L29" s="1110"/>
      <c r="M29" s="1111"/>
      <c r="N29" s="1126"/>
      <c r="O29" s="1127"/>
      <c r="P29" s="1128"/>
      <c r="Q29" s="1123"/>
      <c r="R29" s="1124"/>
      <c r="S29" s="1110"/>
      <c r="T29" s="1125"/>
      <c r="U29" s="1110"/>
      <c r="V29" s="1111"/>
      <c r="W29" s="863"/>
      <c r="X29" s="863"/>
      <c r="Y29" s="863"/>
      <c r="Z29" s="863"/>
      <c r="AA29" s="853"/>
      <c r="AD29" s="348">
        <f t="shared" si="0"/>
        <v>0</v>
      </c>
      <c r="AE29" s="348">
        <f t="shared" si="1"/>
        <v>0</v>
      </c>
    </row>
    <row r="30" spans="1:31" ht="15.75" customHeight="1">
      <c r="B30" s="982">
        <v>6</v>
      </c>
      <c r="C30" s="983"/>
      <c r="D30" s="437"/>
      <c r="E30" s="1116"/>
      <c r="F30" s="863"/>
      <c r="G30" s="1126"/>
      <c r="H30" s="1127"/>
      <c r="I30" s="1128"/>
      <c r="J30" s="500"/>
      <c r="K30" s="501"/>
      <c r="L30" s="1110"/>
      <c r="M30" s="1111"/>
      <c r="N30" s="1126"/>
      <c r="O30" s="1127"/>
      <c r="P30" s="1128"/>
      <c r="Q30" s="1123"/>
      <c r="R30" s="1124"/>
      <c r="S30" s="1110"/>
      <c r="T30" s="1125"/>
      <c r="U30" s="1110"/>
      <c r="V30" s="1111"/>
      <c r="W30" s="863"/>
      <c r="X30" s="863"/>
      <c r="Y30" s="863"/>
      <c r="Z30" s="863"/>
      <c r="AA30" s="853"/>
      <c r="AD30" s="348">
        <f t="shared" si="0"/>
        <v>0</v>
      </c>
      <c r="AE30" s="348">
        <f t="shared" si="1"/>
        <v>0</v>
      </c>
    </row>
    <row r="31" spans="1:31" ht="15.75" customHeight="1">
      <c r="B31" s="982">
        <v>7</v>
      </c>
      <c r="C31" s="983"/>
      <c r="D31" s="437"/>
      <c r="E31" s="1116"/>
      <c r="F31" s="863"/>
      <c r="G31" s="1126"/>
      <c r="H31" s="1127"/>
      <c r="I31" s="1128"/>
      <c r="J31" s="500"/>
      <c r="K31" s="501"/>
      <c r="L31" s="1110"/>
      <c r="M31" s="1111"/>
      <c r="N31" s="1126"/>
      <c r="O31" s="1127"/>
      <c r="P31" s="1128"/>
      <c r="Q31" s="1123"/>
      <c r="R31" s="1124"/>
      <c r="S31" s="1110"/>
      <c r="T31" s="1125"/>
      <c r="U31" s="1110"/>
      <c r="V31" s="1111"/>
      <c r="W31" s="863"/>
      <c r="X31" s="863"/>
      <c r="Y31" s="863"/>
      <c r="Z31" s="863"/>
      <c r="AA31" s="853"/>
      <c r="AD31" s="348">
        <f t="shared" si="0"/>
        <v>0</v>
      </c>
      <c r="AE31" s="348">
        <f t="shared" si="1"/>
        <v>0</v>
      </c>
    </row>
    <row r="32" spans="1:31" ht="15.75" customHeight="1">
      <c r="B32" s="982">
        <v>8</v>
      </c>
      <c r="C32" s="983"/>
      <c r="D32" s="437"/>
      <c r="E32" s="1116"/>
      <c r="F32" s="863"/>
      <c r="G32" s="1126"/>
      <c r="H32" s="1127"/>
      <c r="I32" s="1128"/>
      <c r="J32" s="500"/>
      <c r="K32" s="501"/>
      <c r="L32" s="1110"/>
      <c r="M32" s="1111"/>
      <c r="N32" s="1126"/>
      <c r="O32" s="1127"/>
      <c r="P32" s="1128"/>
      <c r="Q32" s="1123"/>
      <c r="R32" s="1124"/>
      <c r="S32" s="1110"/>
      <c r="T32" s="1125"/>
      <c r="U32" s="1110"/>
      <c r="V32" s="1111"/>
      <c r="W32" s="863"/>
      <c r="X32" s="863"/>
      <c r="Y32" s="863"/>
      <c r="Z32" s="863"/>
      <c r="AA32" s="853"/>
      <c r="AD32" s="348">
        <f t="shared" si="0"/>
        <v>0</v>
      </c>
      <c r="AE32" s="348">
        <f t="shared" si="1"/>
        <v>0</v>
      </c>
    </row>
    <row r="33" spans="2:31" ht="15.75" customHeight="1">
      <c r="B33" s="982">
        <v>9</v>
      </c>
      <c r="C33" s="983"/>
      <c r="D33" s="437"/>
      <c r="E33" s="1116"/>
      <c r="F33" s="863"/>
      <c r="G33" s="1126"/>
      <c r="H33" s="1127"/>
      <c r="I33" s="1128"/>
      <c r="J33" s="500"/>
      <c r="K33" s="501"/>
      <c r="L33" s="1110"/>
      <c r="M33" s="1111"/>
      <c r="N33" s="1126"/>
      <c r="O33" s="1127"/>
      <c r="P33" s="1128"/>
      <c r="Q33" s="1123"/>
      <c r="R33" s="1124"/>
      <c r="S33" s="1110"/>
      <c r="T33" s="1125"/>
      <c r="U33" s="1110"/>
      <c r="V33" s="1111"/>
      <c r="W33" s="863"/>
      <c r="X33" s="863"/>
      <c r="Y33" s="863"/>
      <c r="Z33" s="863"/>
      <c r="AA33" s="853"/>
      <c r="AD33" s="348">
        <f t="shared" si="0"/>
        <v>0</v>
      </c>
      <c r="AE33" s="348">
        <f t="shared" si="1"/>
        <v>0</v>
      </c>
    </row>
    <row r="34" spans="2:31" ht="15.75" customHeight="1">
      <c r="B34" s="982">
        <v>10</v>
      </c>
      <c r="C34" s="983"/>
      <c r="D34" s="437"/>
      <c r="E34" s="1116"/>
      <c r="F34" s="863"/>
      <c r="G34" s="1126"/>
      <c r="H34" s="1127"/>
      <c r="I34" s="1128"/>
      <c r="J34" s="500"/>
      <c r="K34" s="501"/>
      <c r="L34" s="1110"/>
      <c r="M34" s="1111"/>
      <c r="N34" s="1126"/>
      <c r="O34" s="1127"/>
      <c r="P34" s="1128"/>
      <c r="Q34" s="1123"/>
      <c r="R34" s="1124"/>
      <c r="S34" s="1110"/>
      <c r="T34" s="1125"/>
      <c r="U34" s="1110"/>
      <c r="V34" s="1111"/>
      <c r="W34" s="863"/>
      <c r="X34" s="863"/>
      <c r="Y34" s="863"/>
      <c r="Z34" s="863"/>
      <c r="AA34" s="853"/>
      <c r="AD34" s="348">
        <f t="shared" si="0"/>
        <v>0</v>
      </c>
      <c r="AE34" s="348">
        <f t="shared" si="1"/>
        <v>0</v>
      </c>
    </row>
    <row r="35" spans="2:31" ht="15.75" customHeight="1">
      <c r="B35" s="982">
        <v>11</v>
      </c>
      <c r="C35" s="983"/>
      <c r="D35" s="437"/>
      <c r="E35" s="1116"/>
      <c r="F35" s="863"/>
      <c r="G35" s="1126"/>
      <c r="H35" s="1127"/>
      <c r="I35" s="1128"/>
      <c r="J35" s="500"/>
      <c r="K35" s="501"/>
      <c r="L35" s="1110"/>
      <c r="M35" s="1111"/>
      <c r="N35" s="1126"/>
      <c r="O35" s="1127"/>
      <c r="P35" s="1128"/>
      <c r="Q35" s="1123"/>
      <c r="R35" s="1124"/>
      <c r="S35" s="1110"/>
      <c r="T35" s="1125"/>
      <c r="U35" s="1110"/>
      <c r="V35" s="1111"/>
      <c r="W35" s="863"/>
      <c r="X35" s="863"/>
      <c r="Y35" s="863"/>
      <c r="Z35" s="863"/>
      <c r="AA35" s="853"/>
      <c r="AD35" s="348">
        <f t="shared" si="0"/>
        <v>0</v>
      </c>
      <c r="AE35" s="348">
        <f t="shared" si="1"/>
        <v>0</v>
      </c>
    </row>
    <row r="36" spans="2:31" ht="15.75" customHeight="1">
      <c r="B36" s="982">
        <v>12</v>
      </c>
      <c r="C36" s="983"/>
      <c r="D36" s="437"/>
      <c r="E36" s="1116"/>
      <c r="F36" s="863"/>
      <c r="G36" s="1126"/>
      <c r="H36" s="1127"/>
      <c r="I36" s="1128"/>
      <c r="J36" s="500"/>
      <c r="K36" s="501"/>
      <c r="L36" s="1110"/>
      <c r="M36" s="1111"/>
      <c r="N36" s="1126"/>
      <c r="O36" s="1127"/>
      <c r="P36" s="1128"/>
      <c r="Q36" s="1123"/>
      <c r="R36" s="1124"/>
      <c r="S36" s="1110"/>
      <c r="T36" s="1125"/>
      <c r="U36" s="1110"/>
      <c r="V36" s="1111"/>
      <c r="W36" s="863"/>
      <c r="X36" s="863"/>
      <c r="Y36" s="863"/>
      <c r="Z36" s="863"/>
      <c r="AA36" s="853"/>
      <c r="AD36" s="348">
        <f t="shared" si="0"/>
        <v>0</v>
      </c>
      <c r="AE36" s="348">
        <f t="shared" si="1"/>
        <v>0</v>
      </c>
    </row>
    <row r="37" spans="2:31" ht="15.75" customHeight="1">
      <c r="B37" s="982">
        <v>13</v>
      </c>
      <c r="C37" s="983"/>
      <c r="D37" s="437"/>
      <c r="E37" s="1116"/>
      <c r="F37" s="863"/>
      <c r="G37" s="1126"/>
      <c r="H37" s="1127"/>
      <c r="I37" s="1128"/>
      <c r="J37" s="500"/>
      <c r="K37" s="501"/>
      <c r="L37" s="1110"/>
      <c r="M37" s="1111"/>
      <c r="N37" s="1126"/>
      <c r="O37" s="1127"/>
      <c r="P37" s="1128"/>
      <c r="Q37" s="1123"/>
      <c r="R37" s="1124"/>
      <c r="S37" s="1110"/>
      <c r="T37" s="1125"/>
      <c r="U37" s="1110"/>
      <c r="V37" s="1111"/>
      <c r="W37" s="863"/>
      <c r="X37" s="863"/>
      <c r="Y37" s="863"/>
      <c r="Z37" s="863"/>
      <c r="AA37" s="853"/>
      <c r="AD37" s="348">
        <f t="shared" si="0"/>
        <v>0</v>
      </c>
      <c r="AE37" s="348">
        <f t="shared" si="1"/>
        <v>0</v>
      </c>
    </row>
    <row r="38" spans="2:31" ht="15.75" customHeight="1">
      <c r="B38" s="982">
        <v>14</v>
      </c>
      <c r="C38" s="983"/>
      <c r="D38" s="437"/>
      <c r="E38" s="1116"/>
      <c r="F38" s="863"/>
      <c r="G38" s="1126"/>
      <c r="H38" s="1127"/>
      <c r="I38" s="1128"/>
      <c r="J38" s="500"/>
      <c r="K38" s="501"/>
      <c r="L38" s="1110"/>
      <c r="M38" s="1111"/>
      <c r="N38" s="1126"/>
      <c r="O38" s="1127"/>
      <c r="P38" s="1128"/>
      <c r="Q38" s="1123"/>
      <c r="R38" s="1124"/>
      <c r="S38" s="1110"/>
      <c r="T38" s="1125"/>
      <c r="U38" s="1110"/>
      <c r="V38" s="1111"/>
      <c r="W38" s="863"/>
      <c r="X38" s="863"/>
      <c r="Y38" s="863"/>
      <c r="Z38" s="863"/>
      <c r="AA38" s="853"/>
      <c r="AD38" s="348">
        <f t="shared" si="0"/>
        <v>0</v>
      </c>
      <c r="AE38" s="348">
        <f t="shared" si="1"/>
        <v>0</v>
      </c>
    </row>
    <row r="39" spans="2:31" ht="15.75" customHeight="1">
      <c r="B39" s="757">
        <v>15</v>
      </c>
      <c r="C39" s="757"/>
      <c r="D39" s="437"/>
      <c r="E39" s="1116"/>
      <c r="F39" s="863"/>
      <c r="G39" s="1126"/>
      <c r="H39" s="1127"/>
      <c r="I39" s="1128"/>
      <c r="J39" s="500"/>
      <c r="K39" s="501"/>
      <c r="L39" s="1110"/>
      <c r="M39" s="1111"/>
      <c r="N39" s="1126"/>
      <c r="O39" s="1127"/>
      <c r="P39" s="1128"/>
      <c r="Q39" s="1123"/>
      <c r="R39" s="1124"/>
      <c r="S39" s="1110"/>
      <c r="T39" s="1125"/>
      <c r="U39" s="1110"/>
      <c r="V39" s="1111"/>
      <c r="W39" s="863"/>
      <c r="X39" s="863"/>
      <c r="Y39" s="863"/>
      <c r="Z39" s="863"/>
      <c r="AA39" s="853"/>
      <c r="AD39" s="348">
        <f t="shared" si="0"/>
        <v>0</v>
      </c>
      <c r="AE39" s="348">
        <f t="shared" si="1"/>
        <v>0</v>
      </c>
    </row>
    <row r="40" spans="2:31" ht="15.75" customHeight="1">
      <c r="B40" s="757">
        <v>16</v>
      </c>
      <c r="C40" s="757"/>
      <c r="D40" s="437"/>
      <c r="E40" s="1116"/>
      <c r="F40" s="863"/>
      <c r="G40" s="1126"/>
      <c r="H40" s="1127"/>
      <c r="I40" s="1128"/>
      <c r="J40" s="500"/>
      <c r="K40" s="501"/>
      <c r="L40" s="1110"/>
      <c r="M40" s="1111"/>
      <c r="N40" s="1126"/>
      <c r="O40" s="1127"/>
      <c r="P40" s="1128"/>
      <c r="Q40" s="1123"/>
      <c r="R40" s="1124"/>
      <c r="S40" s="1110"/>
      <c r="T40" s="1125"/>
      <c r="U40" s="1110"/>
      <c r="V40" s="1111"/>
      <c r="W40" s="863"/>
      <c r="X40" s="863"/>
      <c r="Y40" s="863"/>
      <c r="Z40" s="863"/>
      <c r="AA40" s="853"/>
      <c r="AD40" s="348">
        <f t="shared" si="0"/>
        <v>0</v>
      </c>
      <c r="AE40" s="348">
        <f t="shared" si="1"/>
        <v>0</v>
      </c>
    </row>
    <row r="41" spans="2:31" ht="15.75" customHeight="1">
      <c r="B41" s="757">
        <v>17</v>
      </c>
      <c r="C41" s="757"/>
      <c r="D41" s="437"/>
      <c r="E41" s="854"/>
      <c r="F41" s="1116"/>
      <c r="G41" s="1121"/>
      <c r="H41" s="1122"/>
      <c r="I41" s="1122"/>
      <c r="J41" s="500"/>
      <c r="K41" s="501"/>
      <c r="L41" s="1110"/>
      <c r="M41" s="1111"/>
      <c r="N41" s="1121"/>
      <c r="O41" s="1122"/>
      <c r="P41" s="1122"/>
      <c r="Q41" s="1123"/>
      <c r="R41" s="1124"/>
      <c r="S41" s="1114"/>
      <c r="T41" s="1114"/>
      <c r="U41" s="1110"/>
      <c r="V41" s="1111"/>
      <c r="W41" s="863"/>
      <c r="X41" s="863"/>
      <c r="Y41" s="863"/>
      <c r="Z41" s="863"/>
      <c r="AA41" s="853"/>
      <c r="AD41" s="348">
        <f t="shared" si="0"/>
        <v>0</v>
      </c>
      <c r="AE41" s="348">
        <f t="shared" si="1"/>
        <v>0</v>
      </c>
    </row>
    <row r="42" spans="2:31">
      <c r="B42" s="757">
        <v>18</v>
      </c>
      <c r="C42" s="757"/>
      <c r="D42" s="437"/>
      <c r="E42" s="854"/>
      <c r="F42" s="1116"/>
      <c r="G42" s="1121"/>
      <c r="H42" s="1122"/>
      <c r="I42" s="1122"/>
      <c r="J42" s="500"/>
      <c r="K42" s="501"/>
      <c r="L42" s="1110"/>
      <c r="M42" s="1111"/>
      <c r="N42" s="1121"/>
      <c r="O42" s="1122"/>
      <c r="P42" s="1122"/>
      <c r="Q42" s="1123"/>
      <c r="R42" s="1124"/>
      <c r="S42" s="1114"/>
      <c r="T42" s="1114"/>
      <c r="U42" s="1110"/>
      <c r="V42" s="1111"/>
      <c r="W42" s="853"/>
      <c r="X42" s="854"/>
      <c r="Y42" s="854"/>
      <c r="Z42" s="854"/>
      <c r="AA42" s="854"/>
      <c r="AD42" s="348">
        <f t="shared" si="0"/>
        <v>0</v>
      </c>
      <c r="AE42" s="348">
        <f t="shared" si="1"/>
        <v>0</v>
      </c>
    </row>
    <row r="43" spans="2:31">
      <c r="B43" s="757">
        <v>19</v>
      </c>
      <c r="C43" s="757"/>
      <c r="D43" s="437"/>
      <c r="E43" s="854"/>
      <c r="F43" s="1116"/>
      <c r="G43" s="1121"/>
      <c r="H43" s="1122"/>
      <c r="I43" s="1122"/>
      <c r="J43" s="500"/>
      <c r="K43" s="501"/>
      <c r="L43" s="1110"/>
      <c r="M43" s="1111"/>
      <c r="N43" s="1121"/>
      <c r="O43" s="1122"/>
      <c r="P43" s="1122"/>
      <c r="Q43" s="1123"/>
      <c r="R43" s="1124"/>
      <c r="S43" s="1114"/>
      <c r="T43" s="1114"/>
      <c r="U43" s="1110"/>
      <c r="V43" s="1111"/>
      <c r="W43" s="853"/>
      <c r="X43" s="854"/>
      <c r="Y43" s="854"/>
      <c r="Z43" s="854"/>
      <c r="AA43" s="854"/>
      <c r="AD43" s="348">
        <f t="shared" si="0"/>
        <v>0</v>
      </c>
      <c r="AE43" s="348">
        <f t="shared" si="1"/>
        <v>0</v>
      </c>
    </row>
    <row r="44" spans="2:31">
      <c r="B44" s="757">
        <v>20</v>
      </c>
      <c r="C44" s="757"/>
      <c r="D44" s="437"/>
      <c r="E44" s="854"/>
      <c r="F44" s="1116"/>
      <c r="G44" s="1121"/>
      <c r="H44" s="1122"/>
      <c r="I44" s="1122"/>
      <c r="J44" s="500"/>
      <c r="K44" s="501"/>
      <c r="L44" s="1110"/>
      <c r="M44" s="1111"/>
      <c r="N44" s="1121"/>
      <c r="O44" s="1122"/>
      <c r="P44" s="1122"/>
      <c r="Q44" s="1123"/>
      <c r="R44" s="1124"/>
      <c r="S44" s="1114"/>
      <c r="T44" s="1114"/>
      <c r="U44" s="1110"/>
      <c r="V44" s="1111"/>
      <c r="W44" s="853"/>
      <c r="X44" s="854"/>
      <c r="Y44" s="854"/>
      <c r="Z44" s="854"/>
      <c r="AA44" s="854"/>
      <c r="AD44" s="348">
        <f t="shared" si="0"/>
        <v>0</v>
      </c>
      <c r="AE44" s="348">
        <f t="shared" si="1"/>
        <v>0</v>
      </c>
    </row>
    <row r="45" spans="2:31">
      <c r="B45" s="757">
        <v>21</v>
      </c>
      <c r="C45" s="757"/>
      <c r="D45" s="437"/>
      <c r="E45" s="854"/>
      <c r="F45" s="1116"/>
      <c r="G45" s="1121"/>
      <c r="H45" s="1122"/>
      <c r="I45" s="1122"/>
      <c r="J45" s="500"/>
      <c r="K45" s="501"/>
      <c r="L45" s="1110"/>
      <c r="M45" s="1111"/>
      <c r="N45" s="1121"/>
      <c r="O45" s="1122"/>
      <c r="P45" s="1122"/>
      <c r="Q45" s="1123"/>
      <c r="R45" s="1124"/>
      <c r="S45" s="1114"/>
      <c r="T45" s="1114"/>
      <c r="U45" s="1110"/>
      <c r="V45" s="1111"/>
      <c r="W45" s="853"/>
      <c r="X45" s="854"/>
      <c r="Y45" s="854"/>
      <c r="Z45" s="854"/>
      <c r="AA45" s="854"/>
      <c r="AD45" s="348">
        <f t="shared" si="0"/>
        <v>0</v>
      </c>
      <c r="AE45" s="348">
        <f t="shared" si="1"/>
        <v>0</v>
      </c>
    </row>
    <row r="46" spans="2:31">
      <c r="B46" s="757">
        <v>22</v>
      </c>
      <c r="C46" s="757"/>
      <c r="D46" s="437"/>
      <c r="E46" s="854"/>
      <c r="F46" s="1116"/>
      <c r="G46" s="1121"/>
      <c r="H46" s="1122"/>
      <c r="I46" s="1122"/>
      <c r="J46" s="500"/>
      <c r="K46" s="501"/>
      <c r="L46" s="1110"/>
      <c r="M46" s="1111"/>
      <c r="N46" s="1121"/>
      <c r="O46" s="1122"/>
      <c r="P46" s="1122"/>
      <c r="Q46" s="1123"/>
      <c r="R46" s="1124"/>
      <c r="S46" s="1114"/>
      <c r="T46" s="1114"/>
      <c r="U46" s="1110"/>
      <c r="V46" s="1111"/>
      <c r="W46" s="853"/>
      <c r="X46" s="854"/>
      <c r="Y46" s="854"/>
      <c r="Z46" s="854"/>
      <c r="AA46" s="854"/>
      <c r="AD46" s="348">
        <f t="shared" si="0"/>
        <v>0</v>
      </c>
      <c r="AE46" s="348">
        <f t="shared" si="1"/>
        <v>0</v>
      </c>
    </row>
    <row r="47" spans="2:31">
      <c r="B47" s="757">
        <v>23</v>
      </c>
      <c r="C47" s="757"/>
      <c r="D47" s="437"/>
      <c r="E47" s="854"/>
      <c r="F47" s="1116"/>
      <c r="G47" s="1121"/>
      <c r="H47" s="1122"/>
      <c r="I47" s="1122"/>
      <c r="J47" s="500"/>
      <c r="K47" s="501"/>
      <c r="L47" s="1110"/>
      <c r="M47" s="1111"/>
      <c r="N47" s="1121"/>
      <c r="O47" s="1122"/>
      <c r="P47" s="1122"/>
      <c r="Q47" s="1123"/>
      <c r="R47" s="1124"/>
      <c r="S47" s="1114"/>
      <c r="T47" s="1114"/>
      <c r="U47" s="1110"/>
      <c r="V47" s="1111"/>
      <c r="W47" s="853"/>
      <c r="X47" s="854"/>
      <c r="Y47" s="854"/>
      <c r="Z47" s="854"/>
      <c r="AA47" s="854"/>
      <c r="AD47" s="348">
        <f t="shared" si="0"/>
        <v>0</v>
      </c>
      <c r="AE47" s="348">
        <f t="shared" si="1"/>
        <v>0</v>
      </c>
    </row>
    <row r="48" spans="2:31">
      <c r="B48" s="757">
        <v>24</v>
      </c>
      <c r="C48" s="757"/>
      <c r="D48" s="437"/>
      <c r="E48" s="854"/>
      <c r="F48" s="1116"/>
      <c r="G48" s="1121"/>
      <c r="H48" s="1122"/>
      <c r="I48" s="1122"/>
      <c r="J48" s="500"/>
      <c r="K48" s="501"/>
      <c r="L48" s="1110"/>
      <c r="M48" s="1111"/>
      <c r="N48" s="1121"/>
      <c r="O48" s="1122"/>
      <c r="P48" s="1122"/>
      <c r="Q48" s="1123"/>
      <c r="R48" s="1124"/>
      <c r="S48" s="1114"/>
      <c r="T48" s="1114"/>
      <c r="U48" s="1110"/>
      <c r="V48" s="1111"/>
      <c r="W48" s="853"/>
      <c r="X48" s="854"/>
      <c r="Y48" s="854"/>
      <c r="Z48" s="854"/>
      <c r="AA48" s="854"/>
      <c r="AD48" s="348">
        <f t="shared" si="0"/>
        <v>0</v>
      </c>
      <c r="AE48" s="348">
        <f t="shared" si="1"/>
        <v>0</v>
      </c>
    </row>
    <row r="49" spans="2:31">
      <c r="B49" s="757">
        <v>25</v>
      </c>
      <c r="C49" s="757"/>
      <c r="D49" s="437"/>
      <c r="E49" s="854"/>
      <c r="F49" s="1116"/>
      <c r="G49" s="1121"/>
      <c r="H49" s="1122"/>
      <c r="I49" s="1122"/>
      <c r="J49" s="500"/>
      <c r="K49" s="501"/>
      <c r="L49" s="1110"/>
      <c r="M49" s="1111"/>
      <c r="N49" s="1121"/>
      <c r="O49" s="1122"/>
      <c r="P49" s="1122"/>
      <c r="Q49" s="1123"/>
      <c r="R49" s="1124"/>
      <c r="S49" s="1114"/>
      <c r="T49" s="1114"/>
      <c r="U49" s="1110"/>
      <c r="V49" s="1111"/>
      <c r="W49" s="853"/>
      <c r="X49" s="854"/>
      <c r="Y49" s="854"/>
      <c r="Z49" s="854"/>
      <c r="AA49" s="854"/>
      <c r="AD49" s="348">
        <f t="shared" si="0"/>
        <v>0</v>
      </c>
      <c r="AE49" s="348">
        <f t="shared" si="1"/>
        <v>0</v>
      </c>
    </row>
    <row r="50" spans="2:31">
      <c r="B50" s="757">
        <v>26</v>
      </c>
      <c r="C50" s="757"/>
      <c r="D50" s="437"/>
      <c r="E50" s="854"/>
      <c r="F50" s="1116"/>
      <c r="G50" s="1121"/>
      <c r="H50" s="1122"/>
      <c r="I50" s="1122"/>
      <c r="J50" s="500"/>
      <c r="K50" s="501"/>
      <c r="L50" s="1110"/>
      <c r="M50" s="1111"/>
      <c r="N50" s="1121"/>
      <c r="O50" s="1122"/>
      <c r="P50" s="1122"/>
      <c r="Q50" s="1123"/>
      <c r="R50" s="1124"/>
      <c r="S50" s="1114"/>
      <c r="T50" s="1114"/>
      <c r="U50" s="1110"/>
      <c r="V50" s="1111"/>
      <c r="W50" s="853"/>
      <c r="X50" s="854"/>
      <c r="Y50" s="854"/>
      <c r="Z50" s="854"/>
      <c r="AA50" s="854"/>
      <c r="AD50" s="348">
        <f t="shared" si="0"/>
        <v>0</v>
      </c>
      <c r="AE50" s="348">
        <f t="shared" si="1"/>
        <v>0</v>
      </c>
    </row>
    <row r="51" spans="2:31">
      <c r="B51" s="757">
        <v>27</v>
      </c>
      <c r="C51" s="757"/>
      <c r="D51" s="437"/>
      <c r="E51" s="854"/>
      <c r="F51" s="1116"/>
      <c r="G51" s="1121"/>
      <c r="H51" s="1122"/>
      <c r="I51" s="1122"/>
      <c r="J51" s="500"/>
      <c r="K51" s="501"/>
      <c r="L51" s="1110"/>
      <c r="M51" s="1111"/>
      <c r="N51" s="1121"/>
      <c r="O51" s="1122"/>
      <c r="P51" s="1122"/>
      <c r="Q51" s="1123"/>
      <c r="R51" s="1124"/>
      <c r="S51" s="1114"/>
      <c r="T51" s="1114"/>
      <c r="U51" s="1110"/>
      <c r="V51" s="1111"/>
      <c r="W51" s="853"/>
      <c r="X51" s="854"/>
      <c r="Y51" s="854"/>
      <c r="Z51" s="854"/>
      <c r="AA51" s="854"/>
      <c r="AD51" s="348">
        <f t="shared" si="0"/>
        <v>0</v>
      </c>
      <c r="AE51" s="348">
        <f t="shared" si="1"/>
        <v>0</v>
      </c>
    </row>
    <row r="52" spans="2:31">
      <c r="B52" s="757">
        <v>28</v>
      </c>
      <c r="C52" s="757"/>
      <c r="D52" s="437"/>
      <c r="E52" s="854"/>
      <c r="F52" s="1116"/>
      <c r="G52" s="1121"/>
      <c r="H52" s="1122"/>
      <c r="I52" s="1122"/>
      <c r="J52" s="500"/>
      <c r="K52" s="501"/>
      <c r="L52" s="1110"/>
      <c r="M52" s="1111"/>
      <c r="N52" s="1121"/>
      <c r="O52" s="1122"/>
      <c r="P52" s="1122"/>
      <c r="Q52" s="1123"/>
      <c r="R52" s="1124"/>
      <c r="S52" s="1114"/>
      <c r="T52" s="1114"/>
      <c r="U52" s="1110"/>
      <c r="V52" s="1111"/>
      <c r="W52" s="853"/>
      <c r="X52" s="854"/>
      <c r="Y52" s="854"/>
      <c r="Z52" s="854"/>
      <c r="AA52" s="854"/>
      <c r="AD52" s="348">
        <f t="shared" si="0"/>
        <v>0</v>
      </c>
      <c r="AE52" s="348">
        <f t="shared" si="1"/>
        <v>0</v>
      </c>
    </row>
    <row r="53" spans="2:31">
      <c r="B53" s="757">
        <v>29</v>
      </c>
      <c r="C53" s="757"/>
      <c r="D53" s="437"/>
      <c r="E53" s="854"/>
      <c r="F53" s="1116"/>
      <c r="G53" s="1121"/>
      <c r="H53" s="1122"/>
      <c r="I53" s="1122"/>
      <c r="J53" s="500"/>
      <c r="K53" s="501"/>
      <c r="L53" s="1110"/>
      <c r="M53" s="1111"/>
      <c r="N53" s="1121"/>
      <c r="O53" s="1122"/>
      <c r="P53" s="1122"/>
      <c r="Q53" s="1123"/>
      <c r="R53" s="1124"/>
      <c r="S53" s="1114"/>
      <c r="T53" s="1114"/>
      <c r="U53" s="1110"/>
      <c r="V53" s="1111"/>
      <c r="W53" s="853"/>
      <c r="X53" s="854"/>
      <c r="Y53" s="854"/>
      <c r="Z53" s="854"/>
      <c r="AA53" s="854"/>
      <c r="AD53" s="348">
        <f t="shared" si="0"/>
        <v>0</v>
      </c>
      <c r="AE53" s="348">
        <f t="shared" si="1"/>
        <v>0</v>
      </c>
    </row>
    <row r="54" spans="2:31">
      <c r="B54" s="757">
        <v>30</v>
      </c>
      <c r="C54" s="757"/>
      <c r="D54" s="437"/>
      <c r="E54" s="854"/>
      <c r="F54" s="1116"/>
      <c r="G54" s="1121"/>
      <c r="H54" s="1122"/>
      <c r="I54" s="1122"/>
      <c r="J54" s="500"/>
      <c r="K54" s="501"/>
      <c r="L54" s="1110"/>
      <c r="M54" s="1111"/>
      <c r="N54" s="1121"/>
      <c r="O54" s="1122"/>
      <c r="P54" s="1122"/>
      <c r="Q54" s="1123"/>
      <c r="R54" s="1124"/>
      <c r="S54" s="1114"/>
      <c r="T54" s="1114"/>
      <c r="U54" s="1110"/>
      <c r="V54" s="1111"/>
      <c r="W54" s="853"/>
      <c r="X54" s="854"/>
      <c r="Y54" s="854"/>
      <c r="Z54" s="854"/>
      <c r="AA54" s="854"/>
      <c r="AD54" s="348">
        <f t="shared" si="0"/>
        <v>0</v>
      </c>
      <c r="AE54" s="348">
        <f t="shared" si="1"/>
        <v>0</v>
      </c>
    </row>
    <row r="55" spans="2:31">
      <c r="B55" s="757">
        <v>31</v>
      </c>
      <c r="C55" s="757"/>
      <c r="D55" s="437"/>
      <c r="E55" s="854"/>
      <c r="F55" s="1116"/>
      <c r="G55" s="1121"/>
      <c r="H55" s="1122"/>
      <c r="I55" s="1122"/>
      <c r="J55" s="500"/>
      <c r="K55" s="501"/>
      <c r="L55" s="1110"/>
      <c r="M55" s="1111"/>
      <c r="N55" s="1121"/>
      <c r="O55" s="1122"/>
      <c r="P55" s="1122"/>
      <c r="Q55" s="1123"/>
      <c r="R55" s="1124"/>
      <c r="S55" s="1114"/>
      <c r="T55" s="1114"/>
      <c r="U55" s="1110"/>
      <c r="V55" s="1111"/>
      <c r="W55" s="853"/>
      <c r="X55" s="854"/>
      <c r="Y55" s="854"/>
      <c r="Z55" s="854"/>
      <c r="AA55" s="854"/>
      <c r="AD55" s="348">
        <f t="shared" si="0"/>
        <v>0</v>
      </c>
      <c r="AE55" s="348">
        <f t="shared" si="1"/>
        <v>0</v>
      </c>
    </row>
    <row r="56" spans="2:31">
      <c r="B56" s="757">
        <v>32</v>
      </c>
      <c r="C56" s="757"/>
      <c r="D56" s="437"/>
      <c r="E56" s="854"/>
      <c r="F56" s="1116"/>
      <c r="G56" s="1121"/>
      <c r="H56" s="1122"/>
      <c r="I56" s="1122"/>
      <c r="J56" s="500"/>
      <c r="K56" s="501"/>
      <c r="L56" s="1110"/>
      <c r="M56" s="1111"/>
      <c r="N56" s="1121"/>
      <c r="O56" s="1122"/>
      <c r="P56" s="1122"/>
      <c r="Q56" s="1123"/>
      <c r="R56" s="1124"/>
      <c r="S56" s="1114"/>
      <c r="T56" s="1114"/>
      <c r="U56" s="1110"/>
      <c r="V56" s="1111"/>
      <c r="W56" s="853"/>
      <c r="X56" s="854"/>
      <c r="Y56" s="854"/>
      <c r="Z56" s="854"/>
      <c r="AA56" s="854"/>
      <c r="AD56" s="348">
        <f t="shared" si="0"/>
        <v>0</v>
      </c>
      <c r="AE56" s="348">
        <f t="shared" si="1"/>
        <v>0</v>
      </c>
    </row>
    <row r="57" spans="2:31">
      <c r="B57" s="757">
        <v>33</v>
      </c>
      <c r="C57" s="757"/>
      <c r="D57" s="437"/>
      <c r="E57" s="854"/>
      <c r="F57" s="1116"/>
      <c r="G57" s="1121"/>
      <c r="H57" s="1122"/>
      <c r="I57" s="1122"/>
      <c r="J57" s="500"/>
      <c r="K57" s="501"/>
      <c r="L57" s="1110"/>
      <c r="M57" s="1111"/>
      <c r="N57" s="1121"/>
      <c r="O57" s="1122"/>
      <c r="P57" s="1122"/>
      <c r="Q57" s="1123"/>
      <c r="R57" s="1124"/>
      <c r="S57" s="1114"/>
      <c r="T57" s="1114"/>
      <c r="U57" s="1110"/>
      <c r="V57" s="1111"/>
      <c r="W57" s="853"/>
      <c r="X57" s="854"/>
      <c r="Y57" s="854"/>
      <c r="Z57" s="854"/>
      <c r="AA57" s="854"/>
      <c r="AD57" s="348">
        <f t="shared" si="0"/>
        <v>0</v>
      </c>
      <c r="AE57" s="348">
        <f t="shared" si="1"/>
        <v>0</v>
      </c>
    </row>
    <row r="58" spans="2:31">
      <c r="B58" s="757">
        <v>34</v>
      </c>
      <c r="C58" s="757"/>
      <c r="D58" s="437"/>
      <c r="E58" s="854"/>
      <c r="F58" s="1116"/>
      <c r="G58" s="1121"/>
      <c r="H58" s="1122"/>
      <c r="I58" s="1122"/>
      <c r="J58" s="500"/>
      <c r="K58" s="501"/>
      <c r="L58" s="1110"/>
      <c r="M58" s="1111"/>
      <c r="N58" s="1121"/>
      <c r="O58" s="1122"/>
      <c r="P58" s="1122"/>
      <c r="Q58" s="1123"/>
      <c r="R58" s="1124"/>
      <c r="S58" s="1114"/>
      <c r="T58" s="1114"/>
      <c r="U58" s="1110"/>
      <c r="V58" s="1111"/>
      <c r="W58" s="853"/>
      <c r="X58" s="854"/>
      <c r="Y58" s="854"/>
      <c r="Z58" s="854"/>
      <c r="AA58" s="854"/>
      <c r="AD58" s="348">
        <f t="shared" si="0"/>
        <v>0</v>
      </c>
      <c r="AE58" s="348">
        <f t="shared" si="1"/>
        <v>0</v>
      </c>
    </row>
    <row r="59" spans="2:31">
      <c r="B59" s="757">
        <v>35</v>
      </c>
      <c r="C59" s="757"/>
      <c r="D59" s="437"/>
      <c r="E59" s="854"/>
      <c r="F59" s="1116"/>
      <c r="G59" s="1121"/>
      <c r="H59" s="1122"/>
      <c r="I59" s="1122"/>
      <c r="J59" s="500"/>
      <c r="K59" s="501"/>
      <c r="L59" s="1110"/>
      <c r="M59" s="1111"/>
      <c r="N59" s="1121"/>
      <c r="O59" s="1122"/>
      <c r="P59" s="1122"/>
      <c r="Q59" s="1123"/>
      <c r="R59" s="1124"/>
      <c r="S59" s="1114"/>
      <c r="T59" s="1114"/>
      <c r="U59" s="1110"/>
      <c r="V59" s="1111"/>
      <c r="W59" s="853"/>
      <c r="X59" s="854"/>
      <c r="Y59" s="854"/>
      <c r="Z59" s="854"/>
      <c r="AA59" s="854"/>
      <c r="AD59" s="348">
        <f t="shared" si="0"/>
        <v>0</v>
      </c>
      <c r="AE59" s="348">
        <f t="shared" si="1"/>
        <v>0</v>
      </c>
    </row>
    <row r="60" spans="2:31">
      <c r="B60" s="757">
        <v>36</v>
      </c>
      <c r="C60" s="757"/>
      <c r="D60" s="437"/>
      <c r="E60" s="854"/>
      <c r="F60" s="1116"/>
      <c r="G60" s="1121"/>
      <c r="H60" s="1122"/>
      <c r="I60" s="1122"/>
      <c r="J60" s="500"/>
      <c r="K60" s="501"/>
      <c r="L60" s="1110"/>
      <c r="M60" s="1111"/>
      <c r="N60" s="1121"/>
      <c r="O60" s="1122"/>
      <c r="P60" s="1122"/>
      <c r="Q60" s="1123"/>
      <c r="R60" s="1124"/>
      <c r="S60" s="1114"/>
      <c r="T60" s="1114"/>
      <c r="U60" s="1110"/>
      <c r="V60" s="1111"/>
      <c r="W60" s="853"/>
      <c r="X60" s="854"/>
      <c r="Y60" s="854"/>
      <c r="Z60" s="854"/>
      <c r="AA60" s="854"/>
      <c r="AD60" s="348">
        <f t="shared" si="0"/>
        <v>0</v>
      </c>
      <c r="AE60" s="348">
        <f t="shared" si="1"/>
        <v>0</v>
      </c>
    </row>
    <row r="61" spans="2:31">
      <c r="B61" s="757">
        <v>37</v>
      </c>
      <c r="C61" s="757"/>
      <c r="D61" s="437"/>
      <c r="E61" s="854"/>
      <c r="F61" s="1116"/>
      <c r="G61" s="1121"/>
      <c r="H61" s="1122"/>
      <c r="I61" s="1122"/>
      <c r="J61" s="500"/>
      <c r="K61" s="501"/>
      <c r="L61" s="1110"/>
      <c r="M61" s="1111"/>
      <c r="N61" s="1121"/>
      <c r="O61" s="1122"/>
      <c r="P61" s="1122"/>
      <c r="Q61" s="1123"/>
      <c r="R61" s="1124"/>
      <c r="S61" s="1114"/>
      <c r="T61" s="1114"/>
      <c r="U61" s="1110"/>
      <c r="V61" s="1111"/>
      <c r="W61" s="853"/>
      <c r="X61" s="854"/>
      <c r="Y61" s="854"/>
      <c r="Z61" s="854"/>
      <c r="AA61" s="854"/>
      <c r="AD61" s="348">
        <f t="shared" si="0"/>
        <v>0</v>
      </c>
      <c r="AE61" s="348">
        <f t="shared" si="1"/>
        <v>0</v>
      </c>
    </row>
    <row r="62" spans="2:31">
      <c r="B62" s="757">
        <v>38</v>
      </c>
      <c r="C62" s="757"/>
      <c r="D62" s="437"/>
      <c r="E62" s="854"/>
      <c r="F62" s="1116"/>
      <c r="G62" s="1121"/>
      <c r="H62" s="1122"/>
      <c r="I62" s="1122"/>
      <c r="J62" s="500"/>
      <c r="K62" s="501"/>
      <c r="L62" s="1110"/>
      <c r="M62" s="1111"/>
      <c r="N62" s="1121"/>
      <c r="O62" s="1122"/>
      <c r="P62" s="1122"/>
      <c r="Q62" s="1123"/>
      <c r="R62" s="1124"/>
      <c r="S62" s="1114"/>
      <c r="T62" s="1114"/>
      <c r="U62" s="1110"/>
      <c r="V62" s="1111"/>
      <c r="W62" s="853"/>
      <c r="X62" s="854"/>
      <c r="Y62" s="854"/>
      <c r="Z62" s="854"/>
      <c r="AA62" s="854"/>
      <c r="AD62" s="348">
        <f t="shared" si="0"/>
        <v>0</v>
      </c>
      <c r="AE62" s="348">
        <f t="shared" si="1"/>
        <v>0</v>
      </c>
    </row>
    <row r="63" spans="2:31">
      <c r="B63" s="757">
        <v>39</v>
      </c>
      <c r="C63" s="757"/>
      <c r="D63" s="437"/>
      <c r="E63" s="854"/>
      <c r="F63" s="1116"/>
      <c r="G63" s="1121"/>
      <c r="H63" s="1122"/>
      <c r="I63" s="1122"/>
      <c r="J63" s="500"/>
      <c r="K63" s="501"/>
      <c r="L63" s="1110"/>
      <c r="M63" s="1111"/>
      <c r="N63" s="1121"/>
      <c r="O63" s="1122"/>
      <c r="P63" s="1122"/>
      <c r="Q63" s="1123"/>
      <c r="R63" s="1124"/>
      <c r="S63" s="1114"/>
      <c r="T63" s="1114"/>
      <c r="U63" s="1110"/>
      <c r="V63" s="1111"/>
      <c r="W63" s="853"/>
      <c r="X63" s="854"/>
      <c r="Y63" s="854"/>
      <c r="Z63" s="854"/>
      <c r="AA63" s="854"/>
      <c r="AD63" s="348">
        <f t="shared" si="0"/>
        <v>0</v>
      </c>
      <c r="AE63" s="348">
        <f t="shared" si="1"/>
        <v>0</v>
      </c>
    </row>
    <row r="64" spans="2:31">
      <c r="B64" s="757">
        <v>40</v>
      </c>
      <c r="C64" s="757"/>
      <c r="D64" s="437"/>
      <c r="E64" s="854"/>
      <c r="F64" s="1116"/>
      <c r="G64" s="1121"/>
      <c r="H64" s="1122"/>
      <c r="I64" s="1122"/>
      <c r="J64" s="500"/>
      <c r="K64" s="501"/>
      <c r="L64" s="1110"/>
      <c r="M64" s="1111"/>
      <c r="N64" s="1121"/>
      <c r="O64" s="1122"/>
      <c r="P64" s="1122"/>
      <c r="Q64" s="1123"/>
      <c r="R64" s="1124"/>
      <c r="S64" s="1114"/>
      <c r="T64" s="1114"/>
      <c r="U64" s="1110"/>
      <c r="V64" s="1111"/>
      <c r="W64" s="853"/>
      <c r="X64" s="854"/>
      <c r="Y64" s="854"/>
      <c r="Z64" s="854"/>
      <c r="AA64" s="854"/>
      <c r="AD64" s="348">
        <f t="shared" si="0"/>
        <v>0</v>
      </c>
      <c r="AE64" s="348">
        <f t="shared" si="1"/>
        <v>0</v>
      </c>
    </row>
    <row r="65" spans="2:31">
      <c r="B65" s="757">
        <v>41</v>
      </c>
      <c r="C65" s="757"/>
      <c r="D65" s="437"/>
      <c r="E65" s="854"/>
      <c r="F65" s="1116"/>
      <c r="G65" s="1121"/>
      <c r="H65" s="1122"/>
      <c r="I65" s="1122"/>
      <c r="J65" s="500"/>
      <c r="K65" s="501"/>
      <c r="L65" s="1110"/>
      <c r="M65" s="1111"/>
      <c r="N65" s="1121"/>
      <c r="O65" s="1122"/>
      <c r="P65" s="1122"/>
      <c r="Q65" s="1123"/>
      <c r="R65" s="1124"/>
      <c r="S65" s="1114"/>
      <c r="T65" s="1114"/>
      <c r="U65" s="1110"/>
      <c r="V65" s="1111"/>
      <c r="W65" s="853"/>
      <c r="X65" s="854"/>
      <c r="Y65" s="854"/>
      <c r="Z65" s="854"/>
      <c r="AA65" s="854"/>
      <c r="AD65" s="348">
        <f t="shared" si="0"/>
        <v>0</v>
      </c>
      <c r="AE65" s="348">
        <f t="shared" si="1"/>
        <v>0</v>
      </c>
    </row>
    <row r="66" spans="2:31">
      <c r="B66" s="757">
        <v>42</v>
      </c>
      <c r="C66" s="757"/>
      <c r="D66" s="437"/>
      <c r="E66" s="854"/>
      <c r="F66" s="1116"/>
      <c r="G66" s="1121"/>
      <c r="H66" s="1122"/>
      <c r="I66" s="1122"/>
      <c r="J66" s="500"/>
      <c r="K66" s="501"/>
      <c r="L66" s="1110"/>
      <c r="M66" s="1111"/>
      <c r="N66" s="1121"/>
      <c r="O66" s="1122"/>
      <c r="P66" s="1122"/>
      <c r="Q66" s="1123"/>
      <c r="R66" s="1124"/>
      <c r="S66" s="1114"/>
      <c r="T66" s="1114"/>
      <c r="U66" s="1110"/>
      <c r="V66" s="1111"/>
      <c r="W66" s="853"/>
      <c r="X66" s="854"/>
      <c r="Y66" s="854"/>
      <c r="Z66" s="854"/>
      <c r="AA66" s="854"/>
      <c r="AD66" s="348">
        <f t="shared" si="0"/>
        <v>0</v>
      </c>
      <c r="AE66" s="348">
        <f t="shared" si="1"/>
        <v>0</v>
      </c>
    </row>
    <row r="67" spans="2:31">
      <c r="B67" s="757">
        <v>43</v>
      </c>
      <c r="C67" s="757"/>
      <c r="D67" s="437"/>
      <c r="E67" s="854"/>
      <c r="F67" s="1116"/>
      <c r="G67" s="1121"/>
      <c r="H67" s="1122"/>
      <c r="I67" s="1122"/>
      <c r="J67" s="500"/>
      <c r="K67" s="501"/>
      <c r="L67" s="1110"/>
      <c r="M67" s="1111"/>
      <c r="N67" s="1121"/>
      <c r="O67" s="1122"/>
      <c r="P67" s="1122"/>
      <c r="Q67" s="1123"/>
      <c r="R67" s="1124"/>
      <c r="S67" s="1114"/>
      <c r="T67" s="1114"/>
      <c r="U67" s="1110"/>
      <c r="V67" s="1111"/>
      <c r="W67" s="853"/>
      <c r="X67" s="854"/>
      <c r="Y67" s="854"/>
      <c r="Z67" s="854"/>
      <c r="AA67" s="854"/>
      <c r="AD67" s="348">
        <f t="shared" si="0"/>
        <v>0</v>
      </c>
      <c r="AE67" s="348">
        <f t="shared" si="1"/>
        <v>0</v>
      </c>
    </row>
    <row r="68" spans="2:31">
      <c r="B68" s="757">
        <v>44</v>
      </c>
      <c r="C68" s="757"/>
      <c r="D68" s="437"/>
      <c r="E68" s="854"/>
      <c r="F68" s="1116"/>
      <c r="G68" s="1121"/>
      <c r="H68" s="1122"/>
      <c r="I68" s="1122"/>
      <c r="J68" s="500"/>
      <c r="K68" s="501"/>
      <c r="L68" s="1110"/>
      <c r="M68" s="1111"/>
      <c r="N68" s="1121"/>
      <c r="O68" s="1122"/>
      <c r="P68" s="1122"/>
      <c r="Q68" s="1123"/>
      <c r="R68" s="1124"/>
      <c r="S68" s="1114"/>
      <c r="T68" s="1114"/>
      <c r="U68" s="1110"/>
      <c r="V68" s="1111"/>
      <c r="W68" s="853"/>
      <c r="X68" s="854"/>
      <c r="Y68" s="854"/>
      <c r="Z68" s="854"/>
      <c r="AA68" s="854"/>
      <c r="AD68" s="348">
        <f t="shared" si="0"/>
        <v>0</v>
      </c>
      <c r="AE68" s="348">
        <f t="shared" si="1"/>
        <v>0</v>
      </c>
    </row>
    <row r="69" spans="2:31">
      <c r="B69" s="757">
        <v>45</v>
      </c>
      <c r="C69" s="757"/>
      <c r="D69" s="437"/>
      <c r="E69" s="854"/>
      <c r="F69" s="1116"/>
      <c r="G69" s="1121"/>
      <c r="H69" s="1122"/>
      <c r="I69" s="1122"/>
      <c r="J69" s="500"/>
      <c r="K69" s="501"/>
      <c r="L69" s="1110"/>
      <c r="M69" s="1111"/>
      <c r="N69" s="1121"/>
      <c r="O69" s="1122"/>
      <c r="P69" s="1122"/>
      <c r="Q69" s="1123"/>
      <c r="R69" s="1124"/>
      <c r="S69" s="1114"/>
      <c r="T69" s="1114"/>
      <c r="U69" s="1110"/>
      <c r="V69" s="1111"/>
      <c r="W69" s="853"/>
      <c r="X69" s="854"/>
      <c r="Y69" s="854"/>
      <c r="Z69" s="854"/>
      <c r="AA69" s="854"/>
      <c r="AD69" s="348">
        <f t="shared" si="0"/>
        <v>0</v>
      </c>
      <c r="AE69" s="348">
        <f t="shared" si="1"/>
        <v>0</v>
      </c>
    </row>
    <row r="70" spans="2:31">
      <c r="B70" s="757">
        <v>46</v>
      </c>
      <c r="C70" s="757"/>
      <c r="D70" s="437"/>
      <c r="E70" s="854"/>
      <c r="F70" s="1116"/>
      <c r="G70" s="1121"/>
      <c r="H70" s="1122"/>
      <c r="I70" s="1122"/>
      <c r="J70" s="500"/>
      <c r="K70" s="501"/>
      <c r="L70" s="1110"/>
      <c r="M70" s="1111"/>
      <c r="N70" s="1121"/>
      <c r="O70" s="1122"/>
      <c r="P70" s="1122"/>
      <c r="Q70" s="1123"/>
      <c r="R70" s="1124"/>
      <c r="S70" s="1114"/>
      <c r="T70" s="1114"/>
      <c r="U70" s="1110"/>
      <c r="V70" s="1111"/>
      <c r="W70" s="853"/>
      <c r="X70" s="854"/>
      <c r="Y70" s="854"/>
      <c r="Z70" s="854"/>
      <c r="AA70" s="854"/>
      <c r="AD70" s="348">
        <f t="shared" si="0"/>
        <v>0</v>
      </c>
      <c r="AE70" s="348">
        <f t="shared" si="1"/>
        <v>0</v>
      </c>
    </row>
    <row r="71" spans="2:31">
      <c r="B71" s="757">
        <v>47</v>
      </c>
      <c r="C71" s="757"/>
      <c r="D71" s="437"/>
      <c r="E71" s="854"/>
      <c r="F71" s="1116"/>
      <c r="G71" s="1121"/>
      <c r="H71" s="1122"/>
      <c r="I71" s="1122"/>
      <c r="J71" s="500"/>
      <c r="K71" s="501"/>
      <c r="L71" s="1110"/>
      <c r="M71" s="1111"/>
      <c r="N71" s="1121"/>
      <c r="O71" s="1122"/>
      <c r="P71" s="1122"/>
      <c r="Q71" s="1123"/>
      <c r="R71" s="1124"/>
      <c r="S71" s="1114"/>
      <c r="T71" s="1114"/>
      <c r="U71" s="1110"/>
      <c r="V71" s="1111"/>
      <c r="W71" s="853"/>
      <c r="X71" s="854"/>
      <c r="Y71" s="854"/>
      <c r="Z71" s="854"/>
      <c r="AA71" s="854"/>
      <c r="AD71" s="348">
        <f t="shared" si="0"/>
        <v>0</v>
      </c>
      <c r="AE71" s="348">
        <f t="shared" si="1"/>
        <v>0</v>
      </c>
    </row>
    <row r="72" spans="2:31">
      <c r="B72" s="757">
        <v>48</v>
      </c>
      <c r="C72" s="757"/>
      <c r="D72" s="437"/>
      <c r="E72" s="854"/>
      <c r="F72" s="1116"/>
      <c r="G72" s="1121"/>
      <c r="H72" s="1122"/>
      <c r="I72" s="1122"/>
      <c r="J72" s="500"/>
      <c r="K72" s="501"/>
      <c r="L72" s="1110"/>
      <c r="M72" s="1111"/>
      <c r="N72" s="1121"/>
      <c r="O72" s="1122"/>
      <c r="P72" s="1122"/>
      <c r="Q72" s="1123"/>
      <c r="R72" s="1124"/>
      <c r="S72" s="1114"/>
      <c r="T72" s="1114"/>
      <c r="U72" s="1110"/>
      <c r="V72" s="1111"/>
      <c r="W72" s="853"/>
      <c r="X72" s="854"/>
      <c r="Y72" s="854"/>
      <c r="Z72" s="854"/>
      <c r="AA72" s="854"/>
      <c r="AD72" s="348">
        <f t="shared" si="0"/>
        <v>0</v>
      </c>
      <c r="AE72" s="348">
        <f t="shared" si="1"/>
        <v>0</v>
      </c>
    </row>
    <row r="73" spans="2:31">
      <c r="B73" s="757">
        <v>49</v>
      </c>
      <c r="C73" s="757"/>
      <c r="D73" s="437"/>
      <c r="E73" s="854"/>
      <c r="F73" s="1116"/>
      <c r="G73" s="1121"/>
      <c r="H73" s="1122"/>
      <c r="I73" s="1122"/>
      <c r="J73" s="500"/>
      <c r="K73" s="501"/>
      <c r="L73" s="1110"/>
      <c r="M73" s="1111"/>
      <c r="N73" s="1121"/>
      <c r="O73" s="1122"/>
      <c r="P73" s="1122"/>
      <c r="Q73" s="1123"/>
      <c r="R73" s="1124"/>
      <c r="S73" s="1114"/>
      <c r="T73" s="1114"/>
      <c r="U73" s="1110"/>
      <c r="V73" s="1111"/>
      <c r="W73" s="853"/>
      <c r="X73" s="854"/>
      <c r="Y73" s="854"/>
      <c r="Z73" s="854"/>
      <c r="AA73" s="854"/>
      <c r="AD73" s="348">
        <f t="shared" si="0"/>
        <v>0</v>
      </c>
      <c r="AE73" s="348">
        <f t="shared" si="1"/>
        <v>0</v>
      </c>
    </row>
    <row r="74" spans="2:31">
      <c r="B74" s="757">
        <v>50</v>
      </c>
      <c r="C74" s="757"/>
      <c r="D74" s="437"/>
      <c r="E74" s="854"/>
      <c r="F74" s="1116"/>
      <c r="G74" s="1121"/>
      <c r="H74" s="1122"/>
      <c r="I74" s="1122"/>
      <c r="J74" s="500"/>
      <c r="K74" s="501"/>
      <c r="L74" s="1110"/>
      <c r="M74" s="1111"/>
      <c r="N74" s="1121"/>
      <c r="O74" s="1122"/>
      <c r="P74" s="1122"/>
      <c r="Q74" s="1123"/>
      <c r="R74" s="1124"/>
      <c r="S74" s="1114"/>
      <c r="T74" s="1114"/>
      <c r="U74" s="1110"/>
      <c r="V74" s="1111"/>
      <c r="W74" s="853"/>
      <c r="X74" s="854"/>
      <c r="Y74" s="854"/>
      <c r="Z74" s="854"/>
      <c r="AA74" s="854"/>
      <c r="AD74" s="348">
        <f t="shared" si="0"/>
        <v>0</v>
      </c>
      <c r="AE74" s="348">
        <f t="shared" si="1"/>
        <v>0</v>
      </c>
    </row>
    <row r="75" spans="2:31">
      <c r="B75" s="757">
        <v>51</v>
      </c>
      <c r="C75" s="757"/>
      <c r="D75" s="437"/>
      <c r="E75" s="854"/>
      <c r="F75" s="1116"/>
      <c r="G75" s="1121"/>
      <c r="H75" s="1122"/>
      <c r="I75" s="1122"/>
      <c r="J75" s="500"/>
      <c r="K75" s="501"/>
      <c r="L75" s="1110"/>
      <c r="M75" s="1111"/>
      <c r="N75" s="1121"/>
      <c r="O75" s="1122"/>
      <c r="P75" s="1122"/>
      <c r="Q75" s="1123"/>
      <c r="R75" s="1124"/>
      <c r="S75" s="1114"/>
      <c r="T75" s="1114"/>
      <c r="U75" s="1110"/>
      <c r="V75" s="1111"/>
      <c r="W75" s="853"/>
      <c r="X75" s="854"/>
      <c r="Y75" s="854"/>
      <c r="Z75" s="854"/>
      <c r="AA75" s="854"/>
      <c r="AD75" s="348">
        <f t="shared" si="0"/>
        <v>0</v>
      </c>
      <c r="AE75" s="348">
        <f>N75*(IF(Q75="t",1,IF(Q75="kg",0.001,0.000001)))</f>
        <v>0</v>
      </c>
    </row>
    <row r="76" spans="2:31">
      <c r="B76" s="757">
        <v>52</v>
      </c>
      <c r="C76" s="757"/>
      <c r="D76" s="437"/>
      <c r="E76" s="854"/>
      <c r="F76" s="1116"/>
      <c r="G76" s="1121"/>
      <c r="H76" s="1122"/>
      <c r="I76" s="1122"/>
      <c r="J76" s="500"/>
      <c r="K76" s="501"/>
      <c r="L76" s="1110"/>
      <c r="M76" s="1111"/>
      <c r="N76" s="1121"/>
      <c r="O76" s="1122"/>
      <c r="P76" s="1122"/>
      <c r="Q76" s="1123"/>
      <c r="R76" s="1124"/>
      <c r="S76" s="1114"/>
      <c r="T76" s="1114"/>
      <c r="U76" s="1110"/>
      <c r="V76" s="1111"/>
      <c r="W76" s="853"/>
      <c r="X76" s="854"/>
      <c r="Y76" s="854"/>
      <c r="Z76" s="854"/>
      <c r="AA76" s="854"/>
      <c r="AD76" s="348">
        <f t="shared" si="0"/>
        <v>0</v>
      </c>
      <c r="AE76" s="348">
        <f t="shared" si="1"/>
        <v>0</v>
      </c>
    </row>
    <row r="77" spans="2:31">
      <c r="B77" s="757">
        <v>53</v>
      </c>
      <c r="C77" s="757"/>
      <c r="D77" s="437"/>
      <c r="E77" s="854"/>
      <c r="F77" s="1116"/>
      <c r="G77" s="1121"/>
      <c r="H77" s="1122"/>
      <c r="I77" s="1122"/>
      <c r="J77" s="500"/>
      <c r="K77" s="501"/>
      <c r="L77" s="1110"/>
      <c r="M77" s="1111"/>
      <c r="N77" s="1121"/>
      <c r="O77" s="1122"/>
      <c r="P77" s="1122"/>
      <c r="Q77" s="1123"/>
      <c r="R77" s="1124"/>
      <c r="S77" s="1114"/>
      <c r="T77" s="1114"/>
      <c r="U77" s="1110"/>
      <c r="V77" s="1111"/>
      <c r="W77" s="853"/>
      <c r="X77" s="854"/>
      <c r="Y77" s="854"/>
      <c r="Z77" s="854"/>
      <c r="AA77" s="854"/>
      <c r="AD77" s="348">
        <f t="shared" si="0"/>
        <v>0</v>
      </c>
      <c r="AE77" s="348">
        <f t="shared" si="1"/>
        <v>0</v>
      </c>
    </row>
    <row r="78" spans="2:31">
      <c r="B78" s="757">
        <v>54</v>
      </c>
      <c r="C78" s="757"/>
      <c r="D78" s="437"/>
      <c r="E78" s="854"/>
      <c r="F78" s="1116"/>
      <c r="G78" s="1121"/>
      <c r="H78" s="1122"/>
      <c r="I78" s="1122"/>
      <c r="J78" s="500"/>
      <c r="K78" s="501"/>
      <c r="L78" s="1110"/>
      <c r="M78" s="1111"/>
      <c r="N78" s="1121"/>
      <c r="O78" s="1122"/>
      <c r="P78" s="1122"/>
      <c r="Q78" s="1123"/>
      <c r="R78" s="1124"/>
      <c r="S78" s="1114"/>
      <c r="T78" s="1114"/>
      <c r="U78" s="1110"/>
      <c r="V78" s="1111"/>
      <c r="W78" s="853"/>
      <c r="X78" s="854"/>
      <c r="Y78" s="854"/>
      <c r="Z78" s="854"/>
      <c r="AA78" s="854"/>
      <c r="AD78" s="348">
        <f t="shared" si="0"/>
        <v>0</v>
      </c>
      <c r="AE78" s="348">
        <f t="shared" si="1"/>
        <v>0</v>
      </c>
    </row>
    <row r="79" spans="2:31">
      <c r="B79" s="757">
        <v>55</v>
      </c>
      <c r="C79" s="757"/>
      <c r="D79" s="437"/>
      <c r="E79" s="854"/>
      <c r="F79" s="1116"/>
      <c r="G79" s="1121"/>
      <c r="H79" s="1122"/>
      <c r="I79" s="1122"/>
      <c r="J79" s="500"/>
      <c r="K79" s="501"/>
      <c r="L79" s="1110"/>
      <c r="M79" s="1111"/>
      <c r="N79" s="1121"/>
      <c r="O79" s="1122"/>
      <c r="P79" s="1122"/>
      <c r="Q79" s="1123"/>
      <c r="R79" s="1124"/>
      <c r="S79" s="1114"/>
      <c r="T79" s="1114"/>
      <c r="U79" s="1110"/>
      <c r="V79" s="1111"/>
      <c r="W79" s="853"/>
      <c r="X79" s="854"/>
      <c r="Y79" s="854"/>
      <c r="Z79" s="854"/>
      <c r="AA79" s="854"/>
      <c r="AD79" s="348">
        <f t="shared" si="0"/>
        <v>0</v>
      </c>
      <c r="AE79" s="348">
        <f t="shared" si="1"/>
        <v>0</v>
      </c>
    </row>
    <row r="80" spans="2:31" ht="16.5" thickBot="1">
      <c r="B80" s="757">
        <v>56</v>
      </c>
      <c r="C80" s="757"/>
      <c r="D80" s="437"/>
      <c r="E80" s="854"/>
      <c r="F80" s="1116"/>
      <c r="G80" s="1117"/>
      <c r="H80" s="1118"/>
      <c r="I80" s="1118"/>
      <c r="J80" s="504"/>
      <c r="K80" s="505"/>
      <c r="L80" s="1112"/>
      <c r="M80" s="1113"/>
      <c r="N80" s="1117"/>
      <c r="O80" s="1118"/>
      <c r="P80" s="1118"/>
      <c r="Q80" s="1119"/>
      <c r="R80" s="1120"/>
      <c r="S80" s="1115"/>
      <c r="T80" s="1115"/>
      <c r="U80" s="1112"/>
      <c r="V80" s="1113"/>
      <c r="W80" s="853"/>
      <c r="X80" s="854"/>
      <c r="Y80" s="854"/>
      <c r="Z80" s="854"/>
      <c r="AA80" s="854"/>
      <c r="AD80" s="348">
        <f>G80*(IF(J80="t",1,IF(J80="kg",0.001,0.000001)))</f>
        <v>0</v>
      </c>
      <c r="AE80" s="348">
        <f t="shared" ref="AE80" si="2">N80*(IF(Q80="t",1,IF(Q80="kg",0.001,0.000001)))</f>
        <v>0</v>
      </c>
    </row>
    <row r="81" ht="16.5" thickTop="1"/>
  </sheetData>
  <sheetProtection algorithmName="SHA-512" hashValue="Oga8LPNzeyFFTVd+ugPrQgI/ip87rrWGcEsLQYDiLNZZOS0D2U7nxV0w3EODtkAXbLXmKPjfA57o3D8yStnZ6w==" saltValue="jejOX5/gUyhvdHYgdm5jkw==" spinCount="100000" sheet="1" formatCells="0" formatRows="0" insertHyperlinks="0"/>
  <protectedRanges>
    <protectedRange sqref="U25:AA80 D81:AA1000 D40:I80 N30:P80 L25:M80 J25:J80 Q25:R80 D30:D39 G30:I39" name="範圍1"/>
    <protectedRange sqref="D25:I28 D29 G29:I29 E29:F39" name="範圍1_1"/>
    <protectedRange sqref="N25:P29" name="範圍1_3"/>
  </protectedRanges>
  <mergeCells count="586">
    <mergeCell ref="Y13:AA13"/>
    <mergeCell ref="Y14:AA15"/>
    <mergeCell ref="Y16:AA17"/>
    <mergeCell ref="Y18:AA21"/>
    <mergeCell ref="W37:AA37"/>
    <mergeCell ref="W38:AA38"/>
    <mergeCell ref="W39:AA39"/>
    <mergeCell ref="W25:AA25"/>
    <mergeCell ref="W26:AA26"/>
    <mergeCell ref="W27:AA27"/>
    <mergeCell ref="W28:AA28"/>
    <mergeCell ref="W29:AA29"/>
    <mergeCell ref="W30:AA30"/>
    <mergeCell ref="W31:AA31"/>
    <mergeCell ref="W32:AA32"/>
    <mergeCell ref="W33:AA33"/>
    <mergeCell ref="E7:H7"/>
    <mergeCell ref="I7:I8"/>
    <mergeCell ref="J7:L7"/>
    <mergeCell ref="M7:M8"/>
    <mergeCell ref="N7:P8"/>
    <mergeCell ref="E8:H8"/>
    <mergeCell ref="J8:L8"/>
    <mergeCell ref="Y7:AA8"/>
    <mergeCell ref="Y9:AA12"/>
    <mergeCell ref="K10:L10"/>
    <mergeCell ref="M10:N10"/>
    <mergeCell ref="L11:O11"/>
    <mergeCell ref="R19:R20"/>
    <mergeCell ref="T19:T20"/>
    <mergeCell ref="U19:U20"/>
    <mergeCell ref="V19:V20"/>
    <mergeCell ref="O20:Q20"/>
    <mergeCell ref="W19:W20"/>
    <mergeCell ref="M1:S1"/>
    <mergeCell ref="M2:S2"/>
    <mergeCell ref="R10:R11"/>
    <mergeCell ref="M16:M17"/>
    <mergeCell ref="T10:T11"/>
    <mergeCell ref="U10:U11"/>
    <mergeCell ref="M4:M5"/>
    <mergeCell ref="N4:P5"/>
    <mergeCell ref="O10:Q10"/>
    <mergeCell ref="J5:L5"/>
    <mergeCell ref="Y3:AA4"/>
    <mergeCell ref="Y5:AA6"/>
    <mergeCell ref="C13:D14"/>
    <mergeCell ref="E13:H13"/>
    <mergeCell ref="I13:I14"/>
    <mergeCell ref="J13:L13"/>
    <mergeCell ref="M13:M14"/>
    <mergeCell ref="N13:P14"/>
    <mergeCell ref="E14:H14"/>
    <mergeCell ref="J14:L14"/>
    <mergeCell ref="V10:V11"/>
    <mergeCell ref="W10:W11"/>
    <mergeCell ref="C4:D5"/>
    <mergeCell ref="E4:H4"/>
    <mergeCell ref="I4:I5"/>
    <mergeCell ref="J4:L4"/>
    <mergeCell ref="E5:H5"/>
    <mergeCell ref="C10:D11"/>
    <mergeCell ref="F10:F11"/>
    <mergeCell ref="H10:H11"/>
    <mergeCell ref="I10:I11"/>
    <mergeCell ref="J10:J11"/>
    <mergeCell ref="C7:D8"/>
    <mergeCell ref="C19:D20"/>
    <mergeCell ref="F19:F20"/>
    <mergeCell ref="H19:H20"/>
    <mergeCell ref="I19:I20"/>
    <mergeCell ref="J19:J20"/>
    <mergeCell ref="K19:M19"/>
    <mergeCell ref="K20:M20"/>
    <mergeCell ref="C16:D17"/>
    <mergeCell ref="N16:P17"/>
    <mergeCell ref="E17:H17"/>
    <mergeCell ref="J17:L17"/>
    <mergeCell ref="O19:Q19"/>
    <mergeCell ref="E16:H16"/>
    <mergeCell ref="I16:I17"/>
    <mergeCell ref="J16:L16"/>
    <mergeCell ref="G24:I24"/>
    <mergeCell ref="N24:P24"/>
    <mergeCell ref="Q24:R24"/>
    <mergeCell ref="B26:C26"/>
    <mergeCell ref="E26:F26"/>
    <mergeCell ref="G26:I26"/>
    <mergeCell ref="N26:P26"/>
    <mergeCell ref="Q26:R26"/>
    <mergeCell ref="B25:C25"/>
    <mergeCell ref="E25:F25"/>
    <mergeCell ref="G25:I25"/>
    <mergeCell ref="N25:P25"/>
    <mergeCell ref="Q25:R25"/>
    <mergeCell ref="B23:C24"/>
    <mergeCell ref="D23:D24"/>
    <mergeCell ref="E23:F24"/>
    <mergeCell ref="G23:M23"/>
    <mergeCell ref="N23:V23"/>
    <mergeCell ref="L24:M24"/>
    <mergeCell ref="L25:M25"/>
    <mergeCell ref="L26:M26"/>
    <mergeCell ref="S24:T24"/>
    <mergeCell ref="S25:T25"/>
    <mergeCell ref="S26:T26"/>
    <mergeCell ref="B28:C28"/>
    <mergeCell ref="E28:F28"/>
    <mergeCell ref="G28:I28"/>
    <mergeCell ref="N28:P28"/>
    <mergeCell ref="Q28:R28"/>
    <mergeCell ref="B27:C27"/>
    <mergeCell ref="E27:F27"/>
    <mergeCell ref="G27:I27"/>
    <mergeCell ref="N27:P27"/>
    <mergeCell ref="Q27:R27"/>
    <mergeCell ref="L27:M27"/>
    <mergeCell ref="L28:M28"/>
    <mergeCell ref="B30:C30"/>
    <mergeCell ref="E30:F30"/>
    <mergeCell ref="G30:I30"/>
    <mergeCell ref="N30:P30"/>
    <mergeCell ref="Q30:R30"/>
    <mergeCell ref="B29:C29"/>
    <mergeCell ref="E29:F29"/>
    <mergeCell ref="G29:I29"/>
    <mergeCell ref="N29:P29"/>
    <mergeCell ref="Q29:R29"/>
    <mergeCell ref="L29:M29"/>
    <mergeCell ref="L30:M30"/>
    <mergeCell ref="B32:C32"/>
    <mergeCell ref="E32:F32"/>
    <mergeCell ref="G32:I32"/>
    <mergeCell ref="N32:P32"/>
    <mergeCell ref="Q32:R32"/>
    <mergeCell ref="B31:C31"/>
    <mergeCell ref="E31:F31"/>
    <mergeCell ref="G31:I31"/>
    <mergeCell ref="N31:P31"/>
    <mergeCell ref="Q31:R31"/>
    <mergeCell ref="L31:M31"/>
    <mergeCell ref="L32:M32"/>
    <mergeCell ref="B34:C34"/>
    <mergeCell ref="E34:F34"/>
    <mergeCell ref="G34:I34"/>
    <mergeCell ref="N34:P34"/>
    <mergeCell ref="Q34:R34"/>
    <mergeCell ref="B33:C33"/>
    <mergeCell ref="E33:F33"/>
    <mergeCell ref="G33:I33"/>
    <mergeCell ref="N33:P33"/>
    <mergeCell ref="Q33:R33"/>
    <mergeCell ref="L34:M34"/>
    <mergeCell ref="L33:M33"/>
    <mergeCell ref="B36:C36"/>
    <mergeCell ref="E36:F36"/>
    <mergeCell ref="G36:I36"/>
    <mergeCell ref="N36:P36"/>
    <mergeCell ref="Q36:R36"/>
    <mergeCell ref="B35:C35"/>
    <mergeCell ref="E35:F35"/>
    <mergeCell ref="G35:I35"/>
    <mergeCell ref="N35:P35"/>
    <mergeCell ref="Q35:R35"/>
    <mergeCell ref="L35:M35"/>
    <mergeCell ref="L36:M36"/>
    <mergeCell ref="B38:C38"/>
    <mergeCell ref="E38:F38"/>
    <mergeCell ref="G38:I38"/>
    <mergeCell ref="N38:P38"/>
    <mergeCell ref="Q38:R38"/>
    <mergeCell ref="B37:C37"/>
    <mergeCell ref="E37:F37"/>
    <mergeCell ref="G37:I37"/>
    <mergeCell ref="N37:P37"/>
    <mergeCell ref="Q37:R37"/>
    <mergeCell ref="L37:M37"/>
    <mergeCell ref="L38:M38"/>
    <mergeCell ref="B40:C40"/>
    <mergeCell ref="E40:F40"/>
    <mergeCell ref="G40:I40"/>
    <mergeCell ref="N40:P40"/>
    <mergeCell ref="Q40:R40"/>
    <mergeCell ref="W40:AA40"/>
    <mergeCell ref="B39:C39"/>
    <mergeCell ref="E39:F39"/>
    <mergeCell ref="G39:I39"/>
    <mergeCell ref="N39:P39"/>
    <mergeCell ref="Q39:R39"/>
    <mergeCell ref="L39:M39"/>
    <mergeCell ref="S40:T40"/>
    <mergeCell ref="U40:V40"/>
    <mergeCell ref="S27:T27"/>
    <mergeCell ref="S28:T28"/>
    <mergeCell ref="S29:T29"/>
    <mergeCell ref="S30:T30"/>
    <mergeCell ref="S31:T31"/>
    <mergeCell ref="S32:T32"/>
    <mergeCell ref="S33:T33"/>
    <mergeCell ref="S34:T34"/>
    <mergeCell ref="S35:T35"/>
    <mergeCell ref="W41:AA41"/>
    <mergeCell ref="B42:C42"/>
    <mergeCell ref="E42:F42"/>
    <mergeCell ref="G42:I42"/>
    <mergeCell ref="N42:P42"/>
    <mergeCell ref="Q42:R42"/>
    <mergeCell ref="W42:AA42"/>
    <mergeCell ref="B41:C41"/>
    <mergeCell ref="E41:F41"/>
    <mergeCell ref="G41:I41"/>
    <mergeCell ref="N41:P41"/>
    <mergeCell ref="Q41:R41"/>
    <mergeCell ref="S41:T41"/>
    <mergeCell ref="S42:T42"/>
    <mergeCell ref="W43:AA43"/>
    <mergeCell ref="B44:C44"/>
    <mergeCell ref="E44:F44"/>
    <mergeCell ref="G44:I44"/>
    <mergeCell ref="N44:P44"/>
    <mergeCell ref="Q44:R44"/>
    <mergeCell ref="W44:AA44"/>
    <mergeCell ref="B43:C43"/>
    <mergeCell ref="E43:F43"/>
    <mergeCell ref="G43:I43"/>
    <mergeCell ref="N43:P43"/>
    <mergeCell ref="Q43:R43"/>
    <mergeCell ref="S43:T43"/>
    <mergeCell ref="S44:T44"/>
    <mergeCell ref="W45:AA45"/>
    <mergeCell ref="B46:C46"/>
    <mergeCell ref="E46:F46"/>
    <mergeCell ref="G46:I46"/>
    <mergeCell ref="N46:P46"/>
    <mergeCell ref="Q46:R46"/>
    <mergeCell ref="W46:AA46"/>
    <mergeCell ref="B45:C45"/>
    <mergeCell ref="E45:F45"/>
    <mergeCell ref="G45:I45"/>
    <mergeCell ref="N45:P45"/>
    <mergeCell ref="Q45:R45"/>
    <mergeCell ref="S45:T45"/>
    <mergeCell ref="S46:T46"/>
    <mergeCell ref="W47:AA47"/>
    <mergeCell ref="B48:C48"/>
    <mergeCell ref="E48:F48"/>
    <mergeCell ref="G48:I48"/>
    <mergeCell ref="N48:P48"/>
    <mergeCell ref="Q48:R48"/>
    <mergeCell ref="W48:AA48"/>
    <mergeCell ref="B47:C47"/>
    <mergeCell ref="E47:F47"/>
    <mergeCell ref="G47:I47"/>
    <mergeCell ref="N47:P47"/>
    <mergeCell ref="Q47:R47"/>
    <mergeCell ref="S47:T47"/>
    <mergeCell ref="S48:T48"/>
    <mergeCell ref="W49:AA49"/>
    <mergeCell ref="B50:C50"/>
    <mergeCell ref="E50:F50"/>
    <mergeCell ref="G50:I50"/>
    <mergeCell ref="N50:P50"/>
    <mergeCell ref="Q50:R50"/>
    <mergeCell ref="W50:AA50"/>
    <mergeCell ref="B49:C49"/>
    <mergeCell ref="E49:F49"/>
    <mergeCell ref="G49:I49"/>
    <mergeCell ref="N49:P49"/>
    <mergeCell ref="Q49:R49"/>
    <mergeCell ref="S49:T49"/>
    <mergeCell ref="S50:T50"/>
    <mergeCell ref="W51:AA51"/>
    <mergeCell ref="B52:C52"/>
    <mergeCell ref="E52:F52"/>
    <mergeCell ref="G52:I52"/>
    <mergeCell ref="N52:P52"/>
    <mergeCell ref="Q52:R52"/>
    <mergeCell ref="W52:AA52"/>
    <mergeCell ref="B51:C51"/>
    <mergeCell ref="E51:F51"/>
    <mergeCell ref="G51:I51"/>
    <mergeCell ref="N51:P51"/>
    <mergeCell ref="Q51:R51"/>
    <mergeCell ref="S51:T51"/>
    <mergeCell ref="S52:T52"/>
    <mergeCell ref="W53:AA53"/>
    <mergeCell ref="B54:C54"/>
    <mergeCell ref="E54:F54"/>
    <mergeCell ref="G54:I54"/>
    <mergeCell ref="N54:P54"/>
    <mergeCell ref="Q54:R54"/>
    <mergeCell ref="W54:AA54"/>
    <mergeCell ref="B53:C53"/>
    <mergeCell ref="E53:F53"/>
    <mergeCell ref="G53:I53"/>
    <mergeCell ref="N53:P53"/>
    <mergeCell ref="Q53:R53"/>
    <mergeCell ref="S53:T53"/>
    <mergeCell ref="S54:T54"/>
    <mergeCell ref="W55:AA55"/>
    <mergeCell ref="B56:C56"/>
    <mergeCell ref="E56:F56"/>
    <mergeCell ref="G56:I56"/>
    <mergeCell ref="N56:P56"/>
    <mergeCell ref="Q56:R56"/>
    <mergeCell ref="W56:AA56"/>
    <mergeCell ref="B55:C55"/>
    <mergeCell ref="E55:F55"/>
    <mergeCell ref="G55:I55"/>
    <mergeCell ref="N55:P55"/>
    <mergeCell ref="Q55:R55"/>
    <mergeCell ref="L56:M56"/>
    <mergeCell ref="S55:T55"/>
    <mergeCell ref="S56:T56"/>
    <mergeCell ref="W57:AA57"/>
    <mergeCell ref="B58:C58"/>
    <mergeCell ref="E58:F58"/>
    <mergeCell ref="G58:I58"/>
    <mergeCell ref="N58:P58"/>
    <mergeCell ref="Q58:R58"/>
    <mergeCell ref="W58:AA58"/>
    <mergeCell ref="B57:C57"/>
    <mergeCell ref="E57:F57"/>
    <mergeCell ref="G57:I57"/>
    <mergeCell ref="N57:P57"/>
    <mergeCell ref="Q57:R57"/>
    <mergeCell ref="L57:M57"/>
    <mergeCell ref="L58:M58"/>
    <mergeCell ref="S57:T57"/>
    <mergeCell ref="S58:T58"/>
    <mergeCell ref="U57:V57"/>
    <mergeCell ref="U58:V58"/>
    <mergeCell ref="W59:AA59"/>
    <mergeCell ref="B60:C60"/>
    <mergeCell ref="E60:F60"/>
    <mergeCell ref="G60:I60"/>
    <mergeCell ref="N60:P60"/>
    <mergeCell ref="Q60:R60"/>
    <mergeCell ref="W60:AA60"/>
    <mergeCell ref="B59:C59"/>
    <mergeCell ref="E59:F59"/>
    <mergeCell ref="G59:I59"/>
    <mergeCell ref="N59:P59"/>
    <mergeCell ref="Q59:R59"/>
    <mergeCell ref="L59:M59"/>
    <mergeCell ref="L60:M60"/>
    <mergeCell ref="S59:T59"/>
    <mergeCell ref="S60:T60"/>
    <mergeCell ref="U59:V59"/>
    <mergeCell ref="U60:V60"/>
    <mergeCell ref="W61:AA61"/>
    <mergeCell ref="B62:C62"/>
    <mergeCell ref="E62:F62"/>
    <mergeCell ref="G62:I62"/>
    <mergeCell ref="N62:P62"/>
    <mergeCell ref="Q62:R62"/>
    <mergeCell ref="W62:AA62"/>
    <mergeCell ref="B61:C61"/>
    <mergeCell ref="E61:F61"/>
    <mergeCell ref="G61:I61"/>
    <mergeCell ref="N61:P61"/>
    <mergeCell ref="Q61:R61"/>
    <mergeCell ref="L61:M61"/>
    <mergeCell ref="L62:M62"/>
    <mergeCell ref="S61:T61"/>
    <mergeCell ref="S62:T62"/>
    <mergeCell ref="U61:V61"/>
    <mergeCell ref="U62:V62"/>
    <mergeCell ref="B64:C64"/>
    <mergeCell ref="E64:F64"/>
    <mergeCell ref="G64:I64"/>
    <mergeCell ref="N64:P64"/>
    <mergeCell ref="Q64:R64"/>
    <mergeCell ref="W64:AA64"/>
    <mergeCell ref="B63:C63"/>
    <mergeCell ref="E63:F63"/>
    <mergeCell ref="G63:I63"/>
    <mergeCell ref="N63:P63"/>
    <mergeCell ref="Q63:R63"/>
    <mergeCell ref="W63:AA63"/>
    <mergeCell ref="L63:M63"/>
    <mergeCell ref="L64:M64"/>
    <mergeCell ref="S63:T63"/>
    <mergeCell ref="S64:T64"/>
    <mergeCell ref="U63:V63"/>
    <mergeCell ref="U64:V64"/>
    <mergeCell ref="B66:C66"/>
    <mergeCell ref="E66:F66"/>
    <mergeCell ref="G66:I66"/>
    <mergeCell ref="N66:P66"/>
    <mergeCell ref="Q66:R66"/>
    <mergeCell ref="W66:AA66"/>
    <mergeCell ref="B65:C65"/>
    <mergeCell ref="E65:F65"/>
    <mergeCell ref="G65:I65"/>
    <mergeCell ref="N65:P65"/>
    <mergeCell ref="Q65:R65"/>
    <mergeCell ref="W65:AA65"/>
    <mergeCell ref="L65:M65"/>
    <mergeCell ref="L66:M66"/>
    <mergeCell ref="S65:T65"/>
    <mergeCell ref="S66:T66"/>
    <mergeCell ref="U65:V65"/>
    <mergeCell ref="U66:V66"/>
    <mergeCell ref="B68:C68"/>
    <mergeCell ref="E68:F68"/>
    <mergeCell ref="G68:I68"/>
    <mergeCell ref="N68:P68"/>
    <mergeCell ref="Q68:R68"/>
    <mergeCell ref="W68:AA68"/>
    <mergeCell ref="B67:C67"/>
    <mergeCell ref="E67:F67"/>
    <mergeCell ref="G67:I67"/>
    <mergeCell ref="N67:P67"/>
    <mergeCell ref="Q67:R67"/>
    <mergeCell ref="W67:AA67"/>
    <mergeCell ref="L67:M67"/>
    <mergeCell ref="L68:M68"/>
    <mergeCell ref="S67:T67"/>
    <mergeCell ref="S68:T68"/>
    <mergeCell ref="U67:V67"/>
    <mergeCell ref="U68:V68"/>
    <mergeCell ref="B70:C70"/>
    <mergeCell ref="E70:F70"/>
    <mergeCell ref="G70:I70"/>
    <mergeCell ref="N70:P70"/>
    <mergeCell ref="Q70:R70"/>
    <mergeCell ref="W70:AA70"/>
    <mergeCell ref="B69:C69"/>
    <mergeCell ref="E69:F69"/>
    <mergeCell ref="G69:I69"/>
    <mergeCell ref="N69:P69"/>
    <mergeCell ref="Q69:R69"/>
    <mergeCell ref="W69:AA69"/>
    <mergeCell ref="L69:M69"/>
    <mergeCell ref="L70:M70"/>
    <mergeCell ref="S69:T69"/>
    <mergeCell ref="S70:T70"/>
    <mergeCell ref="U69:V69"/>
    <mergeCell ref="U70:V70"/>
    <mergeCell ref="B72:C72"/>
    <mergeCell ref="E72:F72"/>
    <mergeCell ref="G72:I72"/>
    <mergeCell ref="N72:P72"/>
    <mergeCell ref="Q72:R72"/>
    <mergeCell ref="W72:AA72"/>
    <mergeCell ref="B71:C71"/>
    <mergeCell ref="E71:F71"/>
    <mergeCell ref="G71:I71"/>
    <mergeCell ref="N71:P71"/>
    <mergeCell ref="Q71:R71"/>
    <mergeCell ref="W71:AA71"/>
    <mergeCell ref="L71:M71"/>
    <mergeCell ref="L72:M72"/>
    <mergeCell ref="S71:T71"/>
    <mergeCell ref="S72:T72"/>
    <mergeCell ref="U71:V71"/>
    <mergeCell ref="U72:V72"/>
    <mergeCell ref="W74:AA74"/>
    <mergeCell ref="B73:C73"/>
    <mergeCell ref="E73:F73"/>
    <mergeCell ref="G73:I73"/>
    <mergeCell ref="N73:P73"/>
    <mergeCell ref="Q73:R73"/>
    <mergeCell ref="W73:AA73"/>
    <mergeCell ref="L73:M73"/>
    <mergeCell ref="L74:M74"/>
    <mergeCell ref="S73:T73"/>
    <mergeCell ref="S74:T74"/>
    <mergeCell ref="U73:V73"/>
    <mergeCell ref="U74:V74"/>
    <mergeCell ref="B74:C74"/>
    <mergeCell ref="E74:F74"/>
    <mergeCell ref="G74:I74"/>
    <mergeCell ref="N74:P74"/>
    <mergeCell ref="Q74:R74"/>
    <mergeCell ref="W79:AA79"/>
    <mergeCell ref="B76:C76"/>
    <mergeCell ref="E76:F76"/>
    <mergeCell ref="G76:I76"/>
    <mergeCell ref="N76:P76"/>
    <mergeCell ref="Q76:R76"/>
    <mergeCell ref="W76:AA76"/>
    <mergeCell ref="B75:C75"/>
    <mergeCell ref="E75:F75"/>
    <mergeCell ref="G75:I75"/>
    <mergeCell ref="N75:P75"/>
    <mergeCell ref="Q75:R75"/>
    <mergeCell ref="W75:AA75"/>
    <mergeCell ref="L75:M75"/>
    <mergeCell ref="L76:M76"/>
    <mergeCell ref="S75:T75"/>
    <mergeCell ref="S76:T76"/>
    <mergeCell ref="U75:V75"/>
    <mergeCell ref="U76:V76"/>
    <mergeCell ref="B77:C77"/>
    <mergeCell ref="E77:F77"/>
    <mergeCell ref="G77:I77"/>
    <mergeCell ref="Q77:R77"/>
    <mergeCell ref="L77:M77"/>
    <mergeCell ref="S36:T36"/>
    <mergeCell ref="S37:T37"/>
    <mergeCell ref="S38:T38"/>
    <mergeCell ref="S39:T39"/>
    <mergeCell ref="W23:AA24"/>
    <mergeCell ref="U25:V25"/>
    <mergeCell ref="U34:V34"/>
    <mergeCell ref="U35:V35"/>
    <mergeCell ref="U36:V36"/>
    <mergeCell ref="U37:V37"/>
    <mergeCell ref="U38:V38"/>
    <mergeCell ref="U39:V39"/>
    <mergeCell ref="U24:V24"/>
    <mergeCell ref="U26:V26"/>
    <mergeCell ref="U27:V27"/>
    <mergeCell ref="U28:V28"/>
    <mergeCell ref="U29:V29"/>
    <mergeCell ref="U30:V30"/>
    <mergeCell ref="U31:V31"/>
    <mergeCell ref="U32:V32"/>
    <mergeCell ref="U33:V33"/>
    <mergeCell ref="W34:AA34"/>
    <mergeCell ref="W35:AA35"/>
    <mergeCell ref="W36:AA36"/>
    <mergeCell ref="W80:AA80"/>
    <mergeCell ref="L40:M40"/>
    <mergeCell ref="L41:M41"/>
    <mergeCell ref="L42:M42"/>
    <mergeCell ref="L43:M43"/>
    <mergeCell ref="L44:M44"/>
    <mergeCell ref="L45:M45"/>
    <mergeCell ref="L46:M46"/>
    <mergeCell ref="L47:M47"/>
    <mergeCell ref="L48:M48"/>
    <mergeCell ref="L49:M49"/>
    <mergeCell ref="L50:M50"/>
    <mergeCell ref="L51:M51"/>
    <mergeCell ref="L52:M52"/>
    <mergeCell ref="L53:M53"/>
    <mergeCell ref="L54:M54"/>
    <mergeCell ref="L55:M55"/>
    <mergeCell ref="N79:P79"/>
    <mergeCell ref="Q79:R79"/>
    <mergeCell ref="W77:AA77"/>
    <mergeCell ref="N78:P78"/>
    <mergeCell ref="Q78:R78"/>
    <mergeCell ref="W78:AA78"/>
    <mergeCell ref="N77:P77"/>
    <mergeCell ref="B80:C80"/>
    <mergeCell ref="E80:F80"/>
    <mergeCell ref="G80:I80"/>
    <mergeCell ref="N80:P80"/>
    <mergeCell ref="Q80:R80"/>
    <mergeCell ref="B79:C79"/>
    <mergeCell ref="E79:F79"/>
    <mergeCell ref="G79:I79"/>
    <mergeCell ref="B78:C78"/>
    <mergeCell ref="E78:F78"/>
    <mergeCell ref="G78:I78"/>
    <mergeCell ref="L78:M78"/>
    <mergeCell ref="L79:M79"/>
    <mergeCell ref="L80:M80"/>
    <mergeCell ref="U77:V77"/>
    <mergeCell ref="U78:V78"/>
    <mergeCell ref="U79:V79"/>
    <mergeCell ref="U80:V80"/>
    <mergeCell ref="S77:T77"/>
    <mergeCell ref="S78:T78"/>
    <mergeCell ref="S79:T79"/>
    <mergeCell ref="S80:T80"/>
    <mergeCell ref="U41:V41"/>
    <mergeCell ref="U42:V42"/>
    <mergeCell ref="U43:V43"/>
    <mergeCell ref="U44:V44"/>
    <mergeCell ref="U45:V45"/>
    <mergeCell ref="U46:V46"/>
    <mergeCell ref="U47:V47"/>
    <mergeCell ref="U48:V48"/>
    <mergeCell ref="U49:V49"/>
    <mergeCell ref="U50:V50"/>
    <mergeCell ref="U51:V51"/>
    <mergeCell ref="U52:V52"/>
    <mergeCell ref="U53:V53"/>
    <mergeCell ref="U54:V54"/>
    <mergeCell ref="U55:V55"/>
    <mergeCell ref="U56:V56"/>
  </mergeCells>
  <phoneticPr fontId="6" type="noConversion"/>
  <conditionalFormatting sqref="AD25:AE80">
    <cfRule type="cellIs" dxfId="2" priority="1" stopIfTrue="1" operator="equal">
      <formula>0</formula>
    </cfRule>
  </conditionalFormatting>
  <dataValidations count="3">
    <dataValidation type="list" allowBlank="1" showInputMessage="1" showErrorMessage="1" sqref="WVZ983065:WWC983119 K65561:M65615 JF65561:JH65615 TB65561:TD65615 ACX65561:ACZ65615 AMT65561:AMV65615 AWP65561:AWR65615 BGL65561:BGN65615 BQH65561:BQJ65615 CAD65561:CAF65615 CJZ65561:CKB65615 CTV65561:CTX65615 DDR65561:DDT65615 DNN65561:DNP65615 DXJ65561:DXL65615 EHF65561:EHH65615 ERB65561:ERD65615 FAX65561:FAZ65615 FKT65561:FKV65615 FUP65561:FUR65615 GEL65561:GEN65615 GOH65561:GOJ65615 GYD65561:GYF65615 HHZ65561:HIB65615 HRV65561:HRX65615 IBR65561:IBT65615 ILN65561:ILP65615 IVJ65561:IVL65615 JFF65561:JFH65615 JPB65561:JPD65615 JYX65561:JYZ65615 KIT65561:KIV65615 KSP65561:KSR65615 LCL65561:LCN65615 LMH65561:LMJ65615 LWD65561:LWF65615 MFZ65561:MGB65615 MPV65561:MPX65615 MZR65561:MZT65615 NJN65561:NJP65615 NTJ65561:NTL65615 ODF65561:ODH65615 ONB65561:OND65615 OWX65561:OWZ65615 PGT65561:PGV65615 PQP65561:PQR65615 QAL65561:QAN65615 QKH65561:QKJ65615 QUD65561:QUF65615 RDZ65561:REB65615 RNV65561:RNX65615 RXR65561:RXT65615 SHN65561:SHP65615 SRJ65561:SRL65615 TBF65561:TBH65615 TLB65561:TLD65615 TUX65561:TUZ65615 UET65561:UEV65615 UOP65561:UOR65615 UYL65561:UYN65615 VIH65561:VIJ65615 VSD65561:VSF65615 WBZ65561:WCB65615 WLV65561:WLX65615 WVR65561:WVT65615 K131097:M131151 JF131097:JH131151 TB131097:TD131151 ACX131097:ACZ131151 AMT131097:AMV131151 AWP131097:AWR131151 BGL131097:BGN131151 BQH131097:BQJ131151 CAD131097:CAF131151 CJZ131097:CKB131151 CTV131097:CTX131151 DDR131097:DDT131151 DNN131097:DNP131151 DXJ131097:DXL131151 EHF131097:EHH131151 ERB131097:ERD131151 FAX131097:FAZ131151 FKT131097:FKV131151 FUP131097:FUR131151 GEL131097:GEN131151 GOH131097:GOJ131151 GYD131097:GYF131151 HHZ131097:HIB131151 HRV131097:HRX131151 IBR131097:IBT131151 ILN131097:ILP131151 IVJ131097:IVL131151 JFF131097:JFH131151 JPB131097:JPD131151 JYX131097:JYZ131151 KIT131097:KIV131151 KSP131097:KSR131151 LCL131097:LCN131151 LMH131097:LMJ131151 LWD131097:LWF131151 MFZ131097:MGB131151 MPV131097:MPX131151 MZR131097:MZT131151 NJN131097:NJP131151 NTJ131097:NTL131151 ODF131097:ODH131151 ONB131097:OND131151 OWX131097:OWZ131151 PGT131097:PGV131151 PQP131097:PQR131151 QAL131097:QAN131151 QKH131097:QKJ131151 QUD131097:QUF131151 RDZ131097:REB131151 RNV131097:RNX131151 RXR131097:RXT131151 SHN131097:SHP131151 SRJ131097:SRL131151 TBF131097:TBH131151 TLB131097:TLD131151 TUX131097:TUZ131151 UET131097:UEV131151 UOP131097:UOR131151 UYL131097:UYN131151 VIH131097:VIJ131151 VSD131097:VSF131151 WBZ131097:WCB131151 WLV131097:WLX131151 WVR131097:WVT131151 K196633:M196687 JF196633:JH196687 TB196633:TD196687 ACX196633:ACZ196687 AMT196633:AMV196687 AWP196633:AWR196687 BGL196633:BGN196687 BQH196633:BQJ196687 CAD196633:CAF196687 CJZ196633:CKB196687 CTV196633:CTX196687 DDR196633:DDT196687 DNN196633:DNP196687 DXJ196633:DXL196687 EHF196633:EHH196687 ERB196633:ERD196687 FAX196633:FAZ196687 FKT196633:FKV196687 FUP196633:FUR196687 GEL196633:GEN196687 GOH196633:GOJ196687 GYD196633:GYF196687 HHZ196633:HIB196687 HRV196633:HRX196687 IBR196633:IBT196687 ILN196633:ILP196687 IVJ196633:IVL196687 JFF196633:JFH196687 JPB196633:JPD196687 JYX196633:JYZ196687 KIT196633:KIV196687 KSP196633:KSR196687 LCL196633:LCN196687 LMH196633:LMJ196687 LWD196633:LWF196687 MFZ196633:MGB196687 MPV196633:MPX196687 MZR196633:MZT196687 NJN196633:NJP196687 NTJ196633:NTL196687 ODF196633:ODH196687 ONB196633:OND196687 OWX196633:OWZ196687 PGT196633:PGV196687 PQP196633:PQR196687 QAL196633:QAN196687 QKH196633:QKJ196687 QUD196633:QUF196687 RDZ196633:REB196687 RNV196633:RNX196687 RXR196633:RXT196687 SHN196633:SHP196687 SRJ196633:SRL196687 TBF196633:TBH196687 TLB196633:TLD196687 TUX196633:TUZ196687 UET196633:UEV196687 UOP196633:UOR196687 UYL196633:UYN196687 VIH196633:VIJ196687 VSD196633:VSF196687 WBZ196633:WCB196687 WLV196633:WLX196687 WVR196633:WVT196687 K262169:M262223 JF262169:JH262223 TB262169:TD262223 ACX262169:ACZ262223 AMT262169:AMV262223 AWP262169:AWR262223 BGL262169:BGN262223 BQH262169:BQJ262223 CAD262169:CAF262223 CJZ262169:CKB262223 CTV262169:CTX262223 DDR262169:DDT262223 DNN262169:DNP262223 DXJ262169:DXL262223 EHF262169:EHH262223 ERB262169:ERD262223 FAX262169:FAZ262223 FKT262169:FKV262223 FUP262169:FUR262223 GEL262169:GEN262223 GOH262169:GOJ262223 GYD262169:GYF262223 HHZ262169:HIB262223 HRV262169:HRX262223 IBR262169:IBT262223 ILN262169:ILP262223 IVJ262169:IVL262223 JFF262169:JFH262223 JPB262169:JPD262223 JYX262169:JYZ262223 KIT262169:KIV262223 KSP262169:KSR262223 LCL262169:LCN262223 LMH262169:LMJ262223 LWD262169:LWF262223 MFZ262169:MGB262223 MPV262169:MPX262223 MZR262169:MZT262223 NJN262169:NJP262223 NTJ262169:NTL262223 ODF262169:ODH262223 ONB262169:OND262223 OWX262169:OWZ262223 PGT262169:PGV262223 PQP262169:PQR262223 QAL262169:QAN262223 QKH262169:QKJ262223 QUD262169:QUF262223 RDZ262169:REB262223 RNV262169:RNX262223 RXR262169:RXT262223 SHN262169:SHP262223 SRJ262169:SRL262223 TBF262169:TBH262223 TLB262169:TLD262223 TUX262169:TUZ262223 UET262169:UEV262223 UOP262169:UOR262223 UYL262169:UYN262223 VIH262169:VIJ262223 VSD262169:VSF262223 WBZ262169:WCB262223 WLV262169:WLX262223 WVR262169:WVT262223 K327705:M327759 JF327705:JH327759 TB327705:TD327759 ACX327705:ACZ327759 AMT327705:AMV327759 AWP327705:AWR327759 BGL327705:BGN327759 BQH327705:BQJ327759 CAD327705:CAF327759 CJZ327705:CKB327759 CTV327705:CTX327759 DDR327705:DDT327759 DNN327705:DNP327759 DXJ327705:DXL327759 EHF327705:EHH327759 ERB327705:ERD327759 FAX327705:FAZ327759 FKT327705:FKV327759 FUP327705:FUR327759 GEL327705:GEN327759 GOH327705:GOJ327759 GYD327705:GYF327759 HHZ327705:HIB327759 HRV327705:HRX327759 IBR327705:IBT327759 ILN327705:ILP327759 IVJ327705:IVL327759 JFF327705:JFH327759 JPB327705:JPD327759 JYX327705:JYZ327759 KIT327705:KIV327759 KSP327705:KSR327759 LCL327705:LCN327759 LMH327705:LMJ327759 LWD327705:LWF327759 MFZ327705:MGB327759 MPV327705:MPX327759 MZR327705:MZT327759 NJN327705:NJP327759 NTJ327705:NTL327759 ODF327705:ODH327759 ONB327705:OND327759 OWX327705:OWZ327759 PGT327705:PGV327759 PQP327705:PQR327759 QAL327705:QAN327759 QKH327705:QKJ327759 QUD327705:QUF327759 RDZ327705:REB327759 RNV327705:RNX327759 RXR327705:RXT327759 SHN327705:SHP327759 SRJ327705:SRL327759 TBF327705:TBH327759 TLB327705:TLD327759 TUX327705:TUZ327759 UET327705:UEV327759 UOP327705:UOR327759 UYL327705:UYN327759 VIH327705:VIJ327759 VSD327705:VSF327759 WBZ327705:WCB327759 WLV327705:WLX327759 WVR327705:WVT327759 K393241:M393295 JF393241:JH393295 TB393241:TD393295 ACX393241:ACZ393295 AMT393241:AMV393295 AWP393241:AWR393295 BGL393241:BGN393295 BQH393241:BQJ393295 CAD393241:CAF393295 CJZ393241:CKB393295 CTV393241:CTX393295 DDR393241:DDT393295 DNN393241:DNP393295 DXJ393241:DXL393295 EHF393241:EHH393295 ERB393241:ERD393295 FAX393241:FAZ393295 FKT393241:FKV393295 FUP393241:FUR393295 GEL393241:GEN393295 GOH393241:GOJ393295 GYD393241:GYF393295 HHZ393241:HIB393295 HRV393241:HRX393295 IBR393241:IBT393295 ILN393241:ILP393295 IVJ393241:IVL393295 JFF393241:JFH393295 JPB393241:JPD393295 JYX393241:JYZ393295 KIT393241:KIV393295 KSP393241:KSR393295 LCL393241:LCN393295 LMH393241:LMJ393295 LWD393241:LWF393295 MFZ393241:MGB393295 MPV393241:MPX393295 MZR393241:MZT393295 NJN393241:NJP393295 NTJ393241:NTL393295 ODF393241:ODH393295 ONB393241:OND393295 OWX393241:OWZ393295 PGT393241:PGV393295 PQP393241:PQR393295 QAL393241:QAN393295 QKH393241:QKJ393295 QUD393241:QUF393295 RDZ393241:REB393295 RNV393241:RNX393295 RXR393241:RXT393295 SHN393241:SHP393295 SRJ393241:SRL393295 TBF393241:TBH393295 TLB393241:TLD393295 TUX393241:TUZ393295 UET393241:UEV393295 UOP393241:UOR393295 UYL393241:UYN393295 VIH393241:VIJ393295 VSD393241:VSF393295 WBZ393241:WCB393295 WLV393241:WLX393295 WVR393241:WVT393295 K458777:M458831 JF458777:JH458831 TB458777:TD458831 ACX458777:ACZ458831 AMT458777:AMV458831 AWP458777:AWR458831 BGL458777:BGN458831 BQH458777:BQJ458831 CAD458777:CAF458831 CJZ458777:CKB458831 CTV458777:CTX458831 DDR458777:DDT458831 DNN458777:DNP458831 DXJ458777:DXL458831 EHF458777:EHH458831 ERB458777:ERD458831 FAX458777:FAZ458831 FKT458777:FKV458831 FUP458777:FUR458831 GEL458777:GEN458831 GOH458777:GOJ458831 GYD458777:GYF458831 HHZ458777:HIB458831 HRV458777:HRX458831 IBR458777:IBT458831 ILN458777:ILP458831 IVJ458777:IVL458831 JFF458777:JFH458831 JPB458777:JPD458831 JYX458777:JYZ458831 KIT458777:KIV458831 KSP458777:KSR458831 LCL458777:LCN458831 LMH458777:LMJ458831 LWD458777:LWF458831 MFZ458777:MGB458831 MPV458777:MPX458831 MZR458777:MZT458831 NJN458777:NJP458831 NTJ458777:NTL458831 ODF458777:ODH458831 ONB458777:OND458831 OWX458777:OWZ458831 PGT458777:PGV458831 PQP458777:PQR458831 QAL458777:QAN458831 QKH458777:QKJ458831 QUD458777:QUF458831 RDZ458777:REB458831 RNV458777:RNX458831 RXR458777:RXT458831 SHN458777:SHP458831 SRJ458777:SRL458831 TBF458777:TBH458831 TLB458777:TLD458831 TUX458777:TUZ458831 UET458777:UEV458831 UOP458777:UOR458831 UYL458777:UYN458831 VIH458777:VIJ458831 VSD458777:VSF458831 WBZ458777:WCB458831 WLV458777:WLX458831 WVR458777:WVT458831 K524313:M524367 JF524313:JH524367 TB524313:TD524367 ACX524313:ACZ524367 AMT524313:AMV524367 AWP524313:AWR524367 BGL524313:BGN524367 BQH524313:BQJ524367 CAD524313:CAF524367 CJZ524313:CKB524367 CTV524313:CTX524367 DDR524313:DDT524367 DNN524313:DNP524367 DXJ524313:DXL524367 EHF524313:EHH524367 ERB524313:ERD524367 FAX524313:FAZ524367 FKT524313:FKV524367 FUP524313:FUR524367 GEL524313:GEN524367 GOH524313:GOJ524367 GYD524313:GYF524367 HHZ524313:HIB524367 HRV524313:HRX524367 IBR524313:IBT524367 ILN524313:ILP524367 IVJ524313:IVL524367 JFF524313:JFH524367 JPB524313:JPD524367 JYX524313:JYZ524367 KIT524313:KIV524367 KSP524313:KSR524367 LCL524313:LCN524367 LMH524313:LMJ524367 LWD524313:LWF524367 MFZ524313:MGB524367 MPV524313:MPX524367 MZR524313:MZT524367 NJN524313:NJP524367 NTJ524313:NTL524367 ODF524313:ODH524367 ONB524313:OND524367 OWX524313:OWZ524367 PGT524313:PGV524367 PQP524313:PQR524367 QAL524313:QAN524367 QKH524313:QKJ524367 QUD524313:QUF524367 RDZ524313:REB524367 RNV524313:RNX524367 RXR524313:RXT524367 SHN524313:SHP524367 SRJ524313:SRL524367 TBF524313:TBH524367 TLB524313:TLD524367 TUX524313:TUZ524367 UET524313:UEV524367 UOP524313:UOR524367 UYL524313:UYN524367 VIH524313:VIJ524367 VSD524313:VSF524367 WBZ524313:WCB524367 WLV524313:WLX524367 WVR524313:WVT524367 K589849:M589903 JF589849:JH589903 TB589849:TD589903 ACX589849:ACZ589903 AMT589849:AMV589903 AWP589849:AWR589903 BGL589849:BGN589903 BQH589849:BQJ589903 CAD589849:CAF589903 CJZ589849:CKB589903 CTV589849:CTX589903 DDR589849:DDT589903 DNN589849:DNP589903 DXJ589849:DXL589903 EHF589849:EHH589903 ERB589849:ERD589903 FAX589849:FAZ589903 FKT589849:FKV589903 FUP589849:FUR589903 GEL589849:GEN589903 GOH589849:GOJ589903 GYD589849:GYF589903 HHZ589849:HIB589903 HRV589849:HRX589903 IBR589849:IBT589903 ILN589849:ILP589903 IVJ589849:IVL589903 JFF589849:JFH589903 JPB589849:JPD589903 JYX589849:JYZ589903 KIT589849:KIV589903 KSP589849:KSR589903 LCL589849:LCN589903 LMH589849:LMJ589903 LWD589849:LWF589903 MFZ589849:MGB589903 MPV589849:MPX589903 MZR589849:MZT589903 NJN589849:NJP589903 NTJ589849:NTL589903 ODF589849:ODH589903 ONB589849:OND589903 OWX589849:OWZ589903 PGT589849:PGV589903 PQP589849:PQR589903 QAL589849:QAN589903 QKH589849:QKJ589903 QUD589849:QUF589903 RDZ589849:REB589903 RNV589849:RNX589903 RXR589849:RXT589903 SHN589849:SHP589903 SRJ589849:SRL589903 TBF589849:TBH589903 TLB589849:TLD589903 TUX589849:TUZ589903 UET589849:UEV589903 UOP589849:UOR589903 UYL589849:UYN589903 VIH589849:VIJ589903 VSD589849:VSF589903 WBZ589849:WCB589903 WLV589849:WLX589903 WVR589849:WVT589903 K655385:M655439 JF655385:JH655439 TB655385:TD655439 ACX655385:ACZ655439 AMT655385:AMV655439 AWP655385:AWR655439 BGL655385:BGN655439 BQH655385:BQJ655439 CAD655385:CAF655439 CJZ655385:CKB655439 CTV655385:CTX655439 DDR655385:DDT655439 DNN655385:DNP655439 DXJ655385:DXL655439 EHF655385:EHH655439 ERB655385:ERD655439 FAX655385:FAZ655439 FKT655385:FKV655439 FUP655385:FUR655439 GEL655385:GEN655439 GOH655385:GOJ655439 GYD655385:GYF655439 HHZ655385:HIB655439 HRV655385:HRX655439 IBR655385:IBT655439 ILN655385:ILP655439 IVJ655385:IVL655439 JFF655385:JFH655439 JPB655385:JPD655439 JYX655385:JYZ655439 KIT655385:KIV655439 KSP655385:KSR655439 LCL655385:LCN655439 LMH655385:LMJ655439 LWD655385:LWF655439 MFZ655385:MGB655439 MPV655385:MPX655439 MZR655385:MZT655439 NJN655385:NJP655439 NTJ655385:NTL655439 ODF655385:ODH655439 ONB655385:OND655439 OWX655385:OWZ655439 PGT655385:PGV655439 PQP655385:PQR655439 QAL655385:QAN655439 QKH655385:QKJ655439 QUD655385:QUF655439 RDZ655385:REB655439 RNV655385:RNX655439 RXR655385:RXT655439 SHN655385:SHP655439 SRJ655385:SRL655439 TBF655385:TBH655439 TLB655385:TLD655439 TUX655385:TUZ655439 UET655385:UEV655439 UOP655385:UOR655439 UYL655385:UYN655439 VIH655385:VIJ655439 VSD655385:VSF655439 WBZ655385:WCB655439 WLV655385:WLX655439 WVR655385:WVT655439 K720921:M720975 JF720921:JH720975 TB720921:TD720975 ACX720921:ACZ720975 AMT720921:AMV720975 AWP720921:AWR720975 BGL720921:BGN720975 BQH720921:BQJ720975 CAD720921:CAF720975 CJZ720921:CKB720975 CTV720921:CTX720975 DDR720921:DDT720975 DNN720921:DNP720975 DXJ720921:DXL720975 EHF720921:EHH720975 ERB720921:ERD720975 FAX720921:FAZ720975 FKT720921:FKV720975 FUP720921:FUR720975 GEL720921:GEN720975 GOH720921:GOJ720975 GYD720921:GYF720975 HHZ720921:HIB720975 HRV720921:HRX720975 IBR720921:IBT720975 ILN720921:ILP720975 IVJ720921:IVL720975 JFF720921:JFH720975 JPB720921:JPD720975 JYX720921:JYZ720975 KIT720921:KIV720975 KSP720921:KSR720975 LCL720921:LCN720975 LMH720921:LMJ720975 LWD720921:LWF720975 MFZ720921:MGB720975 MPV720921:MPX720975 MZR720921:MZT720975 NJN720921:NJP720975 NTJ720921:NTL720975 ODF720921:ODH720975 ONB720921:OND720975 OWX720921:OWZ720975 PGT720921:PGV720975 PQP720921:PQR720975 QAL720921:QAN720975 QKH720921:QKJ720975 QUD720921:QUF720975 RDZ720921:REB720975 RNV720921:RNX720975 RXR720921:RXT720975 SHN720921:SHP720975 SRJ720921:SRL720975 TBF720921:TBH720975 TLB720921:TLD720975 TUX720921:TUZ720975 UET720921:UEV720975 UOP720921:UOR720975 UYL720921:UYN720975 VIH720921:VIJ720975 VSD720921:VSF720975 WBZ720921:WCB720975 WLV720921:WLX720975 WVR720921:WVT720975 K786457:M786511 JF786457:JH786511 TB786457:TD786511 ACX786457:ACZ786511 AMT786457:AMV786511 AWP786457:AWR786511 BGL786457:BGN786511 BQH786457:BQJ786511 CAD786457:CAF786511 CJZ786457:CKB786511 CTV786457:CTX786511 DDR786457:DDT786511 DNN786457:DNP786511 DXJ786457:DXL786511 EHF786457:EHH786511 ERB786457:ERD786511 FAX786457:FAZ786511 FKT786457:FKV786511 FUP786457:FUR786511 GEL786457:GEN786511 GOH786457:GOJ786511 GYD786457:GYF786511 HHZ786457:HIB786511 HRV786457:HRX786511 IBR786457:IBT786511 ILN786457:ILP786511 IVJ786457:IVL786511 JFF786457:JFH786511 JPB786457:JPD786511 JYX786457:JYZ786511 KIT786457:KIV786511 KSP786457:KSR786511 LCL786457:LCN786511 LMH786457:LMJ786511 LWD786457:LWF786511 MFZ786457:MGB786511 MPV786457:MPX786511 MZR786457:MZT786511 NJN786457:NJP786511 NTJ786457:NTL786511 ODF786457:ODH786511 ONB786457:OND786511 OWX786457:OWZ786511 PGT786457:PGV786511 PQP786457:PQR786511 QAL786457:QAN786511 QKH786457:QKJ786511 QUD786457:QUF786511 RDZ786457:REB786511 RNV786457:RNX786511 RXR786457:RXT786511 SHN786457:SHP786511 SRJ786457:SRL786511 TBF786457:TBH786511 TLB786457:TLD786511 TUX786457:TUZ786511 UET786457:UEV786511 UOP786457:UOR786511 UYL786457:UYN786511 VIH786457:VIJ786511 VSD786457:VSF786511 WBZ786457:WCB786511 WLV786457:WLX786511 WVR786457:WVT786511 K851993:M852047 JF851993:JH852047 TB851993:TD852047 ACX851993:ACZ852047 AMT851993:AMV852047 AWP851993:AWR852047 BGL851993:BGN852047 BQH851993:BQJ852047 CAD851993:CAF852047 CJZ851993:CKB852047 CTV851993:CTX852047 DDR851993:DDT852047 DNN851993:DNP852047 DXJ851993:DXL852047 EHF851993:EHH852047 ERB851993:ERD852047 FAX851993:FAZ852047 FKT851993:FKV852047 FUP851993:FUR852047 GEL851993:GEN852047 GOH851993:GOJ852047 GYD851993:GYF852047 HHZ851993:HIB852047 HRV851993:HRX852047 IBR851993:IBT852047 ILN851993:ILP852047 IVJ851993:IVL852047 JFF851993:JFH852047 JPB851993:JPD852047 JYX851993:JYZ852047 KIT851993:KIV852047 KSP851993:KSR852047 LCL851993:LCN852047 LMH851993:LMJ852047 LWD851993:LWF852047 MFZ851993:MGB852047 MPV851993:MPX852047 MZR851993:MZT852047 NJN851993:NJP852047 NTJ851993:NTL852047 ODF851993:ODH852047 ONB851993:OND852047 OWX851993:OWZ852047 PGT851993:PGV852047 PQP851993:PQR852047 QAL851993:QAN852047 QKH851993:QKJ852047 QUD851993:QUF852047 RDZ851993:REB852047 RNV851993:RNX852047 RXR851993:RXT852047 SHN851993:SHP852047 SRJ851993:SRL852047 TBF851993:TBH852047 TLB851993:TLD852047 TUX851993:TUZ852047 UET851993:UEV852047 UOP851993:UOR852047 UYL851993:UYN852047 VIH851993:VIJ852047 VSD851993:VSF852047 WBZ851993:WCB852047 WLV851993:WLX852047 WVR851993:WVT852047 K917529:M917583 JF917529:JH917583 TB917529:TD917583 ACX917529:ACZ917583 AMT917529:AMV917583 AWP917529:AWR917583 BGL917529:BGN917583 BQH917529:BQJ917583 CAD917529:CAF917583 CJZ917529:CKB917583 CTV917529:CTX917583 DDR917529:DDT917583 DNN917529:DNP917583 DXJ917529:DXL917583 EHF917529:EHH917583 ERB917529:ERD917583 FAX917529:FAZ917583 FKT917529:FKV917583 FUP917529:FUR917583 GEL917529:GEN917583 GOH917529:GOJ917583 GYD917529:GYF917583 HHZ917529:HIB917583 HRV917529:HRX917583 IBR917529:IBT917583 ILN917529:ILP917583 IVJ917529:IVL917583 JFF917529:JFH917583 JPB917529:JPD917583 JYX917529:JYZ917583 KIT917529:KIV917583 KSP917529:KSR917583 LCL917529:LCN917583 LMH917529:LMJ917583 LWD917529:LWF917583 MFZ917529:MGB917583 MPV917529:MPX917583 MZR917529:MZT917583 NJN917529:NJP917583 NTJ917529:NTL917583 ODF917529:ODH917583 ONB917529:OND917583 OWX917529:OWZ917583 PGT917529:PGV917583 PQP917529:PQR917583 QAL917529:QAN917583 QKH917529:QKJ917583 QUD917529:QUF917583 RDZ917529:REB917583 RNV917529:RNX917583 RXR917529:RXT917583 SHN917529:SHP917583 SRJ917529:SRL917583 TBF917529:TBH917583 TLB917529:TLD917583 TUX917529:TUZ917583 UET917529:UEV917583 UOP917529:UOR917583 UYL917529:UYN917583 VIH917529:VIJ917583 VSD917529:VSF917583 WBZ917529:WCB917583 WLV917529:WLX917583 WVR917529:WVT917583 K983065:M983119 JF983065:JH983119 TB983065:TD983119 ACX983065:ACZ983119 AMT983065:AMV983119 AWP983065:AWR983119 BGL983065:BGN983119 BQH983065:BQJ983119 CAD983065:CAF983119 CJZ983065:CKB983119 CTV983065:CTX983119 DDR983065:DDT983119 DNN983065:DNP983119 DXJ983065:DXL983119 EHF983065:EHH983119 ERB983065:ERD983119 FAX983065:FAZ983119 FKT983065:FKV983119 FUP983065:FUR983119 GEL983065:GEN983119 GOH983065:GOJ983119 GYD983065:GYF983119 HHZ983065:HIB983119 HRV983065:HRX983119 IBR983065:IBT983119 ILN983065:ILP983119 IVJ983065:IVL983119 JFF983065:JFH983119 JPB983065:JPD983119 JYX983065:JYZ983119 KIT983065:KIV983119 KSP983065:KSR983119 LCL983065:LCN983119 LMH983065:LMJ983119 LWD983065:LWF983119 MFZ983065:MGB983119 MPV983065:MPX983119 MZR983065:MZT983119 NJN983065:NJP983119 NTJ983065:NTL983119 ODF983065:ODH983119 ONB983065:OND983119 OWX983065:OWZ983119 PGT983065:PGV983119 PQP983065:PQR983119 QAL983065:QAN983119 QKH983065:QKJ983119 QUD983065:QUF983119 RDZ983065:REB983119 RNV983065:RNX983119 RXR983065:RXT983119 SHN983065:SHP983119 SRJ983065:SRL983119 TBF983065:TBH983119 TLB983065:TLD983119 TUX983065:TUZ983119 UET983065:UEV983119 UOP983065:UOR983119 UYL983065:UYN983119 VIH983065:VIJ983119 VSD983065:VSF983119 WBZ983065:WCB983119 WLV983065:WLX983119 WVR983065:WVT983119 S65561:V65615 JN65561:JQ65615 TJ65561:TM65615 ADF65561:ADI65615 ANB65561:ANE65615 AWX65561:AXA65615 BGT65561:BGW65615 BQP65561:BQS65615 CAL65561:CAO65615 CKH65561:CKK65615 CUD65561:CUG65615 DDZ65561:DEC65615 DNV65561:DNY65615 DXR65561:DXU65615 EHN65561:EHQ65615 ERJ65561:ERM65615 FBF65561:FBI65615 FLB65561:FLE65615 FUX65561:FVA65615 GET65561:GEW65615 GOP65561:GOS65615 GYL65561:GYO65615 HIH65561:HIK65615 HSD65561:HSG65615 IBZ65561:ICC65615 ILV65561:ILY65615 IVR65561:IVU65615 JFN65561:JFQ65615 JPJ65561:JPM65615 JZF65561:JZI65615 KJB65561:KJE65615 KSX65561:KTA65615 LCT65561:LCW65615 LMP65561:LMS65615 LWL65561:LWO65615 MGH65561:MGK65615 MQD65561:MQG65615 MZZ65561:NAC65615 NJV65561:NJY65615 NTR65561:NTU65615 ODN65561:ODQ65615 ONJ65561:ONM65615 OXF65561:OXI65615 PHB65561:PHE65615 PQX65561:PRA65615 QAT65561:QAW65615 QKP65561:QKS65615 QUL65561:QUO65615 REH65561:REK65615 ROD65561:ROG65615 RXZ65561:RYC65615 SHV65561:SHY65615 SRR65561:SRU65615 TBN65561:TBQ65615 TLJ65561:TLM65615 TVF65561:TVI65615 UFB65561:UFE65615 UOX65561:UPA65615 UYT65561:UYW65615 VIP65561:VIS65615 VSL65561:VSO65615 WCH65561:WCK65615 WMD65561:WMG65615 WVZ65561:WWC65615 S131097:V131151 JN131097:JQ131151 TJ131097:TM131151 ADF131097:ADI131151 ANB131097:ANE131151 AWX131097:AXA131151 BGT131097:BGW131151 BQP131097:BQS131151 CAL131097:CAO131151 CKH131097:CKK131151 CUD131097:CUG131151 DDZ131097:DEC131151 DNV131097:DNY131151 DXR131097:DXU131151 EHN131097:EHQ131151 ERJ131097:ERM131151 FBF131097:FBI131151 FLB131097:FLE131151 FUX131097:FVA131151 GET131097:GEW131151 GOP131097:GOS131151 GYL131097:GYO131151 HIH131097:HIK131151 HSD131097:HSG131151 IBZ131097:ICC131151 ILV131097:ILY131151 IVR131097:IVU131151 JFN131097:JFQ131151 JPJ131097:JPM131151 JZF131097:JZI131151 KJB131097:KJE131151 KSX131097:KTA131151 LCT131097:LCW131151 LMP131097:LMS131151 LWL131097:LWO131151 MGH131097:MGK131151 MQD131097:MQG131151 MZZ131097:NAC131151 NJV131097:NJY131151 NTR131097:NTU131151 ODN131097:ODQ131151 ONJ131097:ONM131151 OXF131097:OXI131151 PHB131097:PHE131151 PQX131097:PRA131151 QAT131097:QAW131151 QKP131097:QKS131151 QUL131097:QUO131151 REH131097:REK131151 ROD131097:ROG131151 RXZ131097:RYC131151 SHV131097:SHY131151 SRR131097:SRU131151 TBN131097:TBQ131151 TLJ131097:TLM131151 TVF131097:TVI131151 UFB131097:UFE131151 UOX131097:UPA131151 UYT131097:UYW131151 VIP131097:VIS131151 VSL131097:VSO131151 WCH131097:WCK131151 WMD131097:WMG131151 WVZ131097:WWC131151 S196633:V196687 JN196633:JQ196687 TJ196633:TM196687 ADF196633:ADI196687 ANB196633:ANE196687 AWX196633:AXA196687 BGT196633:BGW196687 BQP196633:BQS196687 CAL196633:CAO196687 CKH196633:CKK196687 CUD196633:CUG196687 DDZ196633:DEC196687 DNV196633:DNY196687 DXR196633:DXU196687 EHN196633:EHQ196687 ERJ196633:ERM196687 FBF196633:FBI196687 FLB196633:FLE196687 FUX196633:FVA196687 GET196633:GEW196687 GOP196633:GOS196687 GYL196633:GYO196687 HIH196633:HIK196687 HSD196633:HSG196687 IBZ196633:ICC196687 ILV196633:ILY196687 IVR196633:IVU196687 JFN196633:JFQ196687 JPJ196633:JPM196687 JZF196633:JZI196687 KJB196633:KJE196687 KSX196633:KTA196687 LCT196633:LCW196687 LMP196633:LMS196687 LWL196633:LWO196687 MGH196633:MGK196687 MQD196633:MQG196687 MZZ196633:NAC196687 NJV196633:NJY196687 NTR196633:NTU196687 ODN196633:ODQ196687 ONJ196633:ONM196687 OXF196633:OXI196687 PHB196633:PHE196687 PQX196633:PRA196687 QAT196633:QAW196687 QKP196633:QKS196687 QUL196633:QUO196687 REH196633:REK196687 ROD196633:ROG196687 RXZ196633:RYC196687 SHV196633:SHY196687 SRR196633:SRU196687 TBN196633:TBQ196687 TLJ196633:TLM196687 TVF196633:TVI196687 UFB196633:UFE196687 UOX196633:UPA196687 UYT196633:UYW196687 VIP196633:VIS196687 VSL196633:VSO196687 WCH196633:WCK196687 WMD196633:WMG196687 WVZ196633:WWC196687 S262169:V262223 JN262169:JQ262223 TJ262169:TM262223 ADF262169:ADI262223 ANB262169:ANE262223 AWX262169:AXA262223 BGT262169:BGW262223 BQP262169:BQS262223 CAL262169:CAO262223 CKH262169:CKK262223 CUD262169:CUG262223 DDZ262169:DEC262223 DNV262169:DNY262223 DXR262169:DXU262223 EHN262169:EHQ262223 ERJ262169:ERM262223 FBF262169:FBI262223 FLB262169:FLE262223 FUX262169:FVA262223 GET262169:GEW262223 GOP262169:GOS262223 GYL262169:GYO262223 HIH262169:HIK262223 HSD262169:HSG262223 IBZ262169:ICC262223 ILV262169:ILY262223 IVR262169:IVU262223 JFN262169:JFQ262223 JPJ262169:JPM262223 JZF262169:JZI262223 KJB262169:KJE262223 KSX262169:KTA262223 LCT262169:LCW262223 LMP262169:LMS262223 LWL262169:LWO262223 MGH262169:MGK262223 MQD262169:MQG262223 MZZ262169:NAC262223 NJV262169:NJY262223 NTR262169:NTU262223 ODN262169:ODQ262223 ONJ262169:ONM262223 OXF262169:OXI262223 PHB262169:PHE262223 PQX262169:PRA262223 QAT262169:QAW262223 QKP262169:QKS262223 QUL262169:QUO262223 REH262169:REK262223 ROD262169:ROG262223 RXZ262169:RYC262223 SHV262169:SHY262223 SRR262169:SRU262223 TBN262169:TBQ262223 TLJ262169:TLM262223 TVF262169:TVI262223 UFB262169:UFE262223 UOX262169:UPA262223 UYT262169:UYW262223 VIP262169:VIS262223 VSL262169:VSO262223 WCH262169:WCK262223 WMD262169:WMG262223 WVZ262169:WWC262223 S327705:V327759 JN327705:JQ327759 TJ327705:TM327759 ADF327705:ADI327759 ANB327705:ANE327759 AWX327705:AXA327759 BGT327705:BGW327759 BQP327705:BQS327759 CAL327705:CAO327759 CKH327705:CKK327759 CUD327705:CUG327759 DDZ327705:DEC327759 DNV327705:DNY327759 DXR327705:DXU327759 EHN327705:EHQ327759 ERJ327705:ERM327759 FBF327705:FBI327759 FLB327705:FLE327759 FUX327705:FVA327759 GET327705:GEW327759 GOP327705:GOS327759 GYL327705:GYO327759 HIH327705:HIK327759 HSD327705:HSG327759 IBZ327705:ICC327759 ILV327705:ILY327759 IVR327705:IVU327759 JFN327705:JFQ327759 JPJ327705:JPM327759 JZF327705:JZI327759 KJB327705:KJE327759 KSX327705:KTA327759 LCT327705:LCW327759 LMP327705:LMS327759 LWL327705:LWO327759 MGH327705:MGK327759 MQD327705:MQG327759 MZZ327705:NAC327759 NJV327705:NJY327759 NTR327705:NTU327759 ODN327705:ODQ327759 ONJ327705:ONM327759 OXF327705:OXI327759 PHB327705:PHE327759 PQX327705:PRA327759 QAT327705:QAW327759 QKP327705:QKS327759 QUL327705:QUO327759 REH327705:REK327759 ROD327705:ROG327759 RXZ327705:RYC327759 SHV327705:SHY327759 SRR327705:SRU327759 TBN327705:TBQ327759 TLJ327705:TLM327759 TVF327705:TVI327759 UFB327705:UFE327759 UOX327705:UPA327759 UYT327705:UYW327759 VIP327705:VIS327759 VSL327705:VSO327759 WCH327705:WCK327759 WMD327705:WMG327759 WVZ327705:WWC327759 S393241:V393295 JN393241:JQ393295 TJ393241:TM393295 ADF393241:ADI393295 ANB393241:ANE393295 AWX393241:AXA393295 BGT393241:BGW393295 BQP393241:BQS393295 CAL393241:CAO393295 CKH393241:CKK393295 CUD393241:CUG393295 DDZ393241:DEC393295 DNV393241:DNY393295 DXR393241:DXU393295 EHN393241:EHQ393295 ERJ393241:ERM393295 FBF393241:FBI393295 FLB393241:FLE393295 FUX393241:FVA393295 GET393241:GEW393295 GOP393241:GOS393295 GYL393241:GYO393295 HIH393241:HIK393295 HSD393241:HSG393295 IBZ393241:ICC393295 ILV393241:ILY393295 IVR393241:IVU393295 JFN393241:JFQ393295 JPJ393241:JPM393295 JZF393241:JZI393295 KJB393241:KJE393295 KSX393241:KTA393295 LCT393241:LCW393295 LMP393241:LMS393295 LWL393241:LWO393295 MGH393241:MGK393295 MQD393241:MQG393295 MZZ393241:NAC393295 NJV393241:NJY393295 NTR393241:NTU393295 ODN393241:ODQ393295 ONJ393241:ONM393295 OXF393241:OXI393295 PHB393241:PHE393295 PQX393241:PRA393295 QAT393241:QAW393295 QKP393241:QKS393295 QUL393241:QUO393295 REH393241:REK393295 ROD393241:ROG393295 RXZ393241:RYC393295 SHV393241:SHY393295 SRR393241:SRU393295 TBN393241:TBQ393295 TLJ393241:TLM393295 TVF393241:TVI393295 UFB393241:UFE393295 UOX393241:UPA393295 UYT393241:UYW393295 VIP393241:VIS393295 VSL393241:VSO393295 WCH393241:WCK393295 WMD393241:WMG393295 WVZ393241:WWC393295 S458777:V458831 JN458777:JQ458831 TJ458777:TM458831 ADF458777:ADI458831 ANB458777:ANE458831 AWX458777:AXA458831 BGT458777:BGW458831 BQP458777:BQS458831 CAL458777:CAO458831 CKH458777:CKK458831 CUD458777:CUG458831 DDZ458777:DEC458831 DNV458777:DNY458831 DXR458777:DXU458831 EHN458777:EHQ458831 ERJ458777:ERM458831 FBF458777:FBI458831 FLB458777:FLE458831 FUX458777:FVA458831 GET458777:GEW458831 GOP458777:GOS458831 GYL458777:GYO458831 HIH458777:HIK458831 HSD458777:HSG458831 IBZ458777:ICC458831 ILV458777:ILY458831 IVR458777:IVU458831 JFN458777:JFQ458831 JPJ458777:JPM458831 JZF458777:JZI458831 KJB458777:KJE458831 KSX458777:KTA458831 LCT458777:LCW458831 LMP458777:LMS458831 LWL458777:LWO458831 MGH458777:MGK458831 MQD458777:MQG458831 MZZ458777:NAC458831 NJV458777:NJY458831 NTR458777:NTU458831 ODN458777:ODQ458831 ONJ458777:ONM458831 OXF458777:OXI458831 PHB458777:PHE458831 PQX458777:PRA458831 QAT458777:QAW458831 QKP458777:QKS458831 QUL458777:QUO458831 REH458777:REK458831 ROD458777:ROG458831 RXZ458777:RYC458831 SHV458777:SHY458831 SRR458777:SRU458831 TBN458777:TBQ458831 TLJ458777:TLM458831 TVF458777:TVI458831 UFB458777:UFE458831 UOX458777:UPA458831 UYT458777:UYW458831 VIP458777:VIS458831 VSL458777:VSO458831 WCH458777:WCK458831 WMD458777:WMG458831 WVZ458777:WWC458831 S524313:V524367 JN524313:JQ524367 TJ524313:TM524367 ADF524313:ADI524367 ANB524313:ANE524367 AWX524313:AXA524367 BGT524313:BGW524367 BQP524313:BQS524367 CAL524313:CAO524367 CKH524313:CKK524367 CUD524313:CUG524367 DDZ524313:DEC524367 DNV524313:DNY524367 DXR524313:DXU524367 EHN524313:EHQ524367 ERJ524313:ERM524367 FBF524313:FBI524367 FLB524313:FLE524367 FUX524313:FVA524367 GET524313:GEW524367 GOP524313:GOS524367 GYL524313:GYO524367 HIH524313:HIK524367 HSD524313:HSG524367 IBZ524313:ICC524367 ILV524313:ILY524367 IVR524313:IVU524367 JFN524313:JFQ524367 JPJ524313:JPM524367 JZF524313:JZI524367 KJB524313:KJE524367 KSX524313:KTA524367 LCT524313:LCW524367 LMP524313:LMS524367 LWL524313:LWO524367 MGH524313:MGK524367 MQD524313:MQG524367 MZZ524313:NAC524367 NJV524313:NJY524367 NTR524313:NTU524367 ODN524313:ODQ524367 ONJ524313:ONM524367 OXF524313:OXI524367 PHB524313:PHE524367 PQX524313:PRA524367 QAT524313:QAW524367 QKP524313:QKS524367 QUL524313:QUO524367 REH524313:REK524367 ROD524313:ROG524367 RXZ524313:RYC524367 SHV524313:SHY524367 SRR524313:SRU524367 TBN524313:TBQ524367 TLJ524313:TLM524367 TVF524313:TVI524367 UFB524313:UFE524367 UOX524313:UPA524367 UYT524313:UYW524367 VIP524313:VIS524367 VSL524313:VSO524367 WCH524313:WCK524367 WMD524313:WMG524367 WVZ524313:WWC524367 S589849:V589903 JN589849:JQ589903 TJ589849:TM589903 ADF589849:ADI589903 ANB589849:ANE589903 AWX589849:AXA589903 BGT589849:BGW589903 BQP589849:BQS589903 CAL589849:CAO589903 CKH589849:CKK589903 CUD589849:CUG589903 DDZ589849:DEC589903 DNV589849:DNY589903 DXR589849:DXU589903 EHN589849:EHQ589903 ERJ589849:ERM589903 FBF589849:FBI589903 FLB589849:FLE589903 FUX589849:FVA589903 GET589849:GEW589903 GOP589849:GOS589903 GYL589849:GYO589903 HIH589849:HIK589903 HSD589849:HSG589903 IBZ589849:ICC589903 ILV589849:ILY589903 IVR589849:IVU589903 JFN589849:JFQ589903 JPJ589849:JPM589903 JZF589849:JZI589903 KJB589849:KJE589903 KSX589849:KTA589903 LCT589849:LCW589903 LMP589849:LMS589903 LWL589849:LWO589903 MGH589849:MGK589903 MQD589849:MQG589903 MZZ589849:NAC589903 NJV589849:NJY589903 NTR589849:NTU589903 ODN589849:ODQ589903 ONJ589849:ONM589903 OXF589849:OXI589903 PHB589849:PHE589903 PQX589849:PRA589903 QAT589849:QAW589903 QKP589849:QKS589903 QUL589849:QUO589903 REH589849:REK589903 ROD589849:ROG589903 RXZ589849:RYC589903 SHV589849:SHY589903 SRR589849:SRU589903 TBN589849:TBQ589903 TLJ589849:TLM589903 TVF589849:TVI589903 UFB589849:UFE589903 UOX589849:UPA589903 UYT589849:UYW589903 VIP589849:VIS589903 VSL589849:VSO589903 WCH589849:WCK589903 WMD589849:WMG589903 WVZ589849:WWC589903 S655385:V655439 JN655385:JQ655439 TJ655385:TM655439 ADF655385:ADI655439 ANB655385:ANE655439 AWX655385:AXA655439 BGT655385:BGW655439 BQP655385:BQS655439 CAL655385:CAO655439 CKH655385:CKK655439 CUD655385:CUG655439 DDZ655385:DEC655439 DNV655385:DNY655439 DXR655385:DXU655439 EHN655385:EHQ655439 ERJ655385:ERM655439 FBF655385:FBI655439 FLB655385:FLE655439 FUX655385:FVA655439 GET655385:GEW655439 GOP655385:GOS655439 GYL655385:GYO655439 HIH655385:HIK655439 HSD655385:HSG655439 IBZ655385:ICC655439 ILV655385:ILY655439 IVR655385:IVU655439 JFN655385:JFQ655439 JPJ655385:JPM655439 JZF655385:JZI655439 KJB655385:KJE655439 KSX655385:KTA655439 LCT655385:LCW655439 LMP655385:LMS655439 LWL655385:LWO655439 MGH655385:MGK655439 MQD655385:MQG655439 MZZ655385:NAC655439 NJV655385:NJY655439 NTR655385:NTU655439 ODN655385:ODQ655439 ONJ655385:ONM655439 OXF655385:OXI655439 PHB655385:PHE655439 PQX655385:PRA655439 QAT655385:QAW655439 QKP655385:QKS655439 QUL655385:QUO655439 REH655385:REK655439 ROD655385:ROG655439 RXZ655385:RYC655439 SHV655385:SHY655439 SRR655385:SRU655439 TBN655385:TBQ655439 TLJ655385:TLM655439 TVF655385:TVI655439 UFB655385:UFE655439 UOX655385:UPA655439 UYT655385:UYW655439 VIP655385:VIS655439 VSL655385:VSO655439 WCH655385:WCK655439 WMD655385:WMG655439 WVZ655385:WWC655439 S720921:V720975 JN720921:JQ720975 TJ720921:TM720975 ADF720921:ADI720975 ANB720921:ANE720975 AWX720921:AXA720975 BGT720921:BGW720975 BQP720921:BQS720975 CAL720921:CAO720975 CKH720921:CKK720975 CUD720921:CUG720975 DDZ720921:DEC720975 DNV720921:DNY720975 DXR720921:DXU720975 EHN720921:EHQ720975 ERJ720921:ERM720975 FBF720921:FBI720975 FLB720921:FLE720975 FUX720921:FVA720975 GET720921:GEW720975 GOP720921:GOS720975 GYL720921:GYO720975 HIH720921:HIK720975 HSD720921:HSG720975 IBZ720921:ICC720975 ILV720921:ILY720975 IVR720921:IVU720975 JFN720921:JFQ720975 JPJ720921:JPM720975 JZF720921:JZI720975 KJB720921:KJE720975 KSX720921:KTA720975 LCT720921:LCW720975 LMP720921:LMS720975 LWL720921:LWO720975 MGH720921:MGK720975 MQD720921:MQG720975 MZZ720921:NAC720975 NJV720921:NJY720975 NTR720921:NTU720975 ODN720921:ODQ720975 ONJ720921:ONM720975 OXF720921:OXI720975 PHB720921:PHE720975 PQX720921:PRA720975 QAT720921:QAW720975 QKP720921:QKS720975 QUL720921:QUO720975 REH720921:REK720975 ROD720921:ROG720975 RXZ720921:RYC720975 SHV720921:SHY720975 SRR720921:SRU720975 TBN720921:TBQ720975 TLJ720921:TLM720975 TVF720921:TVI720975 UFB720921:UFE720975 UOX720921:UPA720975 UYT720921:UYW720975 VIP720921:VIS720975 VSL720921:VSO720975 WCH720921:WCK720975 WMD720921:WMG720975 WVZ720921:WWC720975 S786457:V786511 JN786457:JQ786511 TJ786457:TM786511 ADF786457:ADI786511 ANB786457:ANE786511 AWX786457:AXA786511 BGT786457:BGW786511 BQP786457:BQS786511 CAL786457:CAO786511 CKH786457:CKK786511 CUD786457:CUG786511 DDZ786457:DEC786511 DNV786457:DNY786511 DXR786457:DXU786511 EHN786457:EHQ786511 ERJ786457:ERM786511 FBF786457:FBI786511 FLB786457:FLE786511 FUX786457:FVA786511 GET786457:GEW786511 GOP786457:GOS786511 GYL786457:GYO786511 HIH786457:HIK786511 HSD786457:HSG786511 IBZ786457:ICC786511 ILV786457:ILY786511 IVR786457:IVU786511 JFN786457:JFQ786511 JPJ786457:JPM786511 JZF786457:JZI786511 KJB786457:KJE786511 KSX786457:KTA786511 LCT786457:LCW786511 LMP786457:LMS786511 LWL786457:LWO786511 MGH786457:MGK786511 MQD786457:MQG786511 MZZ786457:NAC786511 NJV786457:NJY786511 NTR786457:NTU786511 ODN786457:ODQ786511 ONJ786457:ONM786511 OXF786457:OXI786511 PHB786457:PHE786511 PQX786457:PRA786511 QAT786457:QAW786511 QKP786457:QKS786511 QUL786457:QUO786511 REH786457:REK786511 ROD786457:ROG786511 RXZ786457:RYC786511 SHV786457:SHY786511 SRR786457:SRU786511 TBN786457:TBQ786511 TLJ786457:TLM786511 TVF786457:TVI786511 UFB786457:UFE786511 UOX786457:UPA786511 UYT786457:UYW786511 VIP786457:VIS786511 VSL786457:VSO786511 WCH786457:WCK786511 WMD786457:WMG786511 WVZ786457:WWC786511 S851993:V852047 JN851993:JQ852047 TJ851993:TM852047 ADF851993:ADI852047 ANB851993:ANE852047 AWX851993:AXA852047 BGT851993:BGW852047 BQP851993:BQS852047 CAL851993:CAO852047 CKH851993:CKK852047 CUD851993:CUG852047 DDZ851993:DEC852047 DNV851993:DNY852047 DXR851993:DXU852047 EHN851993:EHQ852047 ERJ851993:ERM852047 FBF851993:FBI852047 FLB851993:FLE852047 FUX851993:FVA852047 GET851993:GEW852047 GOP851993:GOS852047 GYL851993:GYO852047 HIH851993:HIK852047 HSD851993:HSG852047 IBZ851993:ICC852047 ILV851993:ILY852047 IVR851993:IVU852047 JFN851993:JFQ852047 JPJ851993:JPM852047 JZF851993:JZI852047 KJB851993:KJE852047 KSX851993:KTA852047 LCT851993:LCW852047 LMP851993:LMS852047 LWL851993:LWO852047 MGH851993:MGK852047 MQD851993:MQG852047 MZZ851993:NAC852047 NJV851993:NJY852047 NTR851993:NTU852047 ODN851993:ODQ852047 ONJ851993:ONM852047 OXF851993:OXI852047 PHB851993:PHE852047 PQX851993:PRA852047 QAT851993:QAW852047 QKP851993:QKS852047 QUL851993:QUO852047 REH851993:REK852047 ROD851993:ROG852047 RXZ851993:RYC852047 SHV851993:SHY852047 SRR851993:SRU852047 TBN851993:TBQ852047 TLJ851993:TLM852047 TVF851993:TVI852047 UFB851993:UFE852047 UOX851993:UPA852047 UYT851993:UYW852047 VIP851993:VIS852047 VSL851993:VSO852047 WCH851993:WCK852047 WMD851993:WMG852047 WVZ851993:WWC852047 S917529:V917583 JN917529:JQ917583 TJ917529:TM917583 ADF917529:ADI917583 ANB917529:ANE917583 AWX917529:AXA917583 BGT917529:BGW917583 BQP917529:BQS917583 CAL917529:CAO917583 CKH917529:CKK917583 CUD917529:CUG917583 DDZ917529:DEC917583 DNV917529:DNY917583 DXR917529:DXU917583 EHN917529:EHQ917583 ERJ917529:ERM917583 FBF917529:FBI917583 FLB917529:FLE917583 FUX917529:FVA917583 GET917529:GEW917583 GOP917529:GOS917583 GYL917529:GYO917583 HIH917529:HIK917583 HSD917529:HSG917583 IBZ917529:ICC917583 ILV917529:ILY917583 IVR917529:IVU917583 JFN917529:JFQ917583 JPJ917529:JPM917583 JZF917529:JZI917583 KJB917529:KJE917583 KSX917529:KTA917583 LCT917529:LCW917583 LMP917529:LMS917583 LWL917529:LWO917583 MGH917529:MGK917583 MQD917529:MQG917583 MZZ917529:NAC917583 NJV917529:NJY917583 NTR917529:NTU917583 ODN917529:ODQ917583 ONJ917529:ONM917583 OXF917529:OXI917583 PHB917529:PHE917583 PQX917529:PRA917583 QAT917529:QAW917583 QKP917529:QKS917583 QUL917529:QUO917583 REH917529:REK917583 ROD917529:ROG917583 RXZ917529:RYC917583 SHV917529:SHY917583 SRR917529:SRU917583 TBN917529:TBQ917583 TLJ917529:TLM917583 TVF917529:TVI917583 UFB917529:UFE917583 UOX917529:UPA917583 UYT917529:UYW917583 VIP917529:VIS917583 VSL917529:VSO917583 WCH917529:WCK917583 WMD917529:WMG917583 WVZ917529:WWC917583 S983065:V983119 JN983065:JQ983119 TJ983065:TM983119 ADF983065:ADI983119 ANB983065:ANE983119 AWX983065:AXA983119 BGT983065:BGW983119 BQP983065:BQS983119 CAL983065:CAO983119 CKH983065:CKK983119 CUD983065:CUG983119 DDZ983065:DEC983119 DNV983065:DNY983119 DXR983065:DXU983119 EHN983065:EHQ983119 ERJ983065:ERM983119 FBF983065:FBI983119 FLB983065:FLE983119 FUX983065:FVA983119 GET983065:GEW983119 GOP983065:GOS983119 GYL983065:GYO983119 HIH983065:HIK983119 HSD983065:HSG983119 IBZ983065:ICC983119 ILV983065:ILY983119 IVR983065:IVU983119 JFN983065:JFQ983119 JPJ983065:JPM983119 JZF983065:JZI983119 KJB983065:KJE983119 KSX983065:KTA983119 LCT983065:LCW983119 LMP983065:LMS983119 LWL983065:LWO983119 MGH983065:MGK983119 MQD983065:MQG983119 MZZ983065:NAC983119 NJV983065:NJY983119 NTR983065:NTU983119 ODN983065:ODQ983119 ONJ983065:ONM983119 OXF983065:OXI983119 PHB983065:PHE983119 PQX983065:PRA983119 QAT983065:QAW983119 QKP983065:QKS983119 QUL983065:QUO983119 REH983065:REK983119 ROD983065:ROG983119 RXZ983065:RYC983119 SHV983065:SHY983119 SRR983065:SRU983119 TBN983065:TBQ983119 TLJ983065:TLM983119 TVF983065:TVI983119 UFB983065:UFE983119 UOX983065:UPA983119 UYT983065:UYW983119 VIP983065:VIS983119 VSL983065:VSO983119 WCH983065:WCK983119 WMD983065:WMG983119 JF25:JH79 WVZ25:WWC79 WMD25:WMG79 WCH25:WCK79 VSL25:VSO79 VIP25:VIS79 UYT25:UYW79 UOX25:UPA79 UFB25:UFE79 TVF25:TVI79 TLJ25:TLM79 TBN25:TBQ79 SRR25:SRU79 SHV25:SHY79 RXZ25:RYC79 ROD25:ROG79 REH25:REK79 QUL25:QUO79 QKP25:QKS79 QAT25:QAW79 PQX25:PRA79 PHB25:PHE79 OXF25:OXI79 ONJ25:ONM79 ODN25:ODQ79 NTR25:NTU79 NJV25:NJY79 MZZ25:NAC79 MQD25:MQG79 MGH25:MGK79 LWL25:LWO79 LMP25:LMS79 LCT25:LCW79 KSX25:KTA79 KJB25:KJE79 JZF25:JZI79 JPJ25:JPM79 JFN25:JFQ79 IVR25:IVU79 ILV25:ILY79 IBZ25:ICC79 HSD25:HSG79 HIH25:HIK79 GYL25:GYO79 GOP25:GOS79 GET25:GEW79 FUX25:FVA79 FLB25:FLE79 FBF25:FBI79 ERJ25:ERM79 EHN25:EHQ79 DXR25:DXU79 DNV25:DNY79 DDZ25:DEC79 CUD25:CUG79 CKH25:CKK79 CAL25:CAO79 BQP25:BQS79 BGT25:BGW79 AWX25:AXA79 ANB25:ANE79 ADF25:ADI79 TJ25:TM79 JN25:JQ79 WVR25:WVT79 WLV25:WLX79 WBZ25:WCB79 VSD25:VSF79 VIH25:VIJ79 UYL25:UYN79 UOP25:UOR79 UET25:UEV79 TUX25:TUZ79 TLB25:TLD79 TBF25:TBH79 SRJ25:SRL79 SHN25:SHP79 RXR25:RXT79 RNV25:RNX79 RDZ25:REB79 QUD25:QUF79 QKH25:QKJ79 QAL25:QAN79 PQP25:PQR79 PGT25:PGV79 OWX25:OWZ79 ONB25:OND79 ODF25:ODH79 NTJ25:NTL79 NJN25:NJP79 MZR25:MZT79 MPV25:MPX79 MFZ25:MGB79 LWD25:LWF79 LMH25:LMJ79 LCL25:LCN79 KSP25:KSR79 KIT25:KIV79 JYX25:JYZ79 JPB25:JPD79 JFF25:JFH79 IVJ25:IVL79 ILN25:ILP79 IBR25:IBT79 HRV25:HRX79 HHZ25:HIB79 GYD25:GYF79 GOH25:GOJ79 GEL25:GEN79 FUP25:FUR79 FKT25:FKV79 FAX25:FAZ79 ERB25:ERD79 EHF25:EHH79 DXJ25:DXL79 DNN25:DNP79 DDR25:DDT79 CTV25:CTX79 CJZ25:CKB79 CAD25:CAF79 BQH25:BQJ79 BGL25:BGN79 AWP25:AWR79 AMT25:AMV79 ACX25:ACZ79 TB25:TD79" xr:uid="{00000000-0002-0000-0900-000000000000}">
      <formula1>廢棄物處理方式</formula1>
    </dataValidation>
    <dataValidation type="list" allowBlank="1" showInputMessage="1" showErrorMessage="1" sqref="JY1:JY2 TU1:TU2 ADQ1:ADQ2 ANM1:ANM2 AXI1:AXI2 BHE1:BHE2 BRA1:BRA2 CAW1:CAW2 CKS1:CKS2 CUO1:CUO2 DEK1:DEK2 DOG1:DOG2 DYC1:DYC2 EHY1:EHY2 ERU1:ERU2 FBQ1:FBQ2 FLM1:FLM2 FVI1:FVI2 GFE1:GFE2 GPA1:GPA2 GYW1:GYW2 HIS1:HIS2 HSO1:HSO2 ICK1:ICK2 IMG1:IMG2 IWC1:IWC2 JFY1:JFY2 JPU1:JPU2 JZQ1:JZQ2 KJM1:KJM2 KTI1:KTI2 LDE1:LDE2 LNA1:LNA2 LWW1:LWW2 MGS1:MGS2 MQO1:MQO2 NAK1:NAK2 NKG1:NKG2 NUC1:NUC2 ODY1:ODY2 ONU1:ONU2 OXQ1:OXQ2 PHM1:PHM2 PRI1:PRI2 QBE1:QBE2 QLA1:QLA2 QUW1:QUW2 RES1:RES2 ROO1:ROO2 RYK1:RYK2 SIG1:SIG2 SSC1:SSC2 TBY1:TBY2 TLU1:TLU2 TVQ1:TVQ2 UFM1:UFM2 UPI1:UPI2 UZE1:UZE2 VJA1:VJA2 VSW1:VSW2 WCS1:WCS2 WMO1:WMO2 WWK1:WWK2 JY65537:JY65538 TU65537:TU65538 ADQ65537:ADQ65538 ANM65537:ANM65538 AXI65537:AXI65538 BHE65537:BHE65538 BRA65537:BRA65538 CAW65537:CAW65538 CKS65537:CKS65538 CUO65537:CUO65538 DEK65537:DEK65538 DOG65537:DOG65538 DYC65537:DYC65538 EHY65537:EHY65538 ERU65537:ERU65538 FBQ65537:FBQ65538 FLM65537:FLM65538 FVI65537:FVI65538 GFE65537:GFE65538 GPA65537:GPA65538 GYW65537:GYW65538 HIS65537:HIS65538 HSO65537:HSO65538 ICK65537:ICK65538 IMG65537:IMG65538 IWC65537:IWC65538 JFY65537:JFY65538 JPU65537:JPU65538 JZQ65537:JZQ65538 KJM65537:KJM65538 KTI65537:KTI65538 LDE65537:LDE65538 LNA65537:LNA65538 LWW65537:LWW65538 MGS65537:MGS65538 MQO65537:MQO65538 NAK65537:NAK65538 NKG65537:NKG65538 NUC65537:NUC65538 ODY65537:ODY65538 ONU65537:ONU65538 OXQ65537:OXQ65538 PHM65537:PHM65538 PRI65537:PRI65538 QBE65537:QBE65538 QLA65537:QLA65538 QUW65537:QUW65538 RES65537:RES65538 ROO65537:ROO65538 RYK65537:RYK65538 SIG65537:SIG65538 SSC65537:SSC65538 TBY65537:TBY65538 TLU65537:TLU65538 TVQ65537:TVQ65538 UFM65537:UFM65538 UPI65537:UPI65538 UZE65537:UZE65538 VJA65537:VJA65538 VSW65537:VSW65538 WCS65537:WCS65538 WMO65537:WMO65538 WWK65537:WWK65538 JY131073:JY131074 TU131073:TU131074 ADQ131073:ADQ131074 ANM131073:ANM131074 AXI131073:AXI131074 BHE131073:BHE131074 BRA131073:BRA131074 CAW131073:CAW131074 CKS131073:CKS131074 CUO131073:CUO131074 DEK131073:DEK131074 DOG131073:DOG131074 DYC131073:DYC131074 EHY131073:EHY131074 ERU131073:ERU131074 FBQ131073:FBQ131074 FLM131073:FLM131074 FVI131073:FVI131074 GFE131073:GFE131074 GPA131073:GPA131074 GYW131073:GYW131074 HIS131073:HIS131074 HSO131073:HSO131074 ICK131073:ICK131074 IMG131073:IMG131074 IWC131073:IWC131074 JFY131073:JFY131074 JPU131073:JPU131074 JZQ131073:JZQ131074 KJM131073:KJM131074 KTI131073:KTI131074 LDE131073:LDE131074 LNA131073:LNA131074 LWW131073:LWW131074 MGS131073:MGS131074 MQO131073:MQO131074 NAK131073:NAK131074 NKG131073:NKG131074 NUC131073:NUC131074 ODY131073:ODY131074 ONU131073:ONU131074 OXQ131073:OXQ131074 PHM131073:PHM131074 PRI131073:PRI131074 QBE131073:QBE131074 QLA131073:QLA131074 QUW131073:QUW131074 RES131073:RES131074 ROO131073:ROO131074 RYK131073:RYK131074 SIG131073:SIG131074 SSC131073:SSC131074 TBY131073:TBY131074 TLU131073:TLU131074 TVQ131073:TVQ131074 UFM131073:UFM131074 UPI131073:UPI131074 UZE131073:UZE131074 VJA131073:VJA131074 VSW131073:VSW131074 WCS131073:WCS131074 WMO131073:WMO131074 WWK131073:WWK131074 JY196609:JY196610 TU196609:TU196610 ADQ196609:ADQ196610 ANM196609:ANM196610 AXI196609:AXI196610 BHE196609:BHE196610 BRA196609:BRA196610 CAW196609:CAW196610 CKS196609:CKS196610 CUO196609:CUO196610 DEK196609:DEK196610 DOG196609:DOG196610 DYC196609:DYC196610 EHY196609:EHY196610 ERU196609:ERU196610 FBQ196609:FBQ196610 FLM196609:FLM196610 FVI196609:FVI196610 GFE196609:GFE196610 GPA196609:GPA196610 GYW196609:GYW196610 HIS196609:HIS196610 HSO196609:HSO196610 ICK196609:ICK196610 IMG196609:IMG196610 IWC196609:IWC196610 JFY196609:JFY196610 JPU196609:JPU196610 JZQ196609:JZQ196610 KJM196609:KJM196610 KTI196609:KTI196610 LDE196609:LDE196610 LNA196609:LNA196610 LWW196609:LWW196610 MGS196609:MGS196610 MQO196609:MQO196610 NAK196609:NAK196610 NKG196609:NKG196610 NUC196609:NUC196610 ODY196609:ODY196610 ONU196609:ONU196610 OXQ196609:OXQ196610 PHM196609:PHM196610 PRI196609:PRI196610 QBE196609:QBE196610 QLA196609:QLA196610 QUW196609:QUW196610 RES196609:RES196610 ROO196609:ROO196610 RYK196609:RYK196610 SIG196609:SIG196610 SSC196609:SSC196610 TBY196609:TBY196610 TLU196609:TLU196610 TVQ196609:TVQ196610 UFM196609:UFM196610 UPI196609:UPI196610 UZE196609:UZE196610 VJA196609:VJA196610 VSW196609:VSW196610 WCS196609:WCS196610 WMO196609:WMO196610 WWK196609:WWK196610 JY262145:JY262146 TU262145:TU262146 ADQ262145:ADQ262146 ANM262145:ANM262146 AXI262145:AXI262146 BHE262145:BHE262146 BRA262145:BRA262146 CAW262145:CAW262146 CKS262145:CKS262146 CUO262145:CUO262146 DEK262145:DEK262146 DOG262145:DOG262146 DYC262145:DYC262146 EHY262145:EHY262146 ERU262145:ERU262146 FBQ262145:FBQ262146 FLM262145:FLM262146 FVI262145:FVI262146 GFE262145:GFE262146 GPA262145:GPA262146 GYW262145:GYW262146 HIS262145:HIS262146 HSO262145:HSO262146 ICK262145:ICK262146 IMG262145:IMG262146 IWC262145:IWC262146 JFY262145:JFY262146 JPU262145:JPU262146 JZQ262145:JZQ262146 KJM262145:KJM262146 KTI262145:KTI262146 LDE262145:LDE262146 LNA262145:LNA262146 LWW262145:LWW262146 MGS262145:MGS262146 MQO262145:MQO262146 NAK262145:NAK262146 NKG262145:NKG262146 NUC262145:NUC262146 ODY262145:ODY262146 ONU262145:ONU262146 OXQ262145:OXQ262146 PHM262145:PHM262146 PRI262145:PRI262146 QBE262145:QBE262146 QLA262145:QLA262146 QUW262145:QUW262146 RES262145:RES262146 ROO262145:ROO262146 RYK262145:RYK262146 SIG262145:SIG262146 SSC262145:SSC262146 TBY262145:TBY262146 TLU262145:TLU262146 TVQ262145:TVQ262146 UFM262145:UFM262146 UPI262145:UPI262146 UZE262145:UZE262146 VJA262145:VJA262146 VSW262145:VSW262146 WCS262145:WCS262146 WMO262145:WMO262146 WWK262145:WWK262146 JY327681:JY327682 TU327681:TU327682 ADQ327681:ADQ327682 ANM327681:ANM327682 AXI327681:AXI327682 BHE327681:BHE327682 BRA327681:BRA327682 CAW327681:CAW327682 CKS327681:CKS327682 CUO327681:CUO327682 DEK327681:DEK327682 DOG327681:DOG327682 DYC327681:DYC327682 EHY327681:EHY327682 ERU327681:ERU327682 FBQ327681:FBQ327682 FLM327681:FLM327682 FVI327681:FVI327682 GFE327681:GFE327682 GPA327681:GPA327682 GYW327681:GYW327682 HIS327681:HIS327682 HSO327681:HSO327682 ICK327681:ICK327682 IMG327681:IMG327682 IWC327681:IWC327682 JFY327681:JFY327682 JPU327681:JPU327682 JZQ327681:JZQ327682 KJM327681:KJM327682 KTI327681:KTI327682 LDE327681:LDE327682 LNA327681:LNA327682 LWW327681:LWW327682 MGS327681:MGS327682 MQO327681:MQO327682 NAK327681:NAK327682 NKG327681:NKG327682 NUC327681:NUC327682 ODY327681:ODY327682 ONU327681:ONU327682 OXQ327681:OXQ327682 PHM327681:PHM327682 PRI327681:PRI327682 QBE327681:QBE327682 QLA327681:QLA327682 QUW327681:QUW327682 RES327681:RES327682 ROO327681:ROO327682 RYK327681:RYK327682 SIG327681:SIG327682 SSC327681:SSC327682 TBY327681:TBY327682 TLU327681:TLU327682 TVQ327681:TVQ327682 UFM327681:UFM327682 UPI327681:UPI327682 UZE327681:UZE327682 VJA327681:VJA327682 VSW327681:VSW327682 WCS327681:WCS327682 WMO327681:WMO327682 WWK327681:WWK327682 JY393217:JY393218 TU393217:TU393218 ADQ393217:ADQ393218 ANM393217:ANM393218 AXI393217:AXI393218 BHE393217:BHE393218 BRA393217:BRA393218 CAW393217:CAW393218 CKS393217:CKS393218 CUO393217:CUO393218 DEK393217:DEK393218 DOG393217:DOG393218 DYC393217:DYC393218 EHY393217:EHY393218 ERU393217:ERU393218 FBQ393217:FBQ393218 FLM393217:FLM393218 FVI393217:FVI393218 GFE393217:GFE393218 GPA393217:GPA393218 GYW393217:GYW393218 HIS393217:HIS393218 HSO393217:HSO393218 ICK393217:ICK393218 IMG393217:IMG393218 IWC393217:IWC393218 JFY393217:JFY393218 JPU393217:JPU393218 JZQ393217:JZQ393218 KJM393217:KJM393218 KTI393217:KTI393218 LDE393217:LDE393218 LNA393217:LNA393218 LWW393217:LWW393218 MGS393217:MGS393218 MQO393217:MQO393218 NAK393217:NAK393218 NKG393217:NKG393218 NUC393217:NUC393218 ODY393217:ODY393218 ONU393217:ONU393218 OXQ393217:OXQ393218 PHM393217:PHM393218 PRI393217:PRI393218 QBE393217:QBE393218 QLA393217:QLA393218 QUW393217:QUW393218 RES393217:RES393218 ROO393217:ROO393218 RYK393217:RYK393218 SIG393217:SIG393218 SSC393217:SSC393218 TBY393217:TBY393218 TLU393217:TLU393218 TVQ393217:TVQ393218 UFM393217:UFM393218 UPI393217:UPI393218 UZE393217:UZE393218 VJA393217:VJA393218 VSW393217:VSW393218 WCS393217:WCS393218 WMO393217:WMO393218 WWK393217:WWK393218 JY458753:JY458754 TU458753:TU458754 ADQ458753:ADQ458754 ANM458753:ANM458754 AXI458753:AXI458754 BHE458753:BHE458754 BRA458753:BRA458754 CAW458753:CAW458754 CKS458753:CKS458754 CUO458753:CUO458754 DEK458753:DEK458754 DOG458753:DOG458754 DYC458753:DYC458754 EHY458753:EHY458754 ERU458753:ERU458754 FBQ458753:FBQ458754 FLM458753:FLM458754 FVI458753:FVI458754 GFE458753:GFE458754 GPA458753:GPA458754 GYW458753:GYW458754 HIS458753:HIS458754 HSO458753:HSO458754 ICK458753:ICK458754 IMG458753:IMG458754 IWC458753:IWC458754 JFY458753:JFY458754 JPU458753:JPU458754 JZQ458753:JZQ458754 KJM458753:KJM458754 KTI458753:KTI458754 LDE458753:LDE458754 LNA458753:LNA458754 LWW458753:LWW458754 MGS458753:MGS458754 MQO458753:MQO458754 NAK458753:NAK458754 NKG458753:NKG458754 NUC458753:NUC458754 ODY458753:ODY458754 ONU458753:ONU458754 OXQ458753:OXQ458754 PHM458753:PHM458754 PRI458753:PRI458754 QBE458753:QBE458754 QLA458753:QLA458754 QUW458753:QUW458754 RES458753:RES458754 ROO458753:ROO458754 RYK458753:RYK458754 SIG458753:SIG458754 SSC458753:SSC458754 TBY458753:TBY458754 TLU458753:TLU458754 TVQ458753:TVQ458754 UFM458753:UFM458754 UPI458753:UPI458754 UZE458753:UZE458754 VJA458753:VJA458754 VSW458753:VSW458754 WCS458753:WCS458754 WMO458753:WMO458754 WWK458753:WWK458754 JY524289:JY524290 TU524289:TU524290 ADQ524289:ADQ524290 ANM524289:ANM524290 AXI524289:AXI524290 BHE524289:BHE524290 BRA524289:BRA524290 CAW524289:CAW524290 CKS524289:CKS524290 CUO524289:CUO524290 DEK524289:DEK524290 DOG524289:DOG524290 DYC524289:DYC524290 EHY524289:EHY524290 ERU524289:ERU524290 FBQ524289:FBQ524290 FLM524289:FLM524290 FVI524289:FVI524290 GFE524289:GFE524290 GPA524289:GPA524290 GYW524289:GYW524290 HIS524289:HIS524290 HSO524289:HSO524290 ICK524289:ICK524290 IMG524289:IMG524290 IWC524289:IWC524290 JFY524289:JFY524290 JPU524289:JPU524290 JZQ524289:JZQ524290 KJM524289:KJM524290 KTI524289:KTI524290 LDE524289:LDE524290 LNA524289:LNA524290 LWW524289:LWW524290 MGS524289:MGS524290 MQO524289:MQO524290 NAK524289:NAK524290 NKG524289:NKG524290 NUC524289:NUC524290 ODY524289:ODY524290 ONU524289:ONU524290 OXQ524289:OXQ524290 PHM524289:PHM524290 PRI524289:PRI524290 QBE524289:QBE524290 QLA524289:QLA524290 QUW524289:QUW524290 RES524289:RES524290 ROO524289:ROO524290 RYK524289:RYK524290 SIG524289:SIG524290 SSC524289:SSC524290 TBY524289:TBY524290 TLU524289:TLU524290 TVQ524289:TVQ524290 UFM524289:UFM524290 UPI524289:UPI524290 UZE524289:UZE524290 VJA524289:VJA524290 VSW524289:VSW524290 WCS524289:WCS524290 WMO524289:WMO524290 WWK524289:WWK524290 JY589825:JY589826 TU589825:TU589826 ADQ589825:ADQ589826 ANM589825:ANM589826 AXI589825:AXI589826 BHE589825:BHE589826 BRA589825:BRA589826 CAW589825:CAW589826 CKS589825:CKS589826 CUO589825:CUO589826 DEK589825:DEK589826 DOG589825:DOG589826 DYC589825:DYC589826 EHY589825:EHY589826 ERU589825:ERU589826 FBQ589825:FBQ589826 FLM589825:FLM589826 FVI589825:FVI589826 GFE589825:GFE589826 GPA589825:GPA589826 GYW589825:GYW589826 HIS589825:HIS589826 HSO589825:HSO589826 ICK589825:ICK589826 IMG589825:IMG589826 IWC589825:IWC589826 JFY589825:JFY589826 JPU589825:JPU589826 JZQ589825:JZQ589826 KJM589825:KJM589826 KTI589825:KTI589826 LDE589825:LDE589826 LNA589825:LNA589826 LWW589825:LWW589826 MGS589825:MGS589826 MQO589825:MQO589826 NAK589825:NAK589826 NKG589825:NKG589826 NUC589825:NUC589826 ODY589825:ODY589826 ONU589825:ONU589826 OXQ589825:OXQ589826 PHM589825:PHM589826 PRI589825:PRI589826 QBE589825:QBE589826 QLA589825:QLA589826 QUW589825:QUW589826 RES589825:RES589826 ROO589825:ROO589826 RYK589825:RYK589826 SIG589825:SIG589826 SSC589825:SSC589826 TBY589825:TBY589826 TLU589825:TLU589826 TVQ589825:TVQ589826 UFM589825:UFM589826 UPI589825:UPI589826 UZE589825:UZE589826 VJA589825:VJA589826 VSW589825:VSW589826 WCS589825:WCS589826 WMO589825:WMO589826 WWK589825:WWK589826 JY655361:JY655362 TU655361:TU655362 ADQ655361:ADQ655362 ANM655361:ANM655362 AXI655361:AXI655362 BHE655361:BHE655362 BRA655361:BRA655362 CAW655361:CAW655362 CKS655361:CKS655362 CUO655361:CUO655362 DEK655361:DEK655362 DOG655361:DOG655362 DYC655361:DYC655362 EHY655361:EHY655362 ERU655361:ERU655362 FBQ655361:FBQ655362 FLM655361:FLM655362 FVI655361:FVI655362 GFE655361:GFE655362 GPA655361:GPA655362 GYW655361:GYW655362 HIS655361:HIS655362 HSO655361:HSO655362 ICK655361:ICK655362 IMG655361:IMG655362 IWC655361:IWC655362 JFY655361:JFY655362 JPU655361:JPU655362 JZQ655361:JZQ655362 KJM655361:KJM655362 KTI655361:KTI655362 LDE655361:LDE655362 LNA655361:LNA655362 LWW655361:LWW655362 MGS655361:MGS655362 MQO655361:MQO655362 NAK655361:NAK655362 NKG655361:NKG655362 NUC655361:NUC655362 ODY655361:ODY655362 ONU655361:ONU655362 OXQ655361:OXQ655362 PHM655361:PHM655362 PRI655361:PRI655362 QBE655361:QBE655362 QLA655361:QLA655362 QUW655361:QUW655362 RES655361:RES655362 ROO655361:ROO655362 RYK655361:RYK655362 SIG655361:SIG655362 SSC655361:SSC655362 TBY655361:TBY655362 TLU655361:TLU655362 TVQ655361:TVQ655362 UFM655361:UFM655362 UPI655361:UPI655362 UZE655361:UZE655362 VJA655361:VJA655362 VSW655361:VSW655362 WCS655361:WCS655362 WMO655361:WMO655362 WWK655361:WWK655362 JY720897:JY720898 TU720897:TU720898 ADQ720897:ADQ720898 ANM720897:ANM720898 AXI720897:AXI720898 BHE720897:BHE720898 BRA720897:BRA720898 CAW720897:CAW720898 CKS720897:CKS720898 CUO720897:CUO720898 DEK720897:DEK720898 DOG720897:DOG720898 DYC720897:DYC720898 EHY720897:EHY720898 ERU720897:ERU720898 FBQ720897:FBQ720898 FLM720897:FLM720898 FVI720897:FVI720898 GFE720897:GFE720898 GPA720897:GPA720898 GYW720897:GYW720898 HIS720897:HIS720898 HSO720897:HSO720898 ICK720897:ICK720898 IMG720897:IMG720898 IWC720897:IWC720898 JFY720897:JFY720898 JPU720897:JPU720898 JZQ720897:JZQ720898 KJM720897:KJM720898 KTI720897:KTI720898 LDE720897:LDE720898 LNA720897:LNA720898 LWW720897:LWW720898 MGS720897:MGS720898 MQO720897:MQO720898 NAK720897:NAK720898 NKG720897:NKG720898 NUC720897:NUC720898 ODY720897:ODY720898 ONU720897:ONU720898 OXQ720897:OXQ720898 PHM720897:PHM720898 PRI720897:PRI720898 QBE720897:QBE720898 QLA720897:QLA720898 QUW720897:QUW720898 RES720897:RES720898 ROO720897:ROO720898 RYK720897:RYK720898 SIG720897:SIG720898 SSC720897:SSC720898 TBY720897:TBY720898 TLU720897:TLU720898 TVQ720897:TVQ720898 UFM720897:UFM720898 UPI720897:UPI720898 UZE720897:UZE720898 VJA720897:VJA720898 VSW720897:VSW720898 WCS720897:WCS720898 WMO720897:WMO720898 WWK720897:WWK720898 JY786433:JY786434 TU786433:TU786434 ADQ786433:ADQ786434 ANM786433:ANM786434 AXI786433:AXI786434 BHE786433:BHE786434 BRA786433:BRA786434 CAW786433:CAW786434 CKS786433:CKS786434 CUO786433:CUO786434 DEK786433:DEK786434 DOG786433:DOG786434 DYC786433:DYC786434 EHY786433:EHY786434 ERU786433:ERU786434 FBQ786433:FBQ786434 FLM786433:FLM786434 FVI786433:FVI786434 GFE786433:GFE786434 GPA786433:GPA786434 GYW786433:GYW786434 HIS786433:HIS786434 HSO786433:HSO786434 ICK786433:ICK786434 IMG786433:IMG786434 IWC786433:IWC786434 JFY786433:JFY786434 JPU786433:JPU786434 JZQ786433:JZQ786434 KJM786433:KJM786434 KTI786433:KTI786434 LDE786433:LDE786434 LNA786433:LNA786434 LWW786433:LWW786434 MGS786433:MGS786434 MQO786433:MQO786434 NAK786433:NAK786434 NKG786433:NKG786434 NUC786433:NUC786434 ODY786433:ODY786434 ONU786433:ONU786434 OXQ786433:OXQ786434 PHM786433:PHM786434 PRI786433:PRI786434 QBE786433:QBE786434 QLA786433:QLA786434 QUW786433:QUW786434 RES786433:RES786434 ROO786433:ROO786434 RYK786433:RYK786434 SIG786433:SIG786434 SSC786433:SSC786434 TBY786433:TBY786434 TLU786433:TLU786434 TVQ786433:TVQ786434 UFM786433:UFM786434 UPI786433:UPI786434 UZE786433:UZE786434 VJA786433:VJA786434 VSW786433:VSW786434 WCS786433:WCS786434 WMO786433:WMO786434 WWK786433:WWK786434 JY851969:JY851970 TU851969:TU851970 ADQ851969:ADQ851970 ANM851969:ANM851970 AXI851969:AXI851970 BHE851969:BHE851970 BRA851969:BRA851970 CAW851969:CAW851970 CKS851969:CKS851970 CUO851969:CUO851970 DEK851969:DEK851970 DOG851969:DOG851970 DYC851969:DYC851970 EHY851969:EHY851970 ERU851969:ERU851970 FBQ851969:FBQ851970 FLM851969:FLM851970 FVI851969:FVI851970 GFE851969:GFE851970 GPA851969:GPA851970 GYW851969:GYW851970 HIS851969:HIS851970 HSO851969:HSO851970 ICK851969:ICK851970 IMG851969:IMG851970 IWC851969:IWC851970 JFY851969:JFY851970 JPU851969:JPU851970 JZQ851969:JZQ851970 KJM851969:KJM851970 KTI851969:KTI851970 LDE851969:LDE851970 LNA851969:LNA851970 LWW851969:LWW851970 MGS851969:MGS851970 MQO851969:MQO851970 NAK851969:NAK851970 NKG851969:NKG851970 NUC851969:NUC851970 ODY851969:ODY851970 ONU851969:ONU851970 OXQ851969:OXQ851970 PHM851969:PHM851970 PRI851969:PRI851970 QBE851969:QBE851970 QLA851969:QLA851970 QUW851969:QUW851970 RES851969:RES851970 ROO851969:ROO851970 RYK851969:RYK851970 SIG851969:SIG851970 SSC851969:SSC851970 TBY851969:TBY851970 TLU851969:TLU851970 TVQ851969:TVQ851970 UFM851969:UFM851970 UPI851969:UPI851970 UZE851969:UZE851970 VJA851969:VJA851970 VSW851969:VSW851970 WCS851969:WCS851970 WMO851969:WMO851970 WWK851969:WWK851970 JY917505:JY917506 TU917505:TU917506 ADQ917505:ADQ917506 ANM917505:ANM917506 AXI917505:AXI917506 BHE917505:BHE917506 BRA917505:BRA917506 CAW917505:CAW917506 CKS917505:CKS917506 CUO917505:CUO917506 DEK917505:DEK917506 DOG917505:DOG917506 DYC917505:DYC917506 EHY917505:EHY917506 ERU917505:ERU917506 FBQ917505:FBQ917506 FLM917505:FLM917506 FVI917505:FVI917506 GFE917505:GFE917506 GPA917505:GPA917506 GYW917505:GYW917506 HIS917505:HIS917506 HSO917505:HSO917506 ICK917505:ICK917506 IMG917505:IMG917506 IWC917505:IWC917506 JFY917505:JFY917506 JPU917505:JPU917506 JZQ917505:JZQ917506 KJM917505:KJM917506 KTI917505:KTI917506 LDE917505:LDE917506 LNA917505:LNA917506 LWW917505:LWW917506 MGS917505:MGS917506 MQO917505:MQO917506 NAK917505:NAK917506 NKG917505:NKG917506 NUC917505:NUC917506 ODY917505:ODY917506 ONU917505:ONU917506 OXQ917505:OXQ917506 PHM917505:PHM917506 PRI917505:PRI917506 QBE917505:QBE917506 QLA917505:QLA917506 QUW917505:QUW917506 RES917505:RES917506 ROO917505:ROO917506 RYK917505:RYK917506 SIG917505:SIG917506 SSC917505:SSC917506 TBY917505:TBY917506 TLU917505:TLU917506 TVQ917505:TVQ917506 UFM917505:UFM917506 UPI917505:UPI917506 UZE917505:UZE917506 VJA917505:VJA917506 VSW917505:VSW917506 WCS917505:WCS917506 WMO917505:WMO917506 WWK917505:WWK917506 JY983041:JY983042 TU983041:TU983042 ADQ983041:ADQ983042 ANM983041:ANM983042 AXI983041:AXI983042 BHE983041:BHE983042 BRA983041:BRA983042 CAW983041:CAW983042 CKS983041:CKS983042 CUO983041:CUO983042 DEK983041:DEK983042 DOG983041:DOG983042 DYC983041:DYC983042 EHY983041:EHY983042 ERU983041:ERU983042 FBQ983041:FBQ983042 FLM983041:FLM983042 FVI983041:FVI983042 GFE983041:GFE983042 GPA983041:GPA983042 GYW983041:GYW983042 HIS983041:HIS983042 HSO983041:HSO983042 ICK983041:ICK983042 IMG983041:IMG983042 IWC983041:IWC983042 JFY983041:JFY983042 JPU983041:JPU983042 JZQ983041:JZQ983042 KJM983041:KJM983042 KTI983041:KTI983042 LDE983041:LDE983042 LNA983041:LNA983042 LWW983041:LWW983042 MGS983041:MGS983042 MQO983041:MQO983042 NAK983041:NAK983042 NKG983041:NKG983042 NUC983041:NUC983042 ODY983041:ODY983042 ONU983041:ONU983042 OXQ983041:OXQ983042 PHM983041:PHM983042 PRI983041:PRI983042 QBE983041:QBE983042 QLA983041:QLA983042 QUW983041:QUW983042 RES983041:RES983042 ROO983041:ROO983042 RYK983041:RYK983042 SIG983041:SIG983042 SSC983041:SSC983042 TBY983041:TBY983042 TLU983041:TLU983042 TVQ983041:TVQ983042 UFM983041:UFM983042 UPI983041:UPI983042 UZE983041:UZE983042 VJA983041:VJA983042 VSW983041:VSW983042 WCS983041:WCS983042 WMO983041:WMO983042 WWK983041:WWK983042" xr:uid="{00000000-0002-0000-0900-000001000000}">
      <formula1>指標適用性</formula1>
    </dataValidation>
    <dataValidation type="list" allowBlank="1" showInputMessage="1" showErrorMessage="1" sqref="WVX983065:WVY983119 J65561:J65615 JE65561:JE65615 TA65561:TA65615 ACW65561:ACW65615 AMS65561:AMS65615 AWO65561:AWO65615 BGK65561:BGK65615 BQG65561:BQG65615 CAC65561:CAC65615 CJY65561:CJY65615 CTU65561:CTU65615 DDQ65561:DDQ65615 DNM65561:DNM65615 DXI65561:DXI65615 EHE65561:EHE65615 ERA65561:ERA65615 FAW65561:FAW65615 FKS65561:FKS65615 FUO65561:FUO65615 GEK65561:GEK65615 GOG65561:GOG65615 GYC65561:GYC65615 HHY65561:HHY65615 HRU65561:HRU65615 IBQ65561:IBQ65615 ILM65561:ILM65615 IVI65561:IVI65615 JFE65561:JFE65615 JPA65561:JPA65615 JYW65561:JYW65615 KIS65561:KIS65615 KSO65561:KSO65615 LCK65561:LCK65615 LMG65561:LMG65615 LWC65561:LWC65615 MFY65561:MFY65615 MPU65561:MPU65615 MZQ65561:MZQ65615 NJM65561:NJM65615 NTI65561:NTI65615 ODE65561:ODE65615 ONA65561:ONA65615 OWW65561:OWW65615 PGS65561:PGS65615 PQO65561:PQO65615 QAK65561:QAK65615 QKG65561:QKG65615 QUC65561:QUC65615 RDY65561:RDY65615 RNU65561:RNU65615 RXQ65561:RXQ65615 SHM65561:SHM65615 SRI65561:SRI65615 TBE65561:TBE65615 TLA65561:TLA65615 TUW65561:TUW65615 UES65561:UES65615 UOO65561:UOO65615 UYK65561:UYK65615 VIG65561:VIG65615 VSC65561:VSC65615 WBY65561:WBY65615 WLU65561:WLU65615 WVQ65561:WVQ65615 J131097:J131151 JE131097:JE131151 TA131097:TA131151 ACW131097:ACW131151 AMS131097:AMS131151 AWO131097:AWO131151 BGK131097:BGK131151 BQG131097:BQG131151 CAC131097:CAC131151 CJY131097:CJY131151 CTU131097:CTU131151 DDQ131097:DDQ131151 DNM131097:DNM131151 DXI131097:DXI131151 EHE131097:EHE131151 ERA131097:ERA131151 FAW131097:FAW131151 FKS131097:FKS131151 FUO131097:FUO131151 GEK131097:GEK131151 GOG131097:GOG131151 GYC131097:GYC131151 HHY131097:HHY131151 HRU131097:HRU131151 IBQ131097:IBQ131151 ILM131097:ILM131151 IVI131097:IVI131151 JFE131097:JFE131151 JPA131097:JPA131151 JYW131097:JYW131151 KIS131097:KIS131151 KSO131097:KSO131151 LCK131097:LCK131151 LMG131097:LMG131151 LWC131097:LWC131151 MFY131097:MFY131151 MPU131097:MPU131151 MZQ131097:MZQ131151 NJM131097:NJM131151 NTI131097:NTI131151 ODE131097:ODE131151 ONA131097:ONA131151 OWW131097:OWW131151 PGS131097:PGS131151 PQO131097:PQO131151 QAK131097:QAK131151 QKG131097:QKG131151 QUC131097:QUC131151 RDY131097:RDY131151 RNU131097:RNU131151 RXQ131097:RXQ131151 SHM131097:SHM131151 SRI131097:SRI131151 TBE131097:TBE131151 TLA131097:TLA131151 TUW131097:TUW131151 UES131097:UES131151 UOO131097:UOO131151 UYK131097:UYK131151 VIG131097:VIG131151 VSC131097:VSC131151 WBY131097:WBY131151 WLU131097:WLU131151 WVQ131097:WVQ131151 J196633:J196687 JE196633:JE196687 TA196633:TA196687 ACW196633:ACW196687 AMS196633:AMS196687 AWO196633:AWO196687 BGK196633:BGK196687 BQG196633:BQG196687 CAC196633:CAC196687 CJY196633:CJY196687 CTU196633:CTU196687 DDQ196633:DDQ196687 DNM196633:DNM196687 DXI196633:DXI196687 EHE196633:EHE196687 ERA196633:ERA196687 FAW196633:FAW196687 FKS196633:FKS196687 FUO196633:FUO196687 GEK196633:GEK196687 GOG196633:GOG196687 GYC196633:GYC196687 HHY196633:HHY196687 HRU196633:HRU196687 IBQ196633:IBQ196687 ILM196633:ILM196687 IVI196633:IVI196687 JFE196633:JFE196687 JPA196633:JPA196687 JYW196633:JYW196687 KIS196633:KIS196687 KSO196633:KSO196687 LCK196633:LCK196687 LMG196633:LMG196687 LWC196633:LWC196687 MFY196633:MFY196687 MPU196633:MPU196687 MZQ196633:MZQ196687 NJM196633:NJM196687 NTI196633:NTI196687 ODE196633:ODE196687 ONA196633:ONA196687 OWW196633:OWW196687 PGS196633:PGS196687 PQO196633:PQO196687 QAK196633:QAK196687 QKG196633:QKG196687 QUC196633:QUC196687 RDY196633:RDY196687 RNU196633:RNU196687 RXQ196633:RXQ196687 SHM196633:SHM196687 SRI196633:SRI196687 TBE196633:TBE196687 TLA196633:TLA196687 TUW196633:TUW196687 UES196633:UES196687 UOO196633:UOO196687 UYK196633:UYK196687 VIG196633:VIG196687 VSC196633:VSC196687 WBY196633:WBY196687 WLU196633:WLU196687 WVQ196633:WVQ196687 J262169:J262223 JE262169:JE262223 TA262169:TA262223 ACW262169:ACW262223 AMS262169:AMS262223 AWO262169:AWO262223 BGK262169:BGK262223 BQG262169:BQG262223 CAC262169:CAC262223 CJY262169:CJY262223 CTU262169:CTU262223 DDQ262169:DDQ262223 DNM262169:DNM262223 DXI262169:DXI262223 EHE262169:EHE262223 ERA262169:ERA262223 FAW262169:FAW262223 FKS262169:FKS262223 FUO262169:FUO262223 GEK262169:GEK262223 GOG262169:GOG262223 GYC262169:GYC262223 HHY262169:HHY262223 HRU262169:HRU262223 IBQ262169:IBQ262223 ILM262169:ILM262223 IVI262169:IVI262223 JFE262169:JFE262223 JPA262169:JPA262223 JYW262169:JYW262223 KIS262169:KIS262223 KSO262169:KSO262223 LCK262169:LCK262223 LMG262169:LMG262223 LWC262169:LWC262223 MFY262169:MFY262223 MPU262169:MPU262223 MZQ262169:MZQ262223 NJM262169:NJM262223 NTI262169:NTI262223 ODE262169:ODE262223 ONA262169:ONA262223 OWW262169:OWW262223 PGS262169:PGS262223 PQO262169:PQO262223 QAK262169:QAK262223 QKG262169:QKG262223 QUC262169:QUC262223 RDY262169:RDY262223 RNU262169:RNU262223 RXQ262169:RXQ262223 SHM262169:SHM262223 SRI262169:SRI262223 TBE262169:TBE262223 TLA262169:TLA262223 TUW262169:TUW262223 UES262169:UES262223 UOO262169:UOO262223 UYK262169:UYK262223 VIG262169:VIG262223 VSC262169:VSC262223 WBY262169:WBY262223 WLU262169:WLU262223 WVQ262169:WVQ262223 J327705:J327759 JE327705:JE327759 TA327705:TA327759 ACW327705:ACW327759 AMS327705:AMS327759 AWO327705:AWO327759 BGK327705:BGK327759 BQG327705:BQG327759 CAC327705:CAC327759 CJY327705:CJY327759 CTU327705:CTU327759 DDQ327705:DDQ327759 DNM327705:DNM327759 DXI327705:DXI327759 EHE327705:EHE327759 ERA327705:ERA327759 FAW327705:FAW327759 FKS327705:FKS327759 FUO327705:FUO327759 GEK327705:GEK327759 GOG327705:GOG327759 GYC327705:GYC327759 HHY327705:HHY327759 HRU327705:HRU327759 IBQ327705:IBQ327759 ILM327705:ILM327759 IVI327705:IVI327759 JFE327705:JFE327759 JPA327705:JPA327759 JYW327705:JYW327759 KIS327705:KIS327759 KSO327705:KSO327759 LCK327705:LCK327759 LMG327705:LMG327759 LWC327705:LWC327759 MFY327705:MFY327759 MPU327705:MPU327759 MZQ327705:MZQ327759 NJM327705:NJM327759 NTI327705:NTI327759 ODE327705:ODE327759 ONA327705:ONA327759 OWW327705:OWW327759 PGS327705:PGS327759 PQO327705:PQO327759 QAK327705:QAK327759 QKG327705:QKG327759 QUC327705:QUC327759 RDY327705:RDY327759 RNU327705:RNU327759 RXQ327705:RXQ327759 SHM327705:SHM327759 SRI327705:SRI327759 TBE327705:TBE327759 TLA327705:TLA327759 TUW327705:TUW327759 UES327705:UES327759 UOO327705:UOO327759 UYK327705:UYK327759 VIG327705:VIG327759 VSC327705:VSC327759 WBY327705:WBY327759 WLU327705:WLU327759 WVQ327705:WVQ327759 J393241:J393295 JE393241:JE393295 TA393241:TA393295 ACW393241:ACW393295 AMS393241:AMS393295 AWO393241:AWO393295 BGK393241:BGK393295 BQG393241:BQG393295 CAC393241:CAC393295 CJY393241:CJY393295 CTU393241:CTU393295 DDQ393241:DDQ393295 DNM393241:DNM393295 DXI393241:DXI393295 EHE393241:EHE393295 ERA393241:ERA393295 FAW393241:FAW393295 FKS393241:FKS393295 FUO393241:FUO393295 GEK393241:GEK393295 GOG393241:GOG393295 GYC393241:GYC393295 HHY393241:HHY393295 HRU393241:HRU393295 IBQ393241:IBQ393295 ILM393241:ILM393295 IVI393241:IVI393295 JFE393241:JFE393295 JPA393241:JPA393295 JYW393241:JYW393295 KIS393241:KIS393295 KSO393241:KSO393295 LCK393241:LCK393295 LMG393241:LMG393295 LWC393241:LWC393295 MFY393241:MFY393295 MPU393241:MPU393295 MZQ393241:MZQ393295 NJM393241:NJM393295 NTI393241:NTI393295 ODE393241:ODE393295 ONA393241:ONA393295 OWW393241:OWW393295 PGS393241:PGS393295 PQO393241:PQO393295 QAK393241:QAK393295 QKG393241:QKG393295 QUC393241:QUC393295 RDY393241:RDY393295 RNU393241:RNU393295 RXQ393241:RXQ393295 SHM393241:SHM393295 SRI393241:SRI393295 TBE393241:TBE393295 TLA393241:TLA393295 TUW393241:TUW393295 UES393241:UES393295 UOO393241:UOO393295 UYK393241:UYK393295 VIG393241:VIG393295 VSC393241:VSC393295 WBY393241:WBY393295 WLU393241:WLU393295 WVQ393241:WVQ393295 J458777:J458831 JE458777:JE458831 TA458777:TA458831 ACW458777:ACW458831 AMS458777:AMS458831 AWO458777:AWO458831 BGK458777:BGK458831 BQG458777:BQG458831 CAC458777:CAC458831 CJY458777:CJY458831 CTU458777:CTU458831 DDQ458777:DDQ458831 DNM458777:DNM458831 DXI458777:DXI458831 EHE458777:EHE458831 ERA458777:ERA458831 FAW458777:FAW458831 FKS458777:FKS458831 FUO458777:FUO458831 GEK458777:GEK458831 GOG458777:GOG458831 GYC458777:GYC458831 HHY458777:HHY458831 HRU458777:HRU458831 IBQ458777:IBQ458831 ILM458777:ILM458831 IVI458777:IVI458831 JFE458777:JFE458831 JPA458777:JPA458831 JYW458777:JYW458831 KIS458777:KIS458831 KSO458777:KSO458831 LCK458777:LCK458831 LMG458777:LMG458831 LWC458777:LWC458831 MFY458777:MFY458831 MPU458777:MPU458831 MZQ458777:MZQ458831 NJM458777:NJM458831 NTI458777:NTI458831 ODE458777:ODE458831 ONA458777:ONA458831 OWW458777:OWW458831 PGS458777:PGS458831 PQO458777:PQO458831 QAK458777:QAK458831 QKG458777:QKG458831 QUC458777:QUC458831 RDY458777:RDY458831 RNU458777:RNU458831 RXQ458777:RXQ458831 SHM458777:SHM458831 SRI458777:SRI458831 TBE458777:TBE458831 TLA458777:TLA458831 TUW458777:TUW458831 UES458777:UES458831 UOO458777:UOO458831 UYK458777:UYK458831 VIG458777:VIG458831 VSC458777:VSC458831 WBY458777:WBY458831 WLU458777:WLU458831 WVQ458777:WVQ458831 J524313:J524367 JE524313:JE524367 TA524313:TA524367 ACW524313:ACW524367 AMS524313:AMS524367 AWO524313:AWO524367 BGK524313:BGK524367 BQG524313:BQG524367 CAC524313:CAC524367 CJY524313:CJY524367 CTU524313:CTU524367 DDQ524313:DDQ524367 DNM524313:DNM524367 DXI524313:DXI524367 EHE524313:EHE524367 ERA524313:ERA524367 FAW524313:FAW524367 FKS524313:FKS524367 FUO524313:FUO524367 GEK524313:GEK524367 GOG524313:GOG524367 GYC524313:GYC524367 HHY524313:HHY524367 HRU524313:HRU524367 IBQ524313:IBQ524367 ILM524313:ILM524367 IVI524313:IVI524367 JFE524313:JFE524367 JPA524313:JPA524367 JYW524313:JYW524367 KIS524313:KIS524367 KSO524313:KSO524367 LCK524313:LCK524367 LMG524313:LMG524367 LWC524313:LWC524367 MFY524313:MFY524367 MPU524313:MPU524367 MZQ524313:MZQ524367 NJM524313:NJM524367 NTI524313:NTI524367 ODE524313:ODE524367 ONA524313:ONA524367 OWW524313:OWW524367 PGS524313:PGS524367 PQO524313:PQO524367 QAK524313:QAK524367 QKG524313:QKG524367 QUC524313:QUC524367 RDY524313:RDY524367 RNU524313:RNU524367 RXQ524313:RXQ524367 SHM524313:SHM524367 SRI524313:SRI524367 TBE524313:TBE524367 TLA524313:TLA524367 TUW524313:TUW524367 UES524313:UES524367 UOO524313:UOO524367 UYK524313:UYK524367 VIG524313:VIG524367 VSC524313:VSC524367 WBY524313:WBY524367 WLU524313:WLU524367 WVQ524313:WVQ524367 J589849:J589903 JE589849:JE589903 TA589849:TA589903 ACW589849:ACW589903 AMS589849:AMS589903 AWO589849:AWO589903 BGK589849:BGK589903 BQG589849:BQG589903 CAC589849:CAC589903 CJY589849:CJY589903 CTU589849:CTU589903 DDQ589849:DDQ589903 DNM589849:DNM589903 DXI589849:DXI589903 EHE589849:EHE589903 ERA589849:ERA589903 FAW589849:FAW589903 FKS589849:FKS589903 FUO589849:FUO589903 GEK589849:GEK589903 GOG589849:GOG589903 GYC589849:GYC589903 HHY589849:HHY589903 HRU589849:HRU589903 IBQ589849:IBQ589903 ILM589849:ILM589903 IVI589849:IVI589903 JFE589849:JFE589903 JPA589849:JPA589903 JYW589849:JYW589903 KIS589849:KIS589903 KSO589849:KSO589903 LCK589849:LCK589903 LMG589849:LMG589903 LWC589849:LWC589903 MFY589849:MFY589903 MPU589849:MPU589903 MZQ589849:MZQ589903 NJM589849:NJM589903 NTI589849:NTI589903 ODE589849:ODE589903 ONA589849:ONA589903 OWW589849:OWW589903 PGS589849:PGS589903 PQO589849:PQO589903 QAK589849:QAK589903 QKG589849:QKG589903 QUC589849:QUC589903 RDY589849:RDY589903 RNU589849:RNU589903 RXQ589849:RXQ589903 SHM589849:SHM589903 SRI589849:SRI589903 TBE589849:TBE589903 TLA589849:TLA589903 TUW589849:TUW589903 UES589849:UES589903 UOO589849:UOO589903 UYK589849:UYK589903 VIG589849:VIG589903 VSC589849:VSC589903 WBY589849:WBY589903 WLU589849:WLU589903 WVQ589849:WVQ589903 J655385:J655439 JE655385:JE655439 TA655385:TA655439 ACW655385:ACW655439 AMS655385:AMS655439 AWO655385:AWO655439 BGK655385:BGK655439 BQG655385:BQG655439 CAC655385:CAC655439 CJY655385:CJY655439 CTU655385:CTU655439 DDQ655385:DDQ655439 DNM655385:DNM655439 DXI655385:DXI655439 EHE655385:EHE655439 ERA655385:ERA655439 FAW655385:FAW655439 FKS655385:FKS655439 FUO655385:FUO655439 GEK655385:GEK655439 GOG655385:GOG655439 GYC655385:GYC655439 HHY655385:HHY655439 HRU655385:HRU655439 IBQ655385:IBQ655439 ILM655385:ILM655439 IVI655385:IVI655439 JFE655385:JFE655439 JPA655385:JPA655439 JYW655385:JYW655439 KIS655385:KIS655439 KSO655385:KSO655439 LCK655385:LCK655439 LMG655385:LMG655439 LWC655385:LWC655439 MFY655385:MFY655439 MPU655385:MPU655439 MZQ655385:MZQ655439 NJM655385:NJM655439 NTI655385:NTI655439 ODE655385:ODE655439 ONA655385:ONA655439 OWW655385:OWW655439 PGS655385:PGS655439 PQO655385:PQO655439 QAK655385:QAK655439 QKG655385:QKG655439 QUC655385:QUC655439 RDY655385:RDY655439 RNU655385:RNU655439 RXQ655385:RXQ655439 SHM655385:SHM655439 SRI655385:SRI655439 TBE655385:TBE655439 TLA655385:TLA655439 TUW655385:TUW655439 UES655385:UES655439 UOO655385:UOO655439 UYK655385:UYK655439 VIG655385:VIG655439 VSC655385:VSC655439 WBY655385:WBY655439 WLU655385:WLU655439 WVQ655385:WVQ655439 J720921:J720975 JE720921:JE720975 TA720921:TA720975 ACW720921:ACW720975 AMS720921:AMS720975 AWO720921:AWO720975 BGK720921:BGK720975 BQG720921:BQG720975 CAC720921:CAC720975 CJY720921:CJY720975 CTU720921:CTU720975 DDQ720921:DDQ720975 DNM720921:DNM720975 DXI720921:DXI720975 EHE720921:EHE720975 ERA720921:ERA720975 FAW720921:FAW720975 FKS720921:FKS720975 FUO720921:FUO720975 GEK720921:GEK720975 GOG720921:GOG720975 GYC720921:GYC720975 HHY720921:HHY720975 HRU720921:HRU720975 IBQ720921:IBQ720975 ILM720921:ILM720975 IVI720921:IVI720975 JFE720921:JFE720975 JPA720921:JPA720975 JYW720921:JYW720975 KIS720921:KIS720975 KSO720921:KSO720975 LCK720921:LCK720975 LMG720921:LMG720975 LWC720921:LWC720975 MFY720921:MFY720975 MPU720921:MPU720975 MZQ720921:MZQ720975 NJM720921:NJM720975 NTI720921:NTI720975 ODE720921:ODE720975 ONA720921:ONA720975 OWW720921:OWW720975 PGS720921:PGS720975 PQO720921:PQO720975 QAK720921:QAK720975 QKG720921:QKG720975 QUC720921:QUC720975 RDY720921:RDY720975 RNU720921:RNU720975 RXQ720921:RXQ720975 SHM720921:SHM720975 SRI720921:SRI720975 TBE720921:TBE720975 TLA720921:TLA720975 TUW720921:TUW720975 UES720921:UES720975 UOO720921:UOO720975 UYK720921:UYK720975 VIG720921:VIG720975 VSC720921:VSC720975 WBY720921:WBY720975 WLU720921:WLU720975 WVQ720921:WVQ720975 J786457:J786511 JE786457:JE786511 TA786457:TA786511 ACW786457:ACW786511 AMS786457:AMS786511 AWO786457:AWO786511 BGK786457:BGK786511 BQG786457:BQG786511 CAC786457:CAC786511 CJY786457:CJY786511 CTU786457:CTU786511 DDQ786457:DDQ786511 DNM786457:DNM786511 DXI786457:DXI786511 EHE786457:EHE786511 ERA786457:ERA786511 FAW786457:FAW786511 FKS786457:FKS786511 FUO786457:FUO786511 GEK786457:GEK786511 GOG786457:GOG786511 GYC786457:GYC786511 HHY786457:HHY786511 HRU786457:HRU786511 IBQ786457:IBQ786511 ILM786457:ILM786511 IVI786457:IVI786511 JFE786457:JFE786511 JPA786457:JPA786511 JYW786457:JYW786511 KIS786457:KIS786511 KSO786457:KSO786511 LCK786457:LCK786511 LMG786457:LMG786511 LWC786457:LWC786511 MFY786457:MFY786511 MPU786457:MPU786511 MZQ786457:MZQ786511 NJM786457:NJM786511 NTI786457:NTI786511 ODE786457:ODE786511 ONA786457:ONA786511 OWW786457:OWW786511 PGS786457:PGS786511 PQO786457:PQO786511 QAK786457:QAK786511 QKG786457:QKG786511 QUC786457:QUC786511 RDY786457:RDY786511 RNU786457:RNU786511 RXQ786457:RXQ786511 SHM786457:SHM786511 SRI786457:SRI786511 TBE786457:TBE786511 TLA786457:TLA786511 TUW786457:TUW786511 UES786457:UES786511 UOO786457:UOO786511 UYK786457:UYK786511 VIG786457:VIG786511 VSC786457:VSC786511 WBY786457:WBY786511 WLU786457:WLU786511 WVQ786457:WVQ786511 J851993:J852047 JE851993:JE852047 TA851993:TA852047 ACW851993:ACW852047 AMS851993:AMS852047 AWO851993:AWO852047 BGK851993:BGK852047 BQG851993:BQG852047 CAC851993:CAC852047 CJY851993:CJY852047 CTU851993:CTU852047 DDQ851993:DDQ852047 DNM851993:DNM852047 DXI851993:DXI852047 EHE851993:EHE852047 ERA851993:ERA852047 FAW851993:FAW852047 FKS851993:FKS852047 FUO851993:FUO852047 GEK851993:GEK852047 GOG851993:GOG852047 GYC851993:GYC852047 HHY851993:HHY852047 HRU851993:HRU852047 IBQ851993:IBQ852047 ILM851993:ILM852047 IVI851993:IVI852047 JFE851993:JFE852047 JPA851993:JPA852047 JYW851993:JYW852047 KIS851993:KIS852047 KSO851993:KSO852047 LCK851993:LCK852047 LMG851993:LMG852047 LWC851993:LWC852047 MFY851993:MFY852047 MPU851993:MPU852047 MZQ851993:MZQ852047 NJM851993:NJM852047 NTI851993:NTI852047 ODE851993:ODE852047 ONA851993:ONA852047 OWW851993:OWW852047 PGS851993:PGS852047 PQO851993:PQO852047 QAK851993:QAK852047 QKG851993:QKG852047 QUC851993:QUC852047 RDY851993:RDY852047 RNU851993:RNU852047 RXQ851993:RXQ852047 SHM851993:SHM852047 SRI851993:SRI852047 TBE851993:TBE852047 TLA851993:TLA852047 TUW851993:TUW852047 UES851993:UES852047 UOO851993:UOO852047 UYK851993:UYK852047 VIG851993:VIG852047 VSC851993:VSC852047 WBY851993:WBY852047 WLU851993:WLU852047 WVQ851993:WVQ852047 J917529:J917583 JE917529:JE917583 TA917529:TA917583 ACW917529:ACW917583 AMS917529:AMS917583 AWO917529:AWO917583 BGK917529:BGK917583 BQG917529:BQG917583 CAC917529:CAC917583 CJY917529:CJY917583 CTU917529:CTU917583 DDQ917529:DDQ917583 DNM917529:DNM917583 DXI917529:DXI917583 EHE917529:EHE917583 ERA917529:ERA917583 FAW917529:FAW917583 FKS917529:FKS917583 FUO917529:FUO917583 GEK917529:GEK917583 GOG917529:GOG917583 GYC917529:GYC917583 HHY917529:HHY917583 HRU917529:HRU917583 IBQ917529:IBQ917583 ILM917529:ILM917583 IVI917529:IVI917583 JFE917529:JFE917583 JPA917529:JPA917583 JYW917529:JYW917583 KIS917529:KIS917583 KSO917529:KSO917583 LCK917529:LCK917583 LMG917529:LMG917583 LWC917529:LWC917583 MFY917529:MFY917583 MPU917529:MPU917583 MZQ917529:MZQ917583 NJM917529:NJM917583 NTI917529:NTI917583 ODE917529:ODE917583 ONA917529:ONA917583 OWW917529:OWW917583 PGS917529:PGS917583 PQO917529:PQO917583 QAK917529:QAK917583 QKG917529:QKG917583 QUC917529:QUC917583 RDY917529:RDY917583 RNU917529:RNU917583 RXQ917529:RXQ917583 SHM917529:SHM917583 SRI917529:SRI917583 TBE917529:TBE917583 TLA917529:TLA917583 TUW917529:TUW917583 UES917529:UES917583 UOO917529:UOO917583 UYK917529:UYK917583 VIG917529:VIG917583 VSC917529:VSC917583 WBY917529:WBY917583 WLU917529:WLU917583 WVQ917529:WVQ917583 J983065:J983119 JE983065:JE983119 TA983065:TA983119 ACW983065:ACW983119 AMS983065:AMS983119 AWO983065:AWO983119 BGK983065:BGK983119 BQG983065:BQG983119 CAC983065:CAC983119 CJY983065:CJY983119 CTU983065:CTU983119 DDQ983065:DDQ983119 DNM983065:DNM983119 DXI983065:DXI983119 EHE983065:EHE983119 ERA983065:ERA983119 FAW983065:FAW983119 FKS983065:FKS983119 FUO983065:FUO983119 GEK983065:GEK983119 GOG983065:GOG983119 GYC983065:GYC983119 HHY983065:HHY983119 HRU983065:HRU983119 IBQ983065:IBQ983119 ILM983065:ILM983119 IVI983065:IVI983119 JFE983065:JFE983119 JPA983065:JPA983119 JYW983065:JYW983119 KIS983065:KIS983119 KSO983065:KSO983119 LCK983065:LCK983119 LMG983065:LMG983119 LWC983065:LWC983119 MFY983065:MFY983119 MPU983065:MPU983119 MZQ983065:MZQ983119 NJM983065:NJM983119 NTI983065:NTI983119 ODE983065:ODE983119 ONA983065:ONA983119 OWW983065:OWW983119 PGS983065:PGS983119 PQO983065:PQO983119 QAK983065:QAK983119 QKG983065:QKG983119 QUC983065:QUC983119 RDY983065:RDY983119 RNU983065:RNU983119 RXQ983065:RXQ983119 SHM983065:SHM983119 SRI983065:SRI983119 TBE983065:TBE983119 TLA983065:TLA983119 TUW983065:TUW983119 UES983065:UES983119 UOO983065:UOO983119 UYK983065:UYK983119 VIG983065:VIG983119 VSC983065:VSC983119 WBY983065:WBY983119 WLU983065:WLU983119 WVQ983065:WVQ983119 Q65561:R65615 JL65561:JM65615 TH65561:TI65615 ADD65561:ADE65615 AMZ65561:ANA65615 AWV65561:AWW65615 BGR65561:BGS65615 BQN65561:BQO65615 CAJ65561:CAK65615 CKF65561:CKG65615 CUB65561:CUC65615 DDX65561:DDY65615 DNT65561:DNU65615 DXP65561:DXQ65615 EHL65561:EHM65615 ERH65561:ERI65615 FBD65561:FBE65615 FKZ65561:FLA65615 FUV65561:FUW65615 GER65561:GES65615 GON65561:GOO65615 GYJ65561:GYK65615 HIF65561:HIG65615 HSB65561:HSC65615 IBX65561:IBY65615 ILT65561:ILU65615 IVP65561:IVQ65615 JFL65561:JFM65615 JPH65561:JPI65615 JZD65561:JZE65615 KIZ65561:KJA65615 KSV65561:KSW65615 LCR65561:LCS65615 LMN65561:LMO65615 LWJ65561:LWK65615 MGF65561:MGG65615 MQB65561:MQC65615 MZX65561:MZY65615 NJT65561:NJU65615 NTP65561:NTQ65615 ODL65561:ODM65615 ONH65561:ONI65615 OXD65561:OXE65615 PGZ65561:PHA65615 PQV65561:PQW65615 QAR65561:QAS65615 QKN65561:QKO65615 QUJ65561:QUK65615 REF65561:REG65615 ROB65561:ROC65615 RXX65561:RXY65615 SHT65561:SHU65615 SRP65561:SRQ65615 TBL65561:TBM65615 TLH65561:TLI65615 TVD65561:TVE65615 UEZ65561:UFA65615 UOV65561:UOW65615 UYR65561:UYS65615 VIN65561:VIO65615 VSJ65561:VSK65615 WCF65561:WCG65615 WMB65561:WMC65615 WVX65561:WVY65615 Q131097:R131151 JL131097:JM131151 TH131097:TI131151 ADD131097:ADE131151 AMZ131097:ANA131151 AWV131097:AWW131151 BGR131097:BGS131151 BQN131097:BQO131151 CAJ131097:CAK131151 CKF131097:CKG131151 CUB131097:CUC131151 DDX131097:DDY131151 DNT131097:DNU131151 DXP131097:DXQ131151 EHL131097:EHM131151 ERH131097:ERI131151 FBD131097:FBE131151 FKZ131097:FLA131151 FUV131097:FUW131151 GER131097:GES131151 GON131097:GOO131151 GYJ131097:GYK131151 HIF131097:HIG131151 HSB131097:HSC131151 IBX131097:IBY131151 ILT131097:ILU131151 IVP131097:IVQ131151 JFL131097:JFM131151 JPH131097:JPI131151 JZD131097:JZE131151 KIZ131097:KJA131151 KSV131097:KSW131151 LCR131097:LCS131151 LMN131097:LMO131151 LWJ131097:LWK131151 MGF131097:MGG131151 MQB131097:MQC131151 MZX131097:MZY131151 NJT131097:NJU131151 NTP131097:NTQ131151 ODL131097:ODM131151 ONH131097:ONI131151 OXD131097:OXE131151 PGZ131097:PHA131151 PQV131097:PQW131151 QAR131097:QAS131151 QKN131097:QKO131151 QUJ131097:QUK131151 REF131097:REG131151 ROB131097:ROC131151 RXX131097:RXY131151 SHT131097:SHU131151 SRP131097:SRQ131151 TBL131097:TBM131151 TLH131097:TLI131151 TVD131097:TVE131151 UEZ131097:UFA131151 UOV131097:UOW131151 UYR131097:UYS131151 VIN131097:VIO131151 VSJ131097:VSK131151 WCF131097:WCG131151 WMB131097:WMC131151 WVX131097:WVY131151 Q196633:R196687 JL196633:JM196687 TH196633:TI196687 ADD196633:ADE196687 AMZ196633:ANA196687 AWV196633:AWW196687 BGR196633:BGS196687 BQN196633:BQO196687 CAJ196633:CAK196687 CKF196633:CKG196687 CUB196633:CUC196687 DDX196633:DDY196687 DNT196633:DNU196687 DXP196633:DXQ196687 EHL196633:EHM196687 ERH196633:ERI196687 FBD196633:FBE196687 FKZ196633:FLA196687 FUV196633:FUW196687 GER196633:GES196687 GON196633:GOO196687 GYJ196633:GYK196687 HIF196633:HIG196687 HSB196633:HSC196687 IBX196633:IBY196687 ILT196633:ILU196687 IVP196633:IVQ196687 JFL196633:JFM196687 JPH196633:JPI196687 JZD196633:JZE196687 KIZ196633:KJA196687 KSV196633:KSW196687 LCR196633:LCS196687 LMN196633:LMO196687 LWJ196633:LWK196687 MGF196633:MGG196687 MQB196633:MQC196687 MZX196633:MZY196687 NJT196633:NJU196687 NTP196633:NTQ196687 ODL196633:ODM196687 ONH196633:ONI196687 OXD196633:OXE196687 PGZ196633:PHA196687 PQV196633:PQW196687 QAR196633:QAS196687 QKN196633:QKO196687 QUJ196633:QUK196687 REF196633:REG196687 ROB196633:ROC196687 RXX196633:RXY196687 SHT196633:SHU196687 SRP196633:SRQ196687 TBL196633:TBM196687 TLH196633:TLI196687 TVD196633:TVE196687 UEZ196633:UFA196687 UOV196633:UOW196687 UYR196633:UYS196687 VIN196633:VIO196687 VSJ196633:VSK196687 WCF196633:WCG196687 WMB196633:WMC196687 WVX196633:WVY196687 Q262169:R262223 JL262169:JM262223 TH262169:TI262223 ADD262169:ADE262223 AMZ262169:ANA262223 AWV262169:AWW262223 BGR262169:BGS262223 BQN262169:BQO262223 CAJ262169:CAK262223 CKF262169:CKG262223 CUB262169:CUC262223 DDX262169:DDY262223 DNT262169:DNU262223 DXP262169:DXQ262223 EHL262169:EHM262223 ERH262169:ERI262223 FBD262169:FBE262223 FKZ262169:FLA262223 FUV262169:FUW262223 GER262169:GES262223 GON262169:GOO262223 GYJ262169:GYK262223 HIF262169:HIG262223 HSB262169:HSC262223 IBX262169:IBY262223 ILT262169:ILU262223 IVP262169:IVQ262223 JFL262169:JFM262223 JPH262169:JPI262223 JZD262169:JZE262223 KIZ262169:KJA262223 KSV262169:KSW262223 LCR262169:LCS262223 LMN262169:LMO262223 LWJ262169:LWK262223 MGF262169:MGG262223 MQB262169:MQC262223 MZX262169:MZY262223 NJT262169:NJU262223 NTP262169:NTQ262223 ODL262169:ODM262223 ONH262169:ONI262223 OXD262169:OXE262223 PGZ262169:PHA262223 PQV262169:PQW262223 QAR262169:QAS262223 QKN262169:QKO262223 QUJ262169:QUK262223 REF262169:REG262223 ROB262169:ROC262223 RXX262169:RXY262223 SHT262169:SHU262223 SRP262169:SRQ262223 TBL262169:TBM262223 TLH262169:TLI262223 TVD262169:TVE262223 UEZ262169:UFA262223 UOV262169:UOW262223 UYR262169:UYS262223 VIN262169:VIO262223 VSJ262169:VSK262223 WCF262169:WCG262223 WMB262169:WMC262223 WVX262169:WVY262223 Q327705:R327759 JL327705:JM327759 TH327705:TI327759 ADD327705:ADE327759 AMZ327705:ANA327759 AWV327705:AWW327759 BGR327705:BGS327759 BQN327705:BQO327759 CAJ327705:CAK327759 CKF327705:CKG327759 CUB327705:CUC327759 DDX327705:DDY327759 DNT327705:DNU327759 DXP327705:DXQ327759 EHL327705:EHM327759 ERH327705:ERI327759 FBD327705:FBE327759 FKZ327705:FLA327759 FUV327705:FUW327759 GER327705:GES327759 GON327705:GOO327759 GYJ327705:GYK327759 HIF327705:HIG327759 HSB327705:HSC327759 IBX327705:IBY327759 ILT327705:ILU327759 IVP327705:IVQ327759 JFL327705:JFM327759 JPH327705:JPI327759 JZD327705:JZE327759 KIZ327705:KJA327759 KSV327705:KSW327759 LCR327705:LCS327759 LMN327705:LMO327759 LWJ327705:LWK327759 MGF327705:MGG327759 MQB327705:MQC327759 MZX327705:MZY327759 NJT327705:NJU327759 NTP327705:NTQ327759 ODL327705:ODM327759 ONH327705:ONI327759 OXD327705:OXE327759 PGZ327705:PHA327759 PQV327705:PQW327759 QAR327705:QAS327759 QKN327705:QKO327759 QUJ327705:QUK327759 REF327705:REG327759 ROB327705:ROC327759 RXX327705:RXY327759 SHT327705:SHU327759 SRP327705:SRQ327759 TBL327705:TBM327759 TLH327705:TLI327759 TVD327705:TVE327759 UEZ327705:UFA327759 UOV327705:UOW327759 UYR327705:UYS327759 VIN327705:VIO327759 VSJ327705:VSK327759 WCF327705:WCG327759 WMB327705:WMC327759 WVX327705:WVY327759 Q393241:R393295 JL393241:JM393295 TH393241:TI393295 ADD393241:ADE393295 AMZ393241:ANA393295 AWV393241:AWW393295 BGR393241:BGS393295 BQN393241:BQO393295 CAJ393241:CAK393295 CKF393241:CKG393295 CUB393241:CUC393295 DDX393241:DDY393295 DNT393241:DNU393295 DXP393241:DXQ393295 EHL393241:EHM393295 ERH393241:ERI393295 FBD393241:FBE393295 FKZ393241:FLA393295 FUV393241:FUW393295 GER393241:GES393295 GON393241:GOO393295 GYJ393241:GYK393295 HIF393241:HIG393295 HSB393241:HSC393295 IBX393241:IBY393295 ILT393241:ILU393295 IVP393241:IVQ393295 JFL393241:JFM393295 JPH393241:JPI393295 JZD393241:JZE393295 KIZ393241:KJA393295 KSV393241:KSW393295 LCR393241:LCS393295 LMN393241:LMO393295 LWJ393241:LWK393295 MGF393241:MGG393295 MQB393241:MQC393295 MZX393241:MZY393295 NJT393241:NJU393295 NTP393241:NTQ393295 ODL393241:ODM393295 ONH393241:ONI393295 OXD393241:OXE393295 PGZ393241:PHA393295 PQV393241:PQW393295 QAR393241:QAS393295 QKN393241:QKO393295 QUJ393241:QUK393295 REF393241:REG393295 ROB393241:ROC393295 RXX393241:RXY393295 SHT393241:SHU393295 SRP393241:SRQ393295 TBL393241:TBM393295 TLH393241:TLI393295 TVD393241:TVE393295 UEZ393241:UFA393295 UOV393241:UOW393295 UYR393241:UYS393295 VIN393241:VIO393295 VSJ393241:VSK393295 WCF393241:WCG393295 WMB393241:WMC393295 WVX393241:WVY393295 Q458777:R458831 JL458777:JM458831 TH458777:TI458831 ADD458777:ADE458831 AMZ458777:ANA458831 AWV458777:AWW458831 BGR458777:BGS458831 BQN458777:BQO458831 CAJ458777:CAK458831 CKF458777:CKG458831 CUB458777:CUC458831 DDX458777:DDY458831 DNT458777:DNU458831 DXP458777:DXQ458831 EHL458777:EHM458831 ERH458777:ERI458831 FBD458777:FBE458831 FKZ458777:FLA458831 FUV458777:FUW458831 GER458777:GES458831 GON458777:GOO458831 GYJ458777:GYK458831 HIF458777:HIG458831 HSB458777:HSC458831 IBX458777:IBY458831 ILT458777:ILU458831 IVP458777:IVQ458831 JFL458777:JFM458831 JPH458777:JPI458831 JZD458777:JZE458831 KIZ458777:KJA458831 KSV458777:KSW458831 LCR458777:LCS458831 LMN458777:LMO458831 LWJ458777:LWK458831 MGF458777:MGG458831 MQB458777:MQC458831 MZX458777:MZY458831 NJT458777:NJU458831 NTP458777:NTQ458831 ODL458777:ODM458831 ONH458777:ONI458831 OXD458777:OXE458831 PGZ458777:PHA458831 PQV458777:PQW458831 QAR458777:QAS458831 QKN458777:QKO458831 QUJ458777:QUK458831 REF458777:REG458831 ROB458777:ROC458831 RXX458777:RXY458831 SHT458777:SHU458831 SRP458777:SRQ458831 TBL458777:TBM458831 TLH458777:TLI458831 TVD458777:TVE458831 UEZ458777:UFA458831 UOV458777:UOW458831 UYR458777:UYS458831 VIN458777:VIO458831 VSJ458777:VSK458831 WCF458777:WCG458831 WMB458777:WMC458831 WVX458777:WVY458831 Q524313:R524367 JL524313:JM524367 TH524313:TI524367 ADD524313:ADE524367 AMZ524313:ANA524367 AWV524313:AWW524367 BGR524313:BGS524367 BQN524313:BQO524367 CAJ524313:CAK524367 CKF524313:CKG524367 CUB524313:CUC524367 DDX524313:DDY524367 DNT524313:DNU524367 DXP524313:DXQ524367 EHL524313:EHM524367 ERH524313:ERI524367 FBD524313:FBE524367 FKZ524313:FLA524367 FUV524313:FUW524367 GER524313:GES524367 GON524313:GOO524367 GYJ524313:GYK524367 HIF524313:HIG524367 HSB524313:HSC524367 IBX524313:IBY524367 ILT524313:ILU524367 IVP524313:IVQ524367 JFL524313:JFM524367 JPH524313:JPI524367 JZD524313:JZE524367 KIZ524313:KJA524367 KSV524313:KSW524367 LCR524313:LCS524367 LMN524313:LMO524367 LWJ524313:LWK524367 MGF524313:MGG524367 MQB524313:MQC524367 MZX524313:MZY524367 NJT524313:NJU524367 NTP524313:NTQ524367 ODL524313:ODM524367 ONH524313:ONI524367 OXD524313:OXE524367 PGZ524313:PHA524367 PQV524313:PQW524367 QAR524313:QAS524367 QKN524313:QKO524367 QUJ524313:QUK524367 REF524313:REG524367 ROB524313:ROC524367 RXX524313:RXY524367 SHT524313:SHU524367 SRP524313:SRQ524367 TBL524313:TBM524367 TLH524313:TLI524367 TVD524313:TVE524367 UEZ524313:UFA524367 UOV524313:UOW524367 UYR524313:UYS524367 VIN524313:VIO524367 VSJ524313:VSK524367 WCF524313:WCG524367 WMB524313:WMC524367 WVX524313:WVY524367 Q589849:R589903 JL589849:JM589903 TH589849:TI589903 ADD589849:ADE589903 AMZ589849:ANA589903 AWV589849:AWW589903 BGR589849:BGS589903 BQN589849:BQO589903 CAJ589849:CAK589903 CKF589849:CKG589903 CUB589849:CUC589903 DDX589849:DDY589903 DNT589849:DNU589903 DXP589849:DXQ589903 EHL589849:EHM589903 ERH589849:ERI589903 FBD589849:FBE589903 FKZ589849:FLA589903 FUV589849:FUW589903 GER589849:GES589903 GON589849:GOO589903 GYJ589849:GYK589903 HIF589849:HIG589903 HSB589849:HSC589903 IBX589849:IBY589903 ILT589849:ILU589903 IVP589849:IVQ589903 JFL589849:JFM589903 JPH589849:JPI589903 JZD589849:JZE589903 KIZ589849:KJA589903 KSV589849:KSW589903 LCR589849:LCS589903 LMN589849:LMO589903 LWJ589849:LWK589903 MGF589849:MGG589903 MQB589849:MQC589903 MZX589849:MZY589903 NJT589849:NJU589903 NTP589849:NTQ589903 ODL589849:ODM589903 ONH589849:ONI589903 OXD589849:OXE589903 PGZ589849:PHA589903 PQV589849:PQW589903 QAR589849:QAS589903 QKN589849:QKO589903 QUJ589849:QUK589903 REF589849:REG589903 ROB589849:ROC589903 RXX589849:RXY589903 SHT589849:SHU589903 SRP589849:SRQ589903 TBL589849:TBM589903 TLH589849:TLI589903 TVD589849:TVE589903 UEZ589849:UFA589903 UOV589849:UOW589903 UYR589849:UYS589903 VIN589849:VIO589903 VSJ589849:VSK589903 WCF589849:WCG589903 WMB589849:WMC589903 WVX589849:WVY589903 Q655385:R655439 JL655385:JM655439 TH655385:TI655439 ADD655385:ADE655439 AMZ655385:ANA655439 AWV655385:AWW655439 BGR655385:BGS655439 BQN655385:BQO655439 CAJ655385:CAK655439 CKF655385:CKG655439 CUB655385:CUC655439 DDX655385:DDY655439 DNT655385:DNU655439 DXP655385:DXQ655439 EHL655385:EHM655439 ERH655385:ERI655439 FBD655385:FBE655439 FKZ655385:FLA655439 FUV655385:FUW655439 GER655385:GES655439 GON655385:GOO655439 GYJ655385:GYK655439 HIF655385:HIG655439 HSB655385:HSC655439 IBX655385:IBY655439 ILT655385:ILU655439 IVP655385:IVQ655439 JFL655385:JFM655439 JPH655385:JPI655439 JZD655385:JZE655439 KIZ655385:KJA655439 KSV655385:KSW655439 LCR655385:LCS655439 LMN655385:LMO655439 LWJ655385:LWK655439 MGF655385:MGG655439 MQB655385:MQC655439 MZX655385:MZY655439 NJT655385:NJU655439 NTP655385:NTQ655439 ODL655385:ODM655439 ONH655385:ONI655439 OXD655385:OXE655439 PGZ655385:PHA655439 PQV655385:PQW655439 QAR655385:QAS655439 QKN655385:QKO655439 QUJ655385:QUK655439 REF655385:REG655439 ROB655385:ROC655439 RXX655385:RXY655439 SHT655385:SHU655439 SRP655385:SRQ655439 TBL655385:TBM655439 TLH655385:TLI655439 TVD655385:TVE655439 UEZ655385:UFA655439 UOV655385:UOW655439 UYR655385:UYS655439 VIN655385:VIO655439 VSJ655385:VSK655439 WCF655385:WCG655439 WMB655385:WMC655439 WVX655385:WVY655439 Q720921:R720975 JL720921:JM720975 TH720921:TI720975 ADD720921:ADE720975 AMZ720921:ANA720975 AWV720921:AWW720975 BGR720921:BGS720975 BQN720921:BQO720975 CAJ720921:CAK720975 CKF720921:CKG720975 CUB720921:CUC720975 DDX720921:DDY720975 DNT720921:DNU720975 DXP720921:DXQ720975 EHL720921:EHM720975 ERH720921:ERI720975 FBD720921:FBE720975 FKZ720921:FLA720975 FUV720921:FUW720975 GER720921:GES720975 GON720921:GOO720975 GYJ720921:GYK720975 HIF720921:HIG720975 HSB720921:HSC720975 IBX720921:IBY720975 ILT720921:ILU720975 IVP720921:IVQ720975 JFL720921:JFM720975 JPH720921:JPI720975 JZD720921:JZE720975 KIZ720921:KJA720975 KSV720921:KSW720975 LCR720921:LCS720975 LMN720921:LMO720975 LWJ720921:LWK720975 MGF720921:MGG720975 MQB720921:MQC720975 MZX720921:MZY720975 NJT720921:NJU720975 NTP720921:NTQ720975 ODL720921:ODM720975 ONH720921:ONI720975 OXD720921:OXE720975 PGZ720921:PHA720975 PQV720921:PQW720975 QAR720921:QAS720975 QKN720921:QKO720975 QUJ720921:QUK720975 REF720921:REG720975 ROB720921:ROC720975 RXX720921:RXY720975 SHT720921:SHU720975 SRP720921:SRQ720975 TBL720921:TBM720975 TLH720921:TLI720975 TVD720921:TVE720975 UEZ720921:UFA720975 UOV720921:UOW720975 UYR720921:UYS720975 VIN720921:VIO720975 VSJ720921:VSK720975 WCF720921:WCG720975 WMB720921:WMC720975 WVX720921:WVY720975 Q786457:R786511 JL786457:JM786511 TH786457:TI786511 ADD786457:ADE786511 AMZ786457:ANA786511 AWV786457:AWW786511 BGR786457:BGS786511 BQN786457:BQO786511 CAJ786457:CAK786511 CKF786457:CKG786511 CUB786457:CUC786511 DDX786457:DDY786511 DNT786457:DNU786511 DXP786457:DXQ786511 EHL786457:EHM786511 ERH786457:ERI786511 FBD786457:FBE786511 FKZ786457:FLA786511 FUV786457:FUW786511 GER786457:GES786511 GON786457:GOO786511 GYJ786457:GYK786511 HIF786457:HIG786511 HSB786457:HSC786511 IBX786457:IBY786511 ILT786457:ILU786511 IVP786457:IVQ786511 JFL786457:JFM786511 JPH786457:JPI786511 JZD786457:JZE786511 KIZ786457:KJA786511 KSV786457:KSW786511 LCR786457:LCS786511 LMN786457:LMO786511 LWJ786457:LWK786511 MGF786457:MGG786511 MQB786457:MQC786511 MZX786457:MZY786511 NJT786457:NJU786511 NTP786457:NTQ786511 ODL786457:ODM786511 ONH786457:ONI786511 OXD786457:OXE786511 PGZ786457:PHA786511 PQV786457:PQW786511 QAR786457:QAS786511 QKN786457:QKO786511 QUJ786457:QUK786511 REF786457:REG786511 ROB786457:ROC786511 RXX786457:RXY786511 SHT786457:SHU786511 SRP786457:SRQ786511 TBL786457:TBM786511 TLH786457:TLI786511 TVD786457:TVE786511 UEZ786457:UFA786511 UOV786457:UOW786511 UYR786457:UYS786511 VIN786457:VIO786511 VSJ786457:VSK786511 WCF786457:WCG786511 WMB786457:WMC786511 WVX786457:WVY786511 Q851993:R852047 JL851993:JM852047 TH851993:TI852047 ADD851993:ADE852047 AMZ851993:ANA852047 AWV851993:AWW852047 BGR851993:BGS852047 BQN851993:BQO852047 CAJ851993:CAK852047 CKF851993:CKG852047 CUB851993:CUC852047 DDX851993:DDY852047 DNT851993:DNU852047 DXP851993:DXQ852047 EHL851993:EHM852047 ERH851993:ERI852047 FBD851993:FBE852047 FKZ851993:FLA852047 FUV851993:FUW852047 GER851993:GES852047 GON851993:GOO852047 GYJ851993:GYK852047 HIF851993:HIG852047 HSB851993:HSC852047 IBX851993:IBY852047 ILT851993:ILU852047 IVP851993:IVQ852047 JFL851993:JFM852047 JPH851993:JPI852047 JZD851993:JZE852047 KIZ851993:KJA852047 KSV851993:KSW852047 LCR851993:LCS852047 LMN851993:LMO852047 LWJ851993:LWK852047 MGF851993:MGG852047 MQB851993:MQC852047 MZX851993:MZY852047 NJT851993:NJU852047 NTP851993:NTQ852047 ODL851993:ODM852047 ONH851993:ONI852047 OXD851993:OXE852047 PGZ851993:PHA852047 PQV851993:PQW852047 QAR851993:QAS852047 QKN851993:QKO852047 QUJ851993:QUK852047 REF851993:REG852047 ROB851993:ROC852047 RXX851993:RXY852047 SHT851993:SHU852047 SRP851993:SRQ852047 TBL851993:TBM852047 TLH851993:TLI852047 TVD851993:TVE852047 UEZ851993:UFA852047 UOV851993:UOW852047 UYR851993:UYS852047 VIN851993:VIO852047 VSJ851993:VSK852047 WCF851993:WCG852047 WMB851993:WMC852047 WVX851993:WVY852047 Q917529:R917583 JL917529:JM917583 TH917529:TI917583 ADD917529:ADE917583 AMZ917529:ANA917583 AWV917529:AWW917583 BGR917529:BGS917583 BQN917529:BQO917583 CAJ917529:CAK917583 CKF917529:CKG917583 CUB917529:CUC917583 DDX917529:DDY917583 DNT917529:DNU917583 DXP917529:DXQ917583 EHL917529:EHM917583 ERH917529:ERI917583 FBD917529:FBE917583 FKZ917529:FLA917583 FUV917529:FUW917583 GER917529:GES917583 GON917529:GOO917583 GYJ917529:GYK917583 HIF917529:HIG917583 HSB917529:HSC917583 IBX917529:IBY917583 ILT917529:ILU917583 IVP917529:IVQ917583 JFL917529:JFM917583 JPH917529:JPI917583 JZD917529:JZE917583 KIZ917529:KJA917583 KSV917529:KSW917583 LCR917529:LCS917583 LMN917529:LMO917583 LWJ917529:LWK917583 MGF917529:MGG917583 MQB917529:MQC917583 MZX917529:MZY917583 NJT917529:NJU917583 NTP917529:NTQ917583 ODL917529:ODM917583 ONH917529:ONI917583 OXD917529:OXE917583 PGZ917529:PHA917583 PQV917529:PQW917583 QAR917529:QAS917583 QKN917529:QKO917583 QUJ917529:QUK917583 REF917529:REG917583 ROB917529:ROC917583 RXX917529:RXY917583 SHT917529:SHU917583 SRP917529:SRQ917583 TBL917529:TBM917583 TLH917529:TLI917583 TVD917529:TVE917583 UEZ917529:UFA917583 UOV917529:UOW917583 UYR917529:UYS917583 VIN917529:VIO917583 VSJ917529:VSK917583 WCF917529:WCG917583 WMB917529:WMC917583 WVX917529:WVY917583 Q983065:R983119 JL983065:JM983119 TH983065:TI983119 ADD983065:ADE983119 AMZ983065:ANA983119 AWV983065:AWW983119 BGR983065:BGS983119 BQN983065:BQO983119 CAJ983065:CAK983119 CKF983065:CKG983119 CUB983065:CUC983119 DDX983065:DDY983119 DNT983065:DNU983119 DXP983065:DXQ983119 EHL983065:EHM983119 ERH983065:ERI983119 FBD983065:FBE983119 FKZ983065:FLA983119 FUV983065:FUW983119 GER983065:GES983119 GON983065:GOO983119 GYJ983065:GYK983119 HIF983065:HIG983119 HSB983065:HSC983119 IBX983065:IBY983119 ILT983065:ILU983119 IVP983065:IVQ983119 JFL983065:JFM983119 JPH983065:JPI983119 JZD983065:JZE983119 KIZ983065:KJA983119 KSV983065:KSW983119 LCR983065:LCS983119 LMN983065:LMO983119 LWJ983065:LWK983119 MGF983065:MGG983119 MQB983065:MQC983119 MZX983065:MZY983119 NJT983065:NJU983119 NTP983065:NTQ983119 ODL983065:ODM983119 ONH983065:ONI983119 OXD983065:OXE983119 PGZ983065:PHA983119 PQV983065:PQW983119 QAR983065:QAS983119 QKN983065:QKO983119 QUJ983065:QUK983119 REF983065:REG983119 ROB983065:ROC983119 RXX983065:RXY983119 SHT983065:SHU983119 SRP983065:SRQ983119 TBL983065:TBM983119 TLH983065:TLI983119 TVD983065:TVE983119 UEZ983065:UFA983119 UOV983065:UOW983119 UYR983065:UYS983119 VIN983065:VIO983119 VSJ983065:VSK983119 WCF983065:WCG983119 WMB983065:WMC983119 JE25:JE79 WVX25:WVY79 WMB25:WMC79 WCF25:WCG79 VSJ25:VSK79 VIN25:VIO79 UYR25:UYS79 UOV25:UOW79 UEZ25:UFA79 TVD25:TVE79 TLH25:TLI79 TBL25:TBM79 SRP25:SRQ79 SHT25:SHU79 RXX25:RXY79 ROB25:ROC79 REF25:REG79 QUJ25:QUK79 QKN25:QKO79 QAR25:QAS79 PQV25:PQW79 PGZ25:PHA79 OXD25:OXE79 ONH25:ONI79 ODL25:ODM79 NTP25:NTQ79 NJT25:NJU79 MZX25:MZY79 MQB25:MQC79 MGF25:MGG79 LWJ25:LWK79 LMN25:LMO79 LCR25:LCS79 KSV25:KSW79 KIZ25:KJA79 JZD25:JZE79 JPH25:JPI79 JFL25:JFM79 IVP25:IVQ79 ILT25:ILU79 IBX25:IBY79 HSB25:HSC79 HIF25:HIG79 GYJ25:GYK79 GON25:GOO79 GER25:GES79 FUV25:FUW79 FKZ25:FLA79 FBD25:FBE79 ERH25:ERI79 EHL25:EHM79 DXP25:DXQ79 DNT25:DNU79 DDX25:DDY79 CUB25:CUC79 CKF25:CKG79 CAJ25:CAK79 BQN25:BQO79 BGR25:BGS79 AWV25:AWW79 AMZ25:ANA79 ADD25:ADE79 TH25:TI79 JL25:JM79 WVQ25:WVQ79 WLU25:WLU79 WBY25:WBY79 VSC25:VSC79 VIG25:VIG79 UYK25:UYK79 UOO25:UOO79 UES25:UES79 TUW25:TUW79 TLA25:TLA79 TBE25:TBE79 SRI25:SRI79 SHM25:SHM79 RXQ25:RXQ79 RNU25:RNU79 RDY25:RDY79 QUC25:QUC79 QKG25:QKG79 QAK25:QAK79 PQO25:PQO79 PGS25:PGS79 OWW25:OWW79 ONA25:ONA79 ODE25:ODE79 NTI25:NTI79 NJM25:NJM79 MZQ25:MZQ79 MPU25:MPU79 MFY25:MFY79 LWC25:LWC79 LMG25:LMG79 LCK25:LCK79 KSO25:KSO79 KIS25:KIS79 JYW25:JYW79 JPA25:JPA79 JFE25:JFE79 IVI25:IVI79 ILM25:ILM79 IBQ25:IBQ79 HRU25:HRU79 HHY25:HHY79 GYC25:GYC79 GOG25:GOG79 GEK25:GEK79 FUO25:FUO79 FKS25:FKS79 FAW25:FAW79 ERA25:ERA79 EHE25:EHE79 DXI25:DXI79 DNM25:DNM79 DDQ25:DDQ79 CTU25:CTU79 CJY25:CJY79 CAC25:CAC79 BQG25:BQG79 BGK25:BGK79 AWO25:AWO79 AMS25:AMS79 ACW25:ACW79 TA25:TA79" xr:uid="{00000000-0002-0000-0900-000002000000}">
      <formula1>單位</formula1>
    </dataValidation>
  </dataValidations>
  <printOptions horizontalCentered="1"/>
  <pageMargins left="0.23622047244094491" right="0.23622047244094491" top="0.74803149606299213" bottom="0.74803149606299213" header="0.31496062992125984" footer="0.31496062992125984"/>
  <pageSetup paperSize="9" scale="80" fitToHeight="0" orientation="landscape" r:id="rId1"/>
  <headerFooter differentFirst="1" alignWithMargins="0">
    <oddFooter>&amp;C&amp;"標楷體,標準"自評表-第 &amp;P 頁</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3000000}">
          <x14:formula1>
            <xm:f>list!$C$2:$C$4</xm:f>
          </x14:formula1>
          <xm:sqref>J25:J80 Q25:R80</xm:sqref>
        </x14:dataValidation>
        <x14:dataValidation type="list" allowBlank="1" showInputMessage="1" showErrorMessage="1" xr:uid="{00000000-0002-0000-0900-000004000000}">
          <x14:formula1>
            <xm:f>list!$M$2:$M$4</xm:f>
          </x14:formula1>
          <xm:sqref>U25:U80 L25:L80</xm:sqref>
        </x14:dataValidation>
        <x14:dataValidation type="list" allowBlank="1" showInputMessage="1" showErrorMessage="1" xr:uid="{00000000-0002-0000-0900-000005000000}">
          <x14:formula1>
            <xm:f>list!$V$2:$V$15</xm:f>
          </x14:formula1>
          <xm:sqref>S25:T80 K25:K80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工作表12">
    <pageSetUpPr fitToPage="1"/>
  </sheetPr>
  <dimension ref="A1:AG77"/>
  <sheetViews>
    <sheetView showGridLines="0" view="pageBreakPreview" zoomScale="90" zoomScaleNormal="85" zoomScaleSheetLayoutView="90" workbookViewId="0">
      <selection activeCell="Y17" sqref="Y17"/>
    </sheetView>
  </sheetViews>
  <sheetFormatPr defaultRowHeight="16.5"/>
  <cols>
    <col min="1" max="2" width="1.25" style="298" customWidth="1"/>
    <col min="3" max="3" width="4.25" style="298" customWidth="1"/>
    <col min="4" max="4" width="24.625" style="298" customWidth="1"/>
    <col min="5" max="5" width="14.625" style="298" customWidth="1"/>
    <col min="6" max="6" width="5.125" style="298" customWidth="1"/>
    <col min="7" max="7" width="8" style="298" customWidth="1"/>
    <col min="8" max="8" width="3.25" style="298" customWidth="1"/>
    <col min="9" max="9" width="4.75" style="299" customWidth="1"/>
    <col min="10" max="11" width="7.625" style="300" customWidth="1"/>
    <col min="12" max="12" width="10.5" style="300" customWidth="1"/>
    <col min="13" max="13" width="5.75" style="299" customWidth="1"/>
    <col min="14" max="14" width="6.625" style="300" customWidth="1"/>
    <col min="15" max="15" width="13.5" style="300" customWidth="1"/>
    <col min="16" max="16" width="7.625" style="300" customWidth="1"/>
    <col min="17" max="17" width="7.375" style="303" customWidth="1"/>
    <col min="18" max="18" width="4.5" style="304" customWidth="1"/>
    <col min="19" max="19" width="9.625" style="298" customWidth="1"/>
    <col min="20" max="20" width="9.5" style="298" bestFit="1" customWidth="1"/>
    <col min="21" max="21" width="13" style="298" customWidth="1"/>
    <col min="22" max="22" width="12.875" style="298" customWidth="1"/>
    <col min="23" max="23" width="7.375" style="65" customWidth="1"/>
    <col min="24" max="24" width="7.875" style="65" customWidth="1"/>
    <col min="25" max="25" width="14" style="65" customWidth="1"/>
    <col min="26" max="26" width="4.625" style="65" customWidth="1"/>
    <col min="27" max="27" width="5.875" style="65" customWidth="1"/>
    <col min="28" max="28" width="6.625" style="65" customWidth="1"/>
    <col min="29" max="29" width="8.125" style="65" customWidth="1"/>
    <col min="30" max="30" width="1.875" style="65" customWidth="1"/>
    <col min="31" max="31" width="9" style="65" customWidth="1"/>
    <col min="32" max="32" width="6.5" style="65" customWidth="1"/>
    <col min="33" max="256" width="9" style="65"/>
    <col min="257" max="258" width="1.25" style="65" customWidth="1"/>
    <col min="259" max="259" width="4.25" style="65" customWidth="1"/>
    <col min="260" max="260" width="20.125" style="65" customWidth="1"/>
    <col min="261" max="261" width="14.625" style="65" customWidth="1"/>
    <col min="262" max="262" width="5.125" style="65" customWidth="1"/>
    <col min="263" max="263" width="8" style="65" customWidth="1"/>
    <col min="264" max="264" width="3.25" style="65" customWidth="1"/>
    <col min="265" max="265" width="4.75" style="65" customWidth="1"/>
    <col min="266" max="266" width="5.375" style="65" customWidth="1"/>
    <col min="267" max="267" width="5.125" style="65" customWidth="1"/>
    <col min="268" max="268" width="7.625" style="65" customWidth="1"/>
    <col min="269" max="269" width="5.75" style="65" customWidth="1"/>
    <col min="270" max="270" width="6.625" style="65" customWidth="1"/>
    <col min="271" max="271" width="6.375" style="65" customWidth="1"/>
    <col min="272" max="272" width="3.5" style="65" customWidth="1"/>
    <col min="273" max="273" width="5.75" style="65" customWidth="1"/>
    <col min="274" max="274" width="4.5" style="65" customWidth="1"/>
    <col min="275" max="275" width="8.125" style="65" customWidth="1"/>
    <col min="276" max="276" width="4.375" style="65" customWidth="1"/>
    <col min="277" max="277" width="5" style="65" customWidth="1"/>
    <col min="278" max="278" width="5.875" style="65" customWidth="1"/>
    <col min="279" max="279" width="12.625" style="65" customWidth="1"/>
    <col min="280" max="280" width="1.5" style="65" customWidth="1"/>
    <col min="281" max="281" width="5.875" style="65" customWidth="1"/>
    <col min="282" max="282" width="3.75" style="65" customWidth="1"/>
    <col min="283" max="283" width="4.25" style="65" customWidth="1"/>
    <col min="284" max="284" width="2" style="65" customWidth="1"/>
    <col min="285" max="285" width="25.625" style="65" bestFit="1" customWidth="1"/>
    <col min="286" max="512" width="9" style="65"/>
    <col min="513" max="514" width="1.25" style="65" customWidth="1"/>
    <col min="515" max="515" width="4.25" style="65" customWidth="1"/>
    <col min="516" max="516" width="20.125" style="65" customWidth="1"/>
    <col min="517" max="517" width="14.625" style="65" customWidth="1"/>
    <col min="518" max="518" width="5.125" style="65" customWidth="1"/>
    <col min="519" max="519" width="8" style="65" customWidth="1"/>
    <col min="520" max="520" width="3.25" style="65" customWidth="1"/>
    <col min="521" max="521" width="4.75" style="65" customWidth="1"/>
    <col min="522" max="522" width="5.375" style="65" customWidth="1"/>
    <col min="523" max="523" width="5.125" style="65" customWidth="1"/>
    <col min="524" max="524" width="7.625" style="65" customWidth="1"/>
    <col min="525" max="525" width="5.75" style="65" customWidth="1"/>
    <col min="526" max="526" width="6.625" style="65" customWidth="1"/>
    <col min="527" max="527" width="6.375" style="65" customWidth="1"/>
    <col min="528" max="528" width="3.5" style="65" customWidth="1"/>
    <col min="529" max="529" width="5.75" style="65" customWidth="1"/>
    <col min="530" max="530" width="4.5" style="65" customWidth="1"/>
    <col min="531" max="531" width="8.125" style="65" customWidth="1"/>
    <col min="532" max="532" width="4.375" style="65" customWidth="1"/>
    <col min="533" max="533" width="5" style="65" customWidth="1"/>
    <col min="534" max="534" width="5.875" style="65" customWidth="1"/>
    <col min="535" max="535" width="12.625" style="65" customWidth="1"/>
    <col min="536" max="536" width="1.5" style="65" customWidth="1"/>
    <col min="537" max="537" width="5.875" style="65" customWidth="1"/>
    <col min="538" max="538" width="3.75" style="65" customWidth="1"/>
    <col min="539" max="539" width="4.25" style="65" customWidth="1"/>
    <col min="540" max="540" width="2" style="65" customWidth="1"/>
    <col min="541" max="541" width="25.625" style="65" bestFit="1" customWidth="1"/>
    <col min="542" max="768" width="9" style="65"/>
    <col min="769" max="770" width="1.25" style="65" customWidth="1"/>
    <col min="771" max="771" width="4.25" style="65" customWidth="1"/>
    <col min="772" max="772" width="20.125" style="65" customWidth="1"/>
    <col min="773" max="773" width="14.625" style="65" customWidth="1"/>
    <col min="774" max="774" width="5.125" style="65" customWidth="1"/>
    <col min="775" max="775" width="8" style="65" customWidth="1"/>
    <col min="776" max="776" width="3.25" style="65" customWidth="1"/>
    <col min="777" max="777" width="4.75" style="65" customWidth="1"/>
    <col min="778" max="778" width="5.375" style="65" customWidth="1"/>
    <col min="779" max="779" width="5.125" style="65" customWidth="1"/>
    <col min="780" max="780" width="7.625" style="65" customWidth="1"/>
    <col min="781" max="781" width="5.75" style="65" customWidth="1"/>
    <col min="782" max="782" width="6.625" style="65" customWidth="1"/>
    <col min="783" max="783" width="6.375" style="65" customWidth="1"/>
    <col min="784" max="784" width="3.5" style="65" customWidth="1"/>
    <col min="785" max="785" width="5.75" style="65" customWidth="1"/>
    <col min="786" max="786" width="4.5" style="65" customWidth="1"/>
    <col min="787" max="787" width="8.125" style="65" customWidth="1"/>
    <col min="788" max="788" width="4.375" style="65" customWidth="1"/>
    <col min="789" max="789" width="5" style="65" customWidth="1"/>
    <col min="790" max="790" width="5.875" style="65" customWidth="1"/>
    <col min="791" max="791" width="12.625" style="65" customWidth="1"/>
    <col min="792" max="792" width="1.5" style="65" customWidth="1"/>
    <col min="793" max="793" width="5.875" style="65" customWidth="1"/>
    <col min="794" max="794" width="3.75" style="65" customWidth="1"/>
    <col min="795" max="795" width="4.25" style="65" customWidth="1"/>
    <col min="796" max="796" width="2" style="65" customWidth="1"/>
    <col min="797" max="797" width="25.625" style="65" bestFit="1" customWidth="1"/>
    <col min="798" max="1024" width="9" style="65"/>
    <col min="1025" max="1026" width="1.25" style="65" customWidth="1"/>
    <col min="1027" max="1027" width="4.25" style="65" customWidth="1"/>
    <col min="1028" max="1028" width="20.125" style="65" customWidth="1"/>
    <col min="1029" max="1029" width="14.625" style="65" customWidth="1"/>
    <col min="1030" max="1030" width="5.125" style="65" customWidth="1"/>
    <col min="1031" max="1031" width="8" style="65" customWidth="1"/>
    <col min="1032" max="1032" width="3.25" style="65" customWidth="1"/>
    <col min="1033" max="1033" width="4.75" style="65" customWidth="1"/>
    <col min="1034" max="1034" width="5.375" style="65" customWidth="1"/>
    <col min="1035" max="1035" width="5.125" style="65" customWidth="1"/>
    <col min="1036" max="1036" width="7.625" style="65" customWidth="1"/>
    <col min="1037" max="1037" width="5.75" style="65" customWidth="1"/>
    <col min="1038" max="1038" width="6.625" style="65" customWidth="1"/>
    <col min="1039" max="1039" width="6.375" style="65" customWidth="1"/>
    <col min="1040" max="1040" width="3.5" style="65" customWidth="1"/>
    <col min="1041" max="1041" width="5.75" style="65" customWidth="1"/>
    <col min="1042" max="1042" width="4.5" style="65" customWidth="1"/>
    <col min="1043" max="1043" width="8.125" style="65" customWidth="1"/>
    <col min="1044" max="1044" width="4.375" style="65" customWidth="1"/>
    <col min="1045" max="1045" width="5" style="65" customWidth="1"/>
    <col min="1046" max="1046" width="5.875" style="65" customWidth="1"/>
    <col min="1047" max="1047" width="12.625" style="65" customWidth="1"/>
    <col min="1048" max="1048" width="1.5" style="65" customWidth="1"/>
    <col min="1049" max="1049" width="5.875" style="65" customWidth="1"/>
    <col min="1050" max="1050" width="3.75" style="65" customWidth="1"/>
    <col min="1051" max="1051" width="4.25" style="65" customWidth="1"/>
    <col min="1052" max="1052" width="2" style="65" customWidth="1"/>
    <col min="1053" max="1053" width="25.625" style="65" bestFit="1" customWidth="1"/>
    <col min="1054" max="1280" width="9" style="65"/>
    <col min="1281" max="1282" width="1.25" style="65" customWidth="1"/>
    <col min="1283" max="1283" width="4.25" style="65" customWidth="1"/>
    <col min="1284" max="1284" width="20.125" style="65" customWidth="1"/>
    <col min="1285" max="1285" width="14.625" style="65" customWidth="1"/>
    <col min="1286" max="1286" width="5.125" style="65" customWidth="1"/>
    <col min="1287" max="1287" width="8" style="65" customWidth="1"/>
    <col min="1288" max="1288" width="3.25" style="65" customWidth="1"/>
    <col min="1289" max="1289" width="4.75" style="65" customWidth="1"/>
    <col min="1290" max="1290" width="5.375" style="65" customWidth="1"/>
    <col min="1291" max="1291" width="5.125" style="65" customWidth="1"/>
    <col min="1292" max="1292" width="7.625" style="65" customWidth="1"/>
    <col min="1293" max="1293" width="5.75" style="65" customWidth="1"/>
    <col min="1294" max="1294" width="6.625" style="65" customWidth="1"/>
    <col min="1295" max="1295" width="6.375" style="65" customWidth="1"/>
    <col min="1296" max="1296" width="3.5" style="65" customWidth="1"/>
    <col min="1297" max="1297" width="5.75" style="65" customWidth="1"/>
    <col min="1298" max="1298" width="4.5" style="65" customWidth="1"/>
    <col min="1299" max="1299" width="8.125" style="65" customWidth="1"/>
    <col min="1300" max="1300" width="4.375" style="65" customWidth="1"/>
    <col min="1301" max="1301" width="5" style="65" customWidth="1"/>
    <col min="1302" max="1302" width="5.875" style="65" customWidth="1"/>
    <col min="1303" max="1303" width="12.625" style="65" customWidth="1"/>
    <col min="1304" max="1304" width="1.5" style="65" customWidth="1"/>
    <col min="1305" max="1305" width="5.875" style="65" customWidth="1"/>
    <col min="1306" max="1306" width="3.75" style="65" customWidth="1"/>
    <col min="1307" max="1307" width="4.25" style="65" customWidth="1"/>
    <col min="1308" max="1308" width="2" style="65" customWidth="1"/>
    <col min="1309" max="1309" width="25.625" style="65" bestFit="1" customWidth="1"/>
    <col min="1310" max="1536" width="9" style="65"/>
    <col min="1537" max="1538" width="1.25" style="65" customWidth="1"/>
    <col min="1539" max="1539" width="4.25" style="65" customWidth="1"/>
    <col min="1540" max="1540" width="20.125" style="65" customWidth="1"/>
    <col min="1541" max="1541" width="14.625" style="65" customWidth="1"/>
    <col min="1542" max="1542" width="5.125" style="65" customWidth="1"/>
    <col min="1543" max="1543" width="8" style="65" customWidth="1"/>
    <col min="1544" max="1544" width="3.25" style="65" customWidth="1"/>
    <col min="1545" max="1545" width="4.75" style="65" customWidth="1"/>
    <col min="1546" max="1546" width="5.375" style="65" customWidth="1"/>
    <col min="1547" max="1547" width="5.125" style="65" customWidth="1"/>
    <col min="1548" max="1548" width="7.625" style="65" customWidth="1"/>
    <col min="1549" max="1549" width="5.75" style="65" customWidth="1"/>
    <col min="1550" max="1550" width="6.625" style="65" customWidth="1"/>
    <col min="1551" max="1551" width="6.375" style="65" customWidth="1"/>
    <col min="1552" max="1552" width="3.5" style="65" customWidth="1"/>
    <col min="1553" max="1553" width="5.75" style="65" customWidth="1"/>
    <col min="1554" max="1554" width="4.5" style="65" customWidth="1"/>
    <col min="1555" max="1555" width="8.125" style="65" customWidth="1"/>
    <col min="1556" max="1556" width="4.375" style="65" customWidth="1"/>
    <col min="1557" max="1557" width="5" style="65" customWidth="1"/>
    <col min="1558" max="1558" width="5.875" style="65" customWidth="1"/>
    <col min="1559" max="1559" width="12.625" style="65" customWidth="1"/>
    <col min="1560" max="1560" width="1.5" style="65" customWidth="1"/>
    <col min="1561" max="1561" width="5.875" style="65" customWidth="1"/>
    <col min="1562" max="1562" width="3.75" style="65" customWidth="1"/>
    <col min="1563" max="1563" width="4.25" style="65" customWidth="1"/>
    <col min="1564" max="1564" width="2" style="65" customWidth="1"/>
    <col min="1565" max="1565" width="25.625" style="65" bestFit="1" customWidth="1"/>
    <col min="1566" max="1792" width="9" style="65"/>
    <col min="1793" max="1794" width="1.25" style="65" customWidth="1"/>
    <col min="1795" max="1795" width="4.25" style="65" customWidth="1"/>
    <col min="1796" max="1796" width="20.125" style="65" customWidth="1"/>
    <col min="1797" max="1797" width="14.625" style="65" customWidth="1"/>
    <col min="1798" max="1798" width="5.125" style="65" customWidth="1"/>
    <col min="1799" max="1799" width="8" style="65" customWidth="1"/>
    <col min="1800" max="1800" width="3.25" style="65" customWidth="1"/>
    <col min="1801" max="1801" width="4.75" style="65" customWidth="1"/>
    <col min="1802" max="1802" width="5.375" style="65" customWidth="1"/>
    <col min="1803" max="1803" width="5.125" style="65" customWidth="1"/>
    <col min="1804" max="1804" width="7.625" style="65" customWidth="1"/>
    <col min="1805" max="1805" width="5.75" style="65" customWidth="1"/>
    <col min="1806" max="1806" width="6.625" style="65" customWidth="1"/>
    <col min="1807" max="1807" width="6.375" style="65" customWidth="1"/>
    <col min="1808" max="1808" width="3.5" style="65" customWidth="1"/>
    <col min="1809" max="1809" width="5.75" style="65" customWidth="1"/>
    <col min="1810" max="1810" width="4.5" style="65" customWidth="1"/>
    <col min="1811" max="1811" width="8.125" style="65" customWidth="1"/>
    <col min="1812" max="1812" width="4.375" style="65" customWidth="1"/>
    <col min="1813" max="1813" width="5" style="65" customWidth="1"/>
    <col min="1814" max="1814" width="5.875" style="65" customWidth="1"/>
    <col min="1815" max="1815" width="12.625" style="65" customWidth="1"/>
    <col min="1816" max="1816" width="1.5" style="65" customWidth="1"/>
    <col min="1817" max="1817" width="5.875" style="65" customWidth="1"/>
    <col min="1818" max="1818" width="3.75" style="65" customWidth="1"/>
    <col min="1819" max="1819" width="4.25" style="65" customWidth="1"/>
    <col min="1820" max="1820" width="2" style="65" customWidth="1"/>
    <col min="1821" max="1821" width="25.625" style="65" bestFit="1" customWidth="1"/>
    <col min="1822" max="2048" width="9" style="65"/>
    <col min="2049" max="2050" width="1.25" style="65" customWidth="1"/>
    <col min="2051" max="2051" width="4.25" style="65" customWidth="1"/>
    <col min="2052" max="2052" width="20.125" style="65" customWidth="1"/>
    <col min="2053" max="2053" width="14.625" style="65" customWidth="1"/>
    <col min="2054" max="2054" width="5.125" style="65" customWidth="1"/>
    <col min="2055" max="2055" width="8" style="65" customWidth="1"/>
    <col min="2056" max="2056" width="3.25" style="65" customWidth="1"/>
    <col min="2057" max="2057" width="4.75" style="65" customWidth="1"/>
    <col min="2058" max="2058" width="5.375" style="65" customWidth="1"/>
    <col min="2059" max="2059" width="5.125" style="65" customWidth="1"/>
    <col min="2060" max="2060" width="7.625" style="65" customWidth="1"/>
    <col min="2061" max="2061" width="5.75" style="65" customWidth="1"/>
    <col min="2062" max="2062" width="6.625" style="65" customWidth="1"/>
    <col min="2063" max="2063" width="6.375" style="65" customWidth="1"/>
    <col min="2064" max="2064" width="3.5" style="65" customWidth="1"/>
    <col min="2065" max="2065" width="5.75" style="65" customWidth="1"/>
    <col min="2066" max="2066" width="4.5" style="65" customWidth="1"/>
    <col min="2067" max="2067" width="8.125" style="65" customWidth="1"/>
    <col min="2068" max="2068" width="4.375" style="65" customWidth="1"/>
    <col min="2069" max="2069" width="5" style="65" customWidth="1"/>
    <col min="2070" max="2070" width="5.875" style="65" customWidth="1"/>
    <col min="2071" max="2071" width="12.625" style="65" customWidth="1"/>
    <col min="2072" max="2072" width="1.5" style="65" customWidth="1"/>
    <col min="2073" max="2073" width="5.875" style="65" customWidth="1"/>
    <col min="2074" max="2074" width="3.75" style="65" customWidth="1"/>
    <col min="2075" max="2075" width="4.25" style="65" customWidth="1"/>
    <col min="2076" max="2076" width="2" style="65" customWidth="1"/>
    <col min="2077" max="2077" width="25.625" style="65" bestFit="1" customWidth="1"/>
    <col min="2078" max="2304" width="9" style="65"/>
    <col min="2305" max="2306" width="1.25" style="65" customWidth="1"/>
    <col min="2307" max="2307" width="4.25" style="65" customWidth="1"/>
    <col min="2308" max="2308" width="20.125" style="65" customWidth="1"/>
    <col min="2309" max="2309" width="14.625" style="65" customWidth="1"/>
    <col min="2310" max="2310" width="5.125" style="65" customWidth="1"/>
    <col min="2311" max="2311" width="8" style="65" customWidth="1"/>
    <col min="2312" max="2312" width="3.25" style="65" customWidth="1"/>
    <col min="2313" max="2313" width="4.75" style="65" customWidth="1"/>
    <col min="2314" max="2314" width="5.375" style="65" customWidth="1"/>
    <col min="2315" max="2315" width="5.125" style="65" customWidth="1"/>
    <col min="2316" max="2316" width="7.625" style="65" customWidth="1"/>
    <col min="2317" max="2317" width="5.75" style="65" customWidth="1"/>
    <col min="2318" max="2318" width="6.625" style="65" customWidth="1"/>
    <col min="2319" max="2319" width="6.375" style="65" customWidth="1"/>
    <col min="2320" max="2320" width="3.5" style="65" customWidth="1"/>
    <col min="2321" max="2321" width="5.75" style="65" customWidth="1"/>
    <col min="2322" max="2322" width="4.5" style="65" customWidth="1"/>
    <col min="2323" max="2323" width="8.125" style="65" customWidth="1"/>
    <col min="2324" max="2324" width="4.375" style="65" customWidth="1"/>
    <col min="2325" max="2325" width="5" style="65" customWidth="1"/>
    <col min="2326" max="2326" width="5.875" style="65" customWidth="1"/>
    <col min="2327" max="2327" width="12.625" style="65" customWidth="1"/>
    <col min="2328" max="2328" width="1.5" style="65" customWidth="1"/>
    <col min="2329" max="2329" width="5.875" style="65" customWidth="1"/>
    <col min="2330" max="2330" width="3.75" style="65" customWidth="1"/>
    <col min="2331" max="2331" width="4.25" style="65" customWidth="1"/>
    <col min="2332" max="2332" width="2" style="65" customWidth="1"/>
    <col min="2333" max="2333" width="25.625" style="65" bestFit="1" customWidth="1"/>
    <col min="2334" max="2560" width="9" style="65"/>
    <col min="2561" max="2562" width="1.25" style="65" customWidth="1"/>
    <col min="2563" max="2563" width="4.25" style="65" customWidth="1"/>
    <col min="2564" max="2564" width="20.125" style="65" customWidth="1"/>
    <col min="2565" max="2565" width="14.625" style="65" customWidth="1"/>
    <col min="2566" max="2566" width="5.125" style="65" customWidth="1"/>
    <col min="2567" max="2567" width="8" style="65" customWidth="1"/>
    <col min="2568" max="2568" width="3.25" style="65" customWidth="1"/>
    <col min="2569" max="2569" width="4.75" style="65" customWidth="1"/>
    <col min="2570" max="2570" width="5.375" style="65" customWidth="1"/>
    <col min="2571" max="2571" width="5.125" style="65" customWidth="1"/>
    <col min="2572" max="2572" width="7.625" style="65" customWidth="1"/>
    <col min="2573" max="2573" width="5.75" style="65" customWidth="1"/>
    <col min="2574" max="2574" width="6.625" style="65" customWidth="1"/>
    <col min="2575" max="2575" width="6.375" style="65" customWidth="1"/>
    <col min="2576" max="2576" width="3.5" style="65" customWidth="1"/>
    <col min="2577" max="2577" width="5.75" style="65" customWidth="1"/>
    <col min="2578" max="2578" width="4.5" style="65" customWidth="1"/>
    <col min="2579" max="2579" width="8.125" style="65" customWidth="1"/>
    <col min="2580" max="2580" width="4.375" style="65" customWidth="1"/>
    <col min="2581" max="2581" width="5" style="65" customWidth="1"/>
    <col min="2582" max="2582" width="5.875" style="65" customWidth="1"/>
    <col min="2583" max="2583" width="12.625" style="65" customWidth="1"/>
    <col min="2584" max="2584" width="1.5" style="65" customWidth="1"/>
    <col min="2585" max="2585" width="5.875" style="65" customWidth="1"/>
    <col min="2586" max="2586" width="3.75" style="65" customWidth="1"/>
    <col min="2587" max="2587" width="4.25" style="65" customWidth="1"/>
    <col min="2588" max="2588" width="2" style="65" customWidth="1"/>
    <col min="2589" max="2589" width="25.625" style="65" bestFit="1" customWidth="1"/>
    <col min="2590" max="2816" width="9" style="65"/>
    <col min="2817" max="2818" width="1.25" style="65" customWidth="1"/>
    <col min="2819" max="2819" width="4.25" style="65" customWidth="1"/>
    <col min="2820" max="2820" width="20.125" style="65" customWidth="1"/>
    <col min="2821" max="2821" width="14.625" style="65" customWidth="1"/>
    <col min="2822" max="2822" width="5.125" style="65" customWidth="1"/>
    <col min="2823" max="2823" width="8" style="65" customWidth="1"/>
    <col min="2824" max="2824" width="3.25" style="65" customWidth="1"/>
    <col min="2825" max="2825" width="4.75" style="65" customWidth="1"/>
    <col min="2826" max="2826" width="5.375" style="65" customWidth="1"/>
    <col min="2827" max="2827" width="5.125" style="65" customWidth="1"/>
    <col min="2828" max="2828" width="7.625" style="65" customWidth="1"/>
    <col min="2829" max="2829" width="5.75" style="65" customWidth="1"/>
    <col min="2830" max="2830" width="6.625" style="65" customWidth="1"/>
    <col min="2831" max="2831" width="6.375" style="65" customWidth="1"/>
    <col min="2832" max="2832" width="3.5" style="65" customWidth="1"/>
    <col min="2833" max="2833" width="5.75" style="65" customWidth="1"/>
    <col min="2834" max="2834" width="4.5" style="65" customWidth="1"/>
    <col min="2835" max="2835" width="8.125" style="65" customWidth="1"/>
    <col min="2836" max="2836" width="4.375" style="65" customWidth="1"/>
    <col min="2837" max="2837" width="5" style="65" customWidth="1"/>
    <col min="2838" max="2838" width="5.875" style="65" customWidth="1"/>
    <col min="2839" max="2839" width="12.625" style="65" customWidth="1"/>
    <col min="2840" max="2840" width="1.5" style="65" customWidth="1"/>
    <col min="2841" max="2841" width="5.875" style="65" customWidth="1"/>
    <col min="2842" max="2842" width="3.75" style="65" customWidth="1"/>
    <col min="2843" max="2843" width="4.25" style="65" customWidth="1"/>
    <col min="2844" max="2844" width="2" style="65" customWidth="1"/>
    <col min="2845" max="2845" width="25.625" style="65" bestFit="1" customWidth="1"/>
    <col min="2846" max="3072" width="9" style="65"/>
    <col min="3073" max="3074" width="1.25" style="65" customWidth="1"/>
    <col min="3075" max="3075" width="4.25" style="65" customWidth="1"/>
    <col min="3076" max="3076" width="20.125" style="65" customWidth="1"/>
    <col min="3077" max="3077" width="14.625" style="65" customWidth="1"/>
    <col min="3078" max="3078" width="5.125" style="65" customWidth="1"/>
    <col min="3079" max="3079" width="8" style="65" customWidth="1"/>
    <col min="3080" max="3080" width="3.25" style="65" customWidth="1"/>
    <col min="3081" max="3081" width="4.75" style="65" customWidth="1"/>
    <col min="3082" max="3082" width="5.375" style="65" customWidth="1"/>
    <col min="3083" max="3083" width="5.125" style="65" customWidth="1"/>
    <col min="3084" max="3084" width="7.625" style="65" customWidth="1"/>
    <col min="3085" max="3085" width="5.75" style="65" customWidth="1"/>
    <col min="3086" max="3086" width="6.625" style="65" customWidth="1"/>
    <col min="3087" max="3087" width="6.375" style="65" customWidth="1"/>
    <col min="3088" max="3088" width="3.5" style="65" customWidth="1"/>
    <col min="3089" max="3089" width="5.75" style="65" customWidth="1"/>
    <col min="3090" max="3090" width="4.5" style="65" customWidth="1"/>
    <col min="3091" max="3091" width="8.125" style="65" customWidth="1"/>
    <col min="3092" max="3092" width="4.375" style="65" customWidth="1"/>
    <col min="3093" max="3093" width="5" style="65" customWidth="1"/>
    <col min="3094" max="3094" width="5.875" style="65" customWidth="1"/>
    <col min="3095" max="3095" width="12.625" style="65" customWidth="1"/>
    <col min="3096" max="3096" width="1.5" style="65" customWidth="1"/>
    <col min="3097" max="3097" width="5.875" style="65" customWidth="1"/>
    <col min="3098" max="3098" width="3.75" style="65" customWidth="1"/>
    <col min="3099" max="3099" width="4.25" style="65" customWidth="1"/>
    <col min="3100" max="3100" width="2" style="65" customWidth="1"/>
    <col min="3101" max="3101" width="25.625" style="65" bestFit="1" customWidth="1"/>
    <col min="3102" max="3328" width="9" style="65"/>
    <col min="3329" max="3330" width="1.25" style="65" customWidth="1"/>
    <col min="3331" max="3331" width="4.25" style="65" customWidth="1"/>
    <col min="3332" max="3332" width="20.125" style="65" customWidth="1"/>
    <col min="3333" max="3333" width="14.625" style="65" customWidth="1"/>
    <col min="3334" max="3334" width="5.125" style="65" customWidth="1"/>
    <col min="3335" max="3335" width="8" style="65" customWidth="1"/>
    <col min="3336" max="3336" width="3.25" style="65" customWidth="1"/>
    <col min="3337" max="3337" width="4.75" style="65" customWidth="1"/>
    <col min="3338" max="3338" width="5.375" style="65" customWidth="1"/>
    <col min="3339" max="3339" width="5.125" style="65" customWidth="1"/>
    <col min="3340" max="3340" width="7.625" style="65" customWidth="1"/>
    <col min="3341" max="3341" width="5.75" style="65" customWidth="1"/>
    <col min="3342" max="3342" width="6.625" style="65" customWidth="1"/>
    <col min="3343" max="3343" width="6.375" style="65" customWidth="1"/>
    <col min="3344" max="3344" width="3.5" style="65" customWidth="1"/>
    <col min="3345" max="3345" width="5.75" style="65" customWidth="1"/>
    <col min="3346" max="3346" width="4.5" style="65" customWidth="1"/>
    <col min="3347" max="3347" width="8.125" style="65" customWidth="1"/>
    <col min="3348" max="3348" width="4.375" style="65" customWidth="1"/>
    <col min="3349" max="3349" width="5" style="65" customWidth="1"/>
    <col min="3350" max="3350" width="5.875" style="65" customWidth="1"/>
    <col min="3351" max="3351" width="12.625" style="65" customWidth="1"/>
    <col min="3352" max="3352" width="1.5" style="65" customWidth="1"/>
    <col min="3353" max="3353" width="5.875" style="65" customWidth="1"/>
    <col min="3354" max="3354" width="3.75" style="65" customWidth="1"/>
    <col min="3355" max="3355" width="4.25" style="65" customWidth="1"/>
    <col min="3356" max="3356" width="2" style="65" customWidth="1"/>
    <col min="3357" max="3357" width="25.625" style="65" bestFit="1" customWidth="1"/>
    <col min="3358" max="3584" width="9" style="65"/>
    <col min="3585" max="3586" width="1.25" style="65" customWidth="1"/>
    <col min="3587" max="3587" width="4.25" style="65" customWidth="1"/>
    <col min="3588" max="3588" width="20.125" style="65" customWidth="1"/>
    <col min="3589" max="3589" width="14.625" style="65" customWidth="1"/>
    <col min="3590" max="3590" width="5.125" style="65" customWidth="1"/>
    <col min="3591" max="3591" width="8" style="65" customWidth="1"/>
    <col min="3592" max="3592" width="3.25" style="65" customWidth="1"/>
    <col min="3593" max="3593" width="4.75" style="65" customWidth="1"/>
    <col min="3594" max="3594" width="5.375" style="65" customWidth="1"/>
    <col min="3595" max="3595" width="5.125" style="65" customWidth="1"/>
    <col min="3596" max="3596" width="7.625" style="65" customWidth="1"/>
    <col min="3597" max="3597" width="5.75" style="65" customWidth="1"/>
    <col min="3598" max="3598" width="6.625" style="65" customWidth="1"/>
    <col min="3599" max="3599" width="6.375" style="65" customWidth="1"/>
    <col min="3600" max="3600" width="3.5" style="65" customWidth="1"/>
    <col min="3601" max="3601" width="5.75" style="65" customWidth="1"/>
    <col min="3602" max="3602" width="4.5" style="65" customWidth="1"/>
    <col min="3603" max="3603" width="8.125" style="65" customWidth="1"/>
    <col min="3604" max="3604" width="4.375" style="65" customWidth="1"/>
    <col min="3605" max="3605" width="5" style="65" customWidth="1"/>
    <col min="3606" max="3606" width="5.875" style="65" customWidth="1"/>
    <col min="3607" max="3607" width="12.625" style="65" customWidth="1"/>
    <col min="3608" max="3608" width="1.5" style="65" customWidth="1"/>
    <col min="3609" max="3609" width="5.875" style="65" customWidth="1"/>
    <col min="3610" max="3610" width="3.75" style="65" customWidth="1"/>
    <col min="3611" max="3611" width="4.25" style="65" customWidth="1"/>
    <col min="3612" max="3612" width="2" style="65" customWidth="1"/>
    <col min="3613" max="3613" width="25.625" style="65" bestFit="1" customWidth="1"/>
    <col min="3614" max="3840" width="9" style="65"/>
    <col min="3841" max="3842" width="1.25" style="65" customWidth="1"/>
    <col min="3843" max="3843" width="4.25" style="65" customWidth="1"/>
    <col min="3844" max="3844" width="20.125" style="65" customWidth="1"/>
    <col min="3845" max="3845" width="14.625" style="65" customWidth="1"/>
    <col min="3846" max="3846" width="5.125" style="65" customWidth="1"/>
    <col min="3847" max="3847" width="8" style="65" customWidth="1"/>
    <col min="3848" max="3848" width="3.25" style="65" customWidth="1"/>
    <col min="3849" max="3849" width="4.75" style="65" customWidth="1"/>
    <col min="3850" max="3850" width="5.375" style="65" customWidth="1"/>
    <col min="3851" max="3851" width="5.125" style="65" customWidth="1"/>
    <col min="3852" max="3852" width="7.625" style="65" customWidth="1"/>
    <col min="3853" max="3853" width="5.75" style="65" customWidth="1"/>
    <col min="3854" max="3854" width="6.625" style="65" customWidth="1"/>
    <col min="3855" max="3855" width="6.375" style="65" customWidth="1"/>
    <col min="3856" max="3856" width="3.5" style="65" customWidth="1"/>
    <col min="3857" max="3857" width="5.75" style="65" customWidth="1"/>
    <col min="3858" max="3858" width="4.5" style="65" customWidth="1"/>
    <col min="3859" max="3859" width="8.125" style="65" customWidth="1"/>
    <col min="3860" max="3860" width="4.375" style="65" customWidth="1"/>
    <col min="3861" max="3861" width="5" style="65" customWidth="1"/>
    <col min="3862" max="3862" width="5.875" style="65" customWidth="1"/>
    <col min="3863" max="3863" width="12.625" style="65" customWidth="1"/>
    <col min="3864" max="3864" width="1.5" style="65" customWidth="1"/>
    <col min="3865" max="3865" width="5.875" style="65" customWidth="1"/>
    <col min="3866" max="3866" width="3.75" style="65" customWidth="1"/>
    <col min="3867" max="3867" width="4.25" style="65" customWidth="1"/>
    <col min="3868" max="3868" width="2" style="65" customWidth="1"/>
    <col min="3869" max="3869" width="25.625" style="65" bestFit="1" customWidth="1"/>
    <col min="3870" max="4096" width="9" style="65"/>
    <col min="4097" max="4098" width="1.25" style="65" customWidth="1"/>
    <col min="4099" max="4099" width="4.25" style="65" customWidth="1"/>
    <col min="4100" max="4100" width="20.125" style="65" customWidth="1"/>
    <col min="4101" max="4101" width="14.625" style="65" customWidth="1"/>
    <col min="4102" max="4102" width="5.125" style="65" customWidth="1"/>
    <col min="4103" max="4103" width="8" style="65" customWidth="1"/>
    <col min="4104" max="4104" width="3.25" style="65" customWidth="1"/>
    <col min="4105" max="4105" width="4.75" style="65" customWidth="1"/>
    <col min="4106" max="4106" width="5.375" style="65" customWidth="1"/>
    <col min="4107" max="4107" width="5.125" style="65" customWidth="1"/>
    <col min="4108" max="4108" width="7.625" style="65" customWidth="1"/>
    <col min="4109" max="4109" width="5.75" style="65" customWidth="1"/>
    <col min="4110" max="4110" width="6.625" style="65" customWidth="1"/>
    <col min="4111" max="4111" width="6.375" style="65" customWidth="1"/>
    <col min="4112" max="4112" width="3.5" style="65" customWidth="1"/>
    <col min="4113" max="4113" width="5.75" style="65" customWidth="1"/>
    <col min="4114" max="4114" width="4.5" style="65" customWidth="1"/>
    <col min="4115" max="4115" width="8.125" style="65" customWidth="1"/>
    <col min="4116" max="4116" width="4.375" style="65" customWidth="1"/>
    <col min="4117" max="4117" width="5" style="65" customWidth="1"/>
    <col min="4118" max="4118" width="5.875" style="65" customWidth="1"/>
    <col min="4119" max="4119" width="12.625" style="65" customWidth="1"/>
    <col min="4120" max="4120" width="1.5" style="65" customWidth="1"/>
    <col min="4121" max="4121" width="5.875" style="65" customWidth="1"/>
    <col min="4122" max="4122" width="3.75" style="65" customWidth="1"/>
    <col min="4123" max="4123" width="4.25" style="65" customWidth="1"/>
    <col min="4124" max="4124" width="2" style="65" customWidth="1"/>
    <col min="4125" max="4125" width="25.625" style="65" bestFit="1" customWidth="1"/>
    <col min="4126" max="4352" width="9" style="65"/>
    <col min="4353" max="4354" width="1.25" style="65" customWidth="1"/>
    <col min="4355" max="4355" width="4.25" style="65" customWidth="1"/>
    <col min="4356" max="4356" width="20.125" style="65" customWidth="1"/>
    <col min="4357" max="4357" width="14.625" style="65" customWidth="1"/>
    <col min="4358" max="4358" width="5.125" style="65" customWidth="1"/>
    <col min="4359" max="4359" width="8" style="65" customWidth="1"/>
    <col min="4360" max="4360" width="3.25" style="65" customWidth="1"/>
    <col min="4361" max="4361" width="4.75" style="65" customWidth="1"/>
    <col min="4362" max="4362" width="5.375" style="65" customWidth="1"/>
    <col min="4363" max="4363" width="5.125" style="65" customWidth="1"/>
    <col min="4364" max="4364" width="7.625" style="65" customWidth="1"/>
    <col min="4365" max="4365" width="5.75" style="65" customWidth="1"/>
    <col min="4366" max="4366" width="6.625" style="65" customWidth="1"/>
    <col min="4367" max="4367" width="6.375" style="65" customWidth="1"/>
    <col min="4368" max="4368" width="3.5" style="65" customWidth="1"/>
    <col min="4369" max="4369" width="5.75" style="65" customWidth="1"/>
    <col min="4370" max="4370" width="4.5" style="65" customWidth="1"/>
    <col min="4371" max="4371" width="8.125" style="65" customWidth="1"/>
    <col min="4372" max="4372" width="4.375" style="65" customWidth="1"/>
    <col min="4373" max="4373" width="5" style="65" customWidth="1"/>
    <col min="4374" max="4374" width="5.875" style="65" customWidth="1"/>
    <col min="4375" max="4375" width="12.625" style="65" customWidth="1"/>
    <col min="4376" max="4376" width="1.5" style="65" customWidth="1"/>
    <col min="4377" max="4377" width="5.875" style="65" customWidth="1"/>
    <col min="4378" max="4378" width="3.75" style="65" customWidth="1"/>
    <col min="4379" max="4379" width="4.25" style="65" customWidth="1"/>
    <col min="4380" max="4380" width="2" style="65" customWidth="1"/>
    <col min="4381" max="4381" width="25.625" style="65" bestFit="1" customWidth="1"/>
    <col min="4382" max="4608" width="9" style="65"/>
    <col min="4609" max="4610" width="1.25" style="65" customWidth="1"/>
    <col min="4611" max="4611" width="4.25" style="65" customWidth="1"/>
    <col min="4612" max="4612" width="20.125" style="65" customWidth="1"/>
    <col min="4613" max="4613" width="14.625" style="65" customWidth="1"/>
    <col min="4614" max="4614" width="5.125" style="65" customWidth="1"/>
    <col min="4615" max="4615" width="8" style="65" customWidth="1"/>
    <col min="4616" max="4616" width="3.25" style="65" customWidth="1"/>
    <col min="4617" max="4617" width="4.75" style="65" customWidth="1"/>
    <col min="4618" max="4618" width="5.375" style="65" customWidth="1"/>
    <col min="4619" max="4619" width="5.125" style="65" customWidth="1"/>
    <col min="4620" max="4620" width="7.625" style="65" customWidth="1"/>
    <col min="4621" max="4621" width="5.75" style="65" customWidth="1"/>
    <col min="4622" max="4622" width="6.625" style="65" customWidth="1"/>
    <col min="4623" max="4623" width="6.375" style="65" customWidth="1"/>
    <col min="4624" max="4624" width="3.5" style="65" customWidth="1"/>
    <col min="4625" max="4625" width="5.75" style="65" customWidth="1"/>
    <col min="4626" max="4626" width="4.5" style="65" customWidth="1"/>
    <col min="4627" max="4627" width="8.125" style="65" customWidth="1"/>
    <col min="4628" max="4628" width="4.375" style="65" customWidth="1"/>
    <col min="4629" max="4629" width="5" style="65" customWidth="1"/>
    <col min="4630" max="4630" width="5.875" style="65" customWidth="1"/>
    <col min="4631" max="4631" width="12.625" style="65" customWidth="1"/>
    <col min="4632" max="4632" width="1.5" style="65" customWidth="1"/>
    <col min="4633" max="4633" width="5.875" style="65" customWidth="1"/>
    <col min="4634" max="4634" width="3.75" style="65" customWidth="1"/>
    <col min="4635" max="4635" width="4.25" style="65" customWidth="1"/>
    <col min="4636" max="4636" width="2" style="65" customWidth="1"/>
    <col min="4637" max="4637" width="25.625" style="65" bestFit="1" customWidth="1"/>
    <col min="4638" max="4864" width="9" style="65"/>
    <col min="4865" max="4866" width="1.25" style="65" customWidth="1"/>
    <col min="4867" max="4867" width="4.25" style="65" customWidth="1"/>
    <col min="4868" max="4868" width="20.125" style="65" customWidth="1"/>
    <col min="4869" max="4869" width="14.625" style="65" customWidth="1"/>
    <col min="4870" max="4870" width="5.125" style="65" customWidth="1"/>
    <col min="4871" max="4871" width="8" style="65" customWidth="1"/>
    <col min="4872" max="4872" width="3.25" style="65" customWidth="1"/>
    <col min="4873" max="4873" width="4.75" style="65" customWidth="1"/>
    <col min="4874" max="4874" width="5.375" style="65" customWidth="1"/>
    <col min="4875" max="4875" width="5.125" style="65" customWidth="1"/>
    <col min="4876" max="4876" width="7.625" style="65" customWidth="1"/>
    <col min="4877" max="4877" width="5.75" style="65" customWidth="1"/>
    <col min="4878" max="4878" width="6.625" style="65" customWidth="1"/>
    <col min="4879" max="4879" width="6.375" style="65" customWidth="1"/>
    <col min="4880" max="4880" width="3.5" style="65" customWidth="1"/>
    <col min="4881" max="4881" width="5.75" style="65" customWidth="1"/>
    <col min="4882" max="4882" width="4.5" style="65" customWidth="1"/>
    <col min="4883" max="4883" width="8.125" style="65" customWidth="1"/>
    <col min="4884" max="4884" width="4.375" style="65" customWidth="1"/>
    <col min="4885" max="4885" width="5" style="65" customWidth="1"/>
    <col min="4886" max="4886" width="5.875" style="65" customWidth="1"/>
    <col min="4887" max="4887" width="12.625" style="65" customWidth="1"/>
    <col min="4888" max="4888" width="1.5" style="65" customWidth="1"/>
    <col min="4889" max="4889" width="5.875" style="65" customWidth="1"/>
    <col min="4890" max="4890" width="3.75" style="65" customWidth="1"/>
    <col min="4891" max="4891" width="4.25" style="65" customWidth="1"/>
    <col min="4892" max="4892" width="2" style="65" customWidth="1"/>
    <col min="4893" max="4893" width="25.625" style="65" bestFit="1" customWidth="1"/>
    <col min="4894" max="5120" width="9" style="65"/>
    <col min="5121" max="5122" width="1.25" style="65" customWidth="1"/>
    <col min="5123" max="5123" width="4.25" style="65" customWidth="1"/>
    <col min="5124" max="5124" width="20.125" style="65" customWidth="1"/>
    <col min="5125" max="5125" width="14.625" style="65" customWidth="1"/>
    <col min="5126" max="5126" width="5.125" style="65" customWidth="1"/>
    <col min="5127" max="5127" width="8" style="65" customWidth="1"/>
    <col min="5128" max="5128" width="3.25" style="65" customWidth="1"/>
    <col min="5129" max="5129" width="4.75" style="65" customWidth="1"/>
    <col min="5130" max="5130" width="5.375" style="65" customWidth="1"/>
    <col min="5131" max="5131" width="5.125" style="65" customWidth="1"/>
    <col min="5132" max="5132" width="7.625" style="65" customWidth="1"/>
    <col min="5133" max="5133" width="5.75" style="65" customWidth="1"/>
    <col min="5134" max="5134" width="6.625" style="65" customWidth="1"/>
    <col min="5135" max="5135" width="6.375" style="65" customWidth="1"/>
    <col min="5136" max="5136" width="3.5" style="65" customWidth="1"/>
    <col min="5137" max="5137" width="5.75" style="65" customWidth="1"/>
    <col min="5138" max="5138" width="4.5" style="65" customWidth="1"/>
    <col min="5139" max="5139" width="8.125" style="65" customWidth="1"/>
    <col min="5140" max="5140" width="4.375" style="65" customWidth="1"/>
    <col min="5141" max="5141" width="5" style="65" customWidth="1"/>
    <col min="5142" max="5142" width="5.875" style="65" customWidth="1"/>
    <col min="5143" max="5143" width="12.625" style="65" customWidth="1"/>
    <col min="5144" max="5144" width="1.5" style="65" customWidth="1"/>
    <col min="5145" max="5145" width="5.875" style="65" customWidth="1"/>
    <col min="5146" max="5146" width="3.75" style="65" customWidth="1"/>
    <col min="5147" max="5147" width="4.25" style="65" customWidth="1"/>
    <col min="5148" max="5148" width="2" style="65" customWidth="1"/>
    <col min="5149" max="5149" width="25.625" style="65" bestFit="1" customWidth="1"/>
    <col min="5150" max="5376" width="9" style="65"/>
    <col min="5377" max="5378" width="1.25" style="65" customWidth="1"/>
    <col min="5379" max="5379" width="4.25" style="65" customWidth="1"/>
    <col min="5380" max="5380" width="20.125" style="65" customWidth="1"/>
    <col min="5381" max="5381" width="14.625" style="65" customWidth="1"/>
    <col min="5382" max="5382" width="5.125" style="65" customWidth="1"/>
    <col min="5383" max="5383" width="8" style="65" customWidth="1"/>
    <col min="5384" max="5384" width="3.25" style="65" customWidth="1"/>
    <col min="5385" max="5385" width="4.75" style="65" customWidth="1"/>
    <col min="5386" max="5386" width="5.375" style="65" customWidth="1"/>
    <col min="5387" max="5387" width="5.125" style="65" customWidth="1"/>
    <col min="5388" max="5388" width="7.625" style="65" customWidth="1"/>
    <col min="5389" max="5389" width="5.75" style="65" customWidth="1"/>
    <col min="5390" max="5390" width="6.625" style="65" customWidth="1"/>
    <col min="5391" max="5391" width="6.375" style="65" customWidth="1"/>
    <col min="5392" max="5392" width="3.5" style="65" customWidth="1"/>
    <col min="5393" max="5393" width="5.75" style="65" customWidth="1"/>
    <col min="5394" max="5394" width="4.5" style="65" customWidth="1"/>
    <col min="5395" max="5395" width="8.125" style="65" customWidth="1"/>
    <col min="5396" max="5396" width="4.375" style="65" customWidth="1"/>
    <col min="5397" max="5397" width="5" style="65" customWidth="1"/>
    <col min="5398" max="5398" width="5.875" style="65" customWidth="1"/>
    <col min="5399" max="5399" width="12.625" style="65" customWidth="1"/>
    <col min="5400" max="5400" width="1.5" style="65" customWidth="1"/>
    <col min="5401" max="5401" width="5.875" style="65" customWidth="1"/>
    <col min="5402" max="5402" width="3.75" style="65" customWidth="1"/>
    <col min="5403" max="5403" width="4.25" style="65" customWidth="1"/>
    <col min="5404" max="5404" width="2" style="65" customWidth="1"/>
    <col min="5405" max="5405" width="25.625" style="65" bestFit="1" customWidth="1"/>
    <col min="5406" max="5632" width="9" style="65"/>
    <col min="5633" max="5634" width="1.25" style="65" customWidth="1"/>
    <col min="5635" max="5635" width="4.25" style="65" customWidth="1"/>
    <col min="5636" max="5636" width="20.125" style="65" customWidth="1"/>
    <col min="5637" max="5637" width="14.625" style="65" customWidth="1"/>
    <col min="5638" max="5638" width="5.125" style="65" customWidth="1"/>
    <col min="5639" max="5639" width="8" style="65" customWidth="1"/>
    <col min="5640" max="5640" width="3.25" style="65" customWidth="1"/>
    <col min="5641" max="5641" width="4.75" style="65" customWidth="1"/>
    <col min="5642" max="5642" width="5.375" style="65" customWidth="1"/>
    <col min="5643" max="5643" width="5.125" style="65" customWidth="1"/>
    <col min="5644" max="5644" width="7.625" style="65" customWidth="1"/>
    <col min="5645" max="5645" width="5.75" style="65" customWidth="1"/>
    <col min="5646" max="5646" width="6.625" style="65" customWidth="1"/>
    <col min="5647" max="5647" width="6.375" style="65" customWidth="1"/>
    <col min="5648" max="5648" width="3.5" style="65" customWidth="1"/>
    <col min="5649" max="5649" width="5.75" style="65" customWidth="1"/>
    <col min="5650" max="5650" width="4.5" style="65" customWidth="1"/>
    <col min="5651" max="5651" width="8.125" style="65" customWidth="1"/>
    <col min="5652" max="5652" width="4.375" style="65" customWidth="1"/>
    <col min="5653" max="5653" width="5" style="65" customWidth="1"/>
    <col min="5654" max="5654" width="5.875" style="65" customWidth="1"/>
    <col min="5655" max="5655" width="12.625" style="65" customWidth="1"/>
    <col min="5656" max="5656" width="1.5" style="65" customWidth="1"/>
    <col min="5657" max="5657" width="5.875" style="65" customWidth="1"/>
    <col min="5658" max="5658" width="3.75" style="65" customWidth="1"/>
    <col min="5659" max="5659" width="4.25" style="65" customWidth="1"/>
    <col min="5660" max="5660" width="2" style="65" customWidth="1"/>
    <col min="5661" max="5661" width="25.625" style="65" bestFit="1" customWidth="1"/>
    <col min="5662" max="5888" width="9" style="65"/>
    <col min="5889" max="5890" width="1.25" style="65" customWidth="1"/>
    <col min="5891" max="5891" width="4.25" style="65" customWidth="1"/>
    <col min="5892" max="5892" width="20.125" style="65" customWidth="1"/>
    <col min="5893" max="5893" width="14.625" style="65" customWidth="1"/>
    <col min="5894" max="5894" width="5.125" style="65" customWidth="1"/>
    <col min="5895" max="5895" width="8" style="65" customWidth="1"/>
    <col min="5896" max="5896" width="3.25" style="65" customWidth="1"/>
    <col min="5897" max="5897" width="4.75" style="65" customWidth="1"/>
    <col min="5898" max="5898" width="5.375" style="65" customWidth="1"/>
    <col min="5899" max="5899" width="5.125" style="65" customWidth="1"/>
    <col min="5900" max="5900" width="7.625" style="65" customWidth="1"/>
    <col min="5901" max="5901" width="5.75" style="65" customWidth="1"/>
    <col min="5902" max="5902" width="6.625" style="65" customWidth="1"/>
    <col min="5903" max="5903" width="6.375" style="65" customWidth="1"/>
    <col min="5904" max="5904" width="3.5" style="65" customWidth="1"/>
    <col min="5905" max="5905" width="5.75" style="65" customWidth="1"/>
    <col min="5906" max="5906" width="4.5" style="65" customWidth="1"/>
    <col min="5907" max="5907" width="8.125" style="65" customWidth="1"/>
    <col min="5908" max="5908" width="4.375" style="65" customWidth="1"/>
    <col min="5909" max="5909" width="5" style="65" customWidth="1"/>
    <col min="5910" max="5910" width="5.875" style="65" customWidth="1"/>
    <col min="5911" max="5911" width="12.625" style="65" customWidth="1"/>
    <col min="5912" max="5912" width="1.5" style="65" customWidth="1"/>
    <col min="5913" max="5913" width="5.875" style="65" customWidth="1"/>
    <col min="5914" max="5914" width="3.75" style="65" customWidth="1"/>
    <col min="5915" max="5915" width="4.25" style="65" customWidth="1"/>
    <col min="5916" max="5916" width="2" style="65" customWidth="1"/>
    <col min="5917" max="5917" width="25.625" style="65" bestFit="1" customWidth="1"/>
    <col min="5918" max="6144" width="9" style="65"/>
    <col min="6145" max="6146" width="1.25" style="65" customWidth="1"/>
    <col min="6147" max="6147" width="4.25" style="65" customWidth="1"/>
    <col min="6148" max="6148" width="20.125" style="65" customWidth="1"/>
    <col min="6149" max="6149" width="14.625" style="65" customWidth="1"/>
    <col min="6150" max="6150" width="5.125" style="65" customWidth="1"/>
    <col min="6151" max="6151" width="8" style="65" customWidth="1"/>
    <col min="6152" max="6152" width="3.25" style="65" customWidth="1"/>
    <col min="6153" max="6153" width="4.75" style="65" customWidth="1"/>
    <col min="6154" max="6154" width="5.375" style="65" customWidth="1"/>
    <col min="6155" max="6155" width="5.125" style="65" customWidth="1"/>
    <col min="6156" max="6156" width="7.625" style="65" customWidth="1"/>
    <col min="6157" max="6157" width="5.75" style="65" customWidth="1"/>
    <col min="6158" max="6158" width="6.625" style="65" customWidth="1"/>
    <col min="6159" max="6159" width="6.375" style="65" customWidth="1"/>
    <col min="6160" max="6160" width="3.5" style="65" customWidth="1"/>
    <col min="6161" max="6161" width="5.75" style="65" customWidth="1"/>
    <col min="6162" max="6162" width="4.5" style="65" customWidth="1"/>
    <col min="6163" max="6163" width="8.125" style="65" customWidth="1"/>
    <col min="6164" max="6164" width="4.375" style="65" customWidth="1"/>
    <col min="6165" max="6165" width="5" style="65" customWidth="1"/>
    <col min="6166" max="6166" width="5.875" style="65" customWidth="1"/>
    <col min="6167" max="6167" width="12.625" style="65" customWidth="1"/>
    <col min="6168" max="6168" width="1.5" style="65" customWidth="1"/>
    <col min="6169" max="6169" width="5.875" style="65" customWidth="1"/>
    <col min="6170" max="6170" width="3.75" style="65" customWidth="1"/>
    <col min="6171" max="6171" width="4.25" style="65" customWidth="1"/>
    <col min="6172" max="6172" width="2" style="65" customWidth="1"/>
    <col min="6173" max="6173" width="25.625" style="65" bestFit="1" customWidth="1"/>
    <col min="6174" max="6400" width="9" style="65"/>
    <col min="6401" max="6402" width="1.25" style="65" customWidth="1"/>
    <col min="6403" max="6403" width="4.25" style="65" customWidth="1"/>
    <col min="6404" max="6404" width="20.125" style="65" customWidth="1"/>
    <col min="6405" max="6405" width="14.625" style="65" customWidth="1"/>
    <col min="6406" max="6406" width="5.125" style="65" customWidth="1"/>
    <col min="6407" max="6407" width="8" style="65" customWidth="1"/>
    <col min="6408" max="6408" width="3.25" style="65" customWidth="1"/>
    <col min="6409" max="6409" width="4.75" style="65" customWidth="1"/>
    <col min="6410" max="6410" width="5.375" style="65" customWidth="1"/>
    <col min="6411" max="6411" width="5.125" style="65" customWidth="1"/>
    <col min="6412" max="6412" width="7.625" style="65" customWidth="1"/>
    <col min="6413" max="6413" width="5.75" style="65" customWidth="1"/>
    <col min="6414" max="6414" width="6.625" style="65" customWidth="1"/>
    <col min="6415" max="6415" width="6.375" style="65" customWidth="1"/>
    <col min="6416" max="6416" width="3.5" style="65" customWidth="1"/>
    <col min="6417" max="6417" width="5.75" style="65" customWidth="1"/>
    <col min="6418" max="6418" width="4.5" style="65" customWidth="1"/>
    <col min="6419" max="6419" width="8.125" style="65" customWidth="1"/>
    <col min="6420" max="6420" width="4.375" style="65" customWidth="1"/>
    <col min="6421" max="6421" width="5" style="65" customWidth="1"/>
    <col min="6422" max="6422" width="5.875" style="65" customWidth="1"/>
    <col min="6423" max="6423" width="12.625" style="65" customWidth="1"/>
    <col min="6424" max="6424" width="1.5" style="65" customWidth="1"/>
    <col min="6425" max="6425" width="5.875" style="65" customWidth="1"/>
    <col min="6426" max="6426" width="3.75" style="65" customWidth="1"/>
    <col min="6427" max="6427" width="4.25" style="65" customWidth="1"/>
    <col min="6428" max="6428" width="2" style="65" customWidth="1"/>
    <col min="6429" max="6429" width="25.625" style="65" bestFit="1" customWidth="1"/>
    <col min="6430" max="6656" width="9" style="65"/>
    <col min="6657" max="6658" width="1.25" style="65" customWidth="1"/>
    <col min="6659" max="6659" width="4.25" style="65" customWidth="1"/>
    <col min="6660" max="6660" width="20.125" style="65" customWidth="1"/>
    <col min="6661" max="6661" width="14.625" style="65" customWidth="1"/>
    <col min="6662" max="6662" width="5.125" style="65" customWidth="1"/>
    <col min="6663" max="6663" width="8" style="65" customWidth="1"/>
    <col min="6664" max="6664" width="3.25" style="65" customWidth="1"/>
    <col min="6665" max="6665" width="4.75" style="65" customWidth="1"/>
    <col min="6666" max="6666" width="5.375" style="65" customWidth="1"/>
    <col min="6667" max="6667" width="5.125" style="65" customWidth="1"/>
    <col min="6668" max="6668" width="7.625" style="65" customWidth="1"/>
    <col min="6669" max="6669" width="5.75" style="65" customWidth="1"/>
    <col min="6670" max="6670" width="6.625" style="65" customWidth="1"/>
    <col min="6671" max="6671" width="6.375" style="65" customWidth="1"/>
    <col min="6672" max="6672" width="3.5" style="65" customWidth="1"/>
    <col min="6673" max="6673" width="5.75" style="65" customWidth="1"/>
    <col min="6674" max="6674" width="4.5" style="65" customWidth="1"/>
    <col min="6675" max="6675" width="8.125" style="65" customWidth="1"/>
    <col min="6676" max="6676" width="4.375" style="65" customWidth="1"/>
    <col min="6677" max="6677" width="5" style="65" customWidth="1"/>
    <col min="6678" max="6678" width="5.875" style="65" customWidth="1"/>
    <col min="6679" max="6679" width="12.625" style="65" customWidth="1"/>
    <col min="6680" max="6680" width="1.5" style="65" customWidth="1"/>
    <col min="6681" max="6681" width="5.875" style="65" customWidth="1"/>
    <col min="6682" max="6682" width="3.75" style="65" customWidth="1"/>
    <col min="6683" max="6683" width="4.25" style="65" customWidth="1"/>
    <col min="6684" max="6684" width="2" style="65" customWidth="1"/>
    <col min="6685" max="6685" width="25.625" style="65" bestFit="1" customWidth="1"/>
    <col min="6686" max="6912" width="9" style="65"/>
    <col min="6913" max="6914" width="1.25" style="65" customWidth="1"/>
    <col min="6915" max="6915" width="4.25" style="65" customWidth="1"/>
    <col min="6916" max="6916" width="20.125" style="65" customWidth="1"/>
    <col min="6917" max="6917" width="14.625" style="65" customWidth="1"/>
    <col min="6918" max="6918" width="5.125" style="65" customWidth="1"/>
    <col min="6919" max="6919" width="8" style="65" customWidth="1"/>
    <col min="6920" max="6920" width="3.25" style="65" customWidth="1"/>
    <col min="6921" max="6921" width="4.75" style="65" customWidth="1"/>
    <col min="6922" max="6922" width="5.375" style="65" customWidth="1"/>
    <col min="6923" max="6923" width="5.125" style="65" customWidth="1"/>
    <col min="6924" max="6924" width="7.625" style="65" customWidth="1"/>
    <col min="6925" max="6925" width="5.75" style="65" customWidth="1"/>
    <col min="6926" max="6926" width="6.625" style="65" customWidth="1"/>
    <col min="6927" max="6927" width="6.375" style="65" customWidth="1"/>
    <col min="6928" max="6928" width="3.5" style="65" customWidth="1"/>
    <col min="6929" max="6929" width="5.75" style="65" customWidth="1"/>
    <col min="6930" max="6930" width="4.5" style="65" customWidth="1"/>
    <col min="6931" max="6931" width="8.125" style="65" customWidth="1"/>
    <col min="6932" max="6932" width="4.375" style="65" customWidth="1"/>
    <col min="6933" max="6933" width="5" style="65" customWidth="1"/>
    <col min="6934" max="6934" width="5.875" style="65" customWidth="1"/>
    <col min="6935" max="6935" width="12.625" style="65" customWidth="1"/>
    <col min="6936" max="6936" width="1.5" style="65" customWidth="1"/>
    <col min="6937" max="6937" width="5.875" style="65" customWidth="1"/>
    <col min="6938" max="6938" width="3.75" style="65" customWidth="1"/>
    <col min="6939" max="6939" width="4.25" style="65" customWidth="1"/>
    <col min="6940" max="6940" width="2" style="65" customWidth="1"/>
    <col min="6941" max="6941" width="25.625" style="65" bestFit="1" customWidth="1"/>
    <col min="6942" max="7168" width="9" style="65"/>
    <col min="7169" max="7170" width="1.25" style="65" customWidth="1"/>
    <col min="7171" max="7171" width="4.25" style="65" customWidth="1"/>
    <col min="7172" max="7172" width="20.125" style="65" customWidth="1"/>
    <col min="7173" max="7173" width="14.625" style="65" customWidth="1"/>
    <col min="7174" max="7174" width="5.125" style="65" customWidth="1"/>
    <col min="7175" max="7175" width="8" style="65" customWidth="1"/>
    <col min="7176" max="7176" width="3.25" style="65" customWidth="1"/>
    <col min="7177" max="7177" width="4.75" style="65" customWidth="1"/>
    <col min="7178" max="7178" width="5.375" style="65" customWidth="1"/>
    <col min="7179" max="7179" width="5.125" style="65" customWidth="1"/>
    <col min="7180" max="7180" width="7.625" style="65" customWidth="1"/>
    <col min="7181" max="7181" width="5.75" style="65" customWidth="1"/>
    <col min="7182" max="7182" width="6.625" style="65" customWidth="1"/>
    <col min="7183" max="7183" width="6.375" style="65" customWidth="1"/>
    <col min="7184" max="7184" width="3.5" style="65" customWidth="1"/>
    <col min="7185" max="7185" width="5.75" style="65" customWidth="1"/>
    <col min="7186" max="7186" width="4.5" style="65" customWidth="1"/>
    <col min="7187" max="7187" width="8.125" style="65" customWidth="1"/>
    <col min="7188" max="7188" width="4.375" style="65" customWidth="1"/>
    <col min="7189" max="7189" width="5" style="65" customWidth="1"/>
    <col min="7190" max="7190" width="5.875" style="65" customWidth="1"/>
    <col min="7191" max="7191" width="12.625" style="65" customWidth="1"/>
    <col min="7192" max="7192" width="1.5" style="65" customWidth="1"/>
    <col min="7193" max="7193" width="5.875" style="65" customWidth="1"/>
    <col min="7194" max="7194" width="3.75" style="65" customWidth="1"/>
    <col min="7195" max="7195" width="4.25" style="65" customWidth="1"/>
    <col min="7196" max="7196" width="2" style="65" customWidth="1"/>
    <col min="7197" max="7197" width="25.625" style="65" bestFit="1" customWidth="1"/>
    <col min="7198" max="7424" width="9" style="65"/>
    <col min="7425" max="7426" width="1.25" style="65" customWidth="1"/>
    <col min="7427" max="7427" width="4.25" style="65" customWidth="1"/>
    <col min="7428" max="7428" width="20.125" style="65" customWidth="1"/>
    <col min="7429" max="7429" width="14.625" style="65" customWidth="1"/>
    <col min="7430" max="7430" width="5.125" style="65" customWidth="1"/>
    <col min="7431" max="7431" width="8" style="65" customWidth="1"/>
    <col min="7432" max="7432" width="3.25" style="65" customWidth="1"/>
    <col min="7433" max="7433" width="4.75" style="65" customWidth="1"/>
    <col min="7434" max="7434" width="5.375" style="65" customWidth="1"/>
    <col min="7435" max="7435" width="5.125" style="65" customWidth="1"/>
    <col min="7436" max="7436" width="7.625" style="65" customWidth="1"/>
    <col min="7437" max="7437" width="5.75" style="65" customWidth="1"/>
    <col min="7438" max="7438" width="6.625" style="65" customWidth="1"/>
    <col min="7439" max="7439" width="6.375" style="65" customWidth="1"/>
    <col min="7440" max="7440" width="3.5" style="65" customWidth="1"/>
    <col min="7441" max="7441" width="5.75" style="65" customWidth="1"/>
    <col min="7442" max="7442" width="4.5" style="65" customWidth="1"/>
    <col min="7443" max="7443" width="8.125" style="65" customWidth="1"/>
    <col min="7444" max="7444" width="4.375" style="65" customWidth="1"/>
    <col min="7445" max="7445" width="5" style="65" customWidth="1"/>
    <col min="7446" max="7446" width="5.875" style="65" customWidth="1"/>
    <col min="7447" max="7447" width="12.625" style="65" customWidth="1"/>
    <col min="7448" max="7448" width="1.5" style="65" customWidth="1"/>
    <col min="7449" max="7449" width="5.875" style="65" customWidth="1"/>
    <col min="7450" max="7450" width="3.75" style="65" customWidth="1"/>
    <col min="7451" max="7451" width="4.25" style="65" customWidth="1"/>
    <col min="7452" max="7452" width="2" style="65" customWidth="1"/>
    <col min="7453" max="7453" width="25.625" style="65" bestFit="1" customWidth="1"/>
    <col min="7454" max="7680" width="9" style="65"/>
    <col min="7681" max="7682" width="1.25" style="65" customWidth="1"/>
    <col min="7683" max="7683" width="4.25" style="65" customWidth="1"/>
    <col min="7684" max="7684" width="20.125" style="65" customWidth="1"/>
    <col min="7685" max="7685" width="14.625" style="65" customWidth="1"/>
    <col min="7686" max="7686" width="5.125" style="65" customWidth="1"/>
    <col min="7687" max="7687" width="8" style="65" customWidth="1"/>
    <col min="7688" max="7688" width="3.25" style="65" customWidth="1"/>
    <col min="7689" max="7689" width="4.75" style="65" customWidth="1"/>
    <col min="7690" max="7690" width="5.375" style="65" customWidth="1"/>
    <col min="7691" max="7691" width="5.125" style="65" customWidth="1"/>
    <col min="7692" max="7692" width="7.625" style="65" customWidth="1"/>
    <col min="7693" max="7693" width="5.75" style="65" customWidth="1"/>
    <col min="7694" max="7694" width="6.625" style="65" customWidth="1"/>
    <col min="7695" max="7695" width="6.375" style="65" customWidth="1"/>
    <col min="7696" max="7696" width="3.5" style="65" customWidth="1"/>
    <col min="7697" max="7697" width="5.75" style="65" customWidth="1"/>
    <col min="7698" max="7698" width="4.5" style="65" customWidth="1"/>
    <col min="7699" max="7699" width="8.125" style="65" customWidth="1"/>
    <col min="7700" max="7700" width="4.375" style="65" customWidth="1"/>
    <col min="7701" max="7701" width="5" style="65" customWidth="1"/>
    <col min="7702" max="7702" width="5.875" style="65" customWidth="1"/>
    <col min="7703" max="7703" width="12.625" style="65" customWidth="1"/>
    <col min="7704" max="7704" width="1.5" style="65" customWidth="1"/>
    <col min="7705" max="7705" width="5.875" style="65" customWidth="1"/>
    <col min="7706" max="7706" width="3.75" style="65" customWidth="1"/>
    <col min="7707" max="7707" width="4.25" style="65" customWidth="1"/>
    <col min="7708" max="7708" width="2" style="65" customWidth="1"/>
    <col min="7709" max="7709" width="25.625" style="65" bestFit="1" customWidth="1"/>
    <col min="7710" max="7936" width="9" style="65"/>
    <col min="7937" max="7938" width="1.25" style="65" customWidth="1"/>
    <col min="7939" max="7939" width="4.25" style="65" customWidth="1"/>
    <col min="7940" max="7940" width="20.125" style="65" customWidth="1"/>
    <col min="7941" max="7941" width="14.625" style="65" customWidth="1"/>
    <col min="7942" max="7942" width="5.125" style="65" customWidth="1"/>
    <col min="7943" max="7943" width="8" style="65" customWidth="1"/>
    <col min="7944" max="7944" width="3.25" style="65" customWidth="1"/>
    <col min="7945" max="7945" width="4.75" style="65" customWidth="1"/>
    <col min="7946" max="7946" width="5.375" style="65" customWidth="1"/>
    <col min="7947" max="7947" width="5.125" style="65" customWidth="1"/>
    <col min="7948" max="7948" width="7.625" style="65" customWidth="1"/>
    <col min="7949" max="7949" width="5.75" style="65" customWidth="1"/>
    <col min="7950" max="7950" width="6.625" style="65" customWidth="1"/>
    <col min="7951" max="7951" width="6.375" style="65" customWidth="1"/>
    <col min="7952" max="7952" width="3.5" style="65" customWidth="1"/>
    <col min="7953" max="7953" width="5.75" style="65" customWidth="1"/>
    <col min="7954" max="7954" width="4.5" style="65" customWidth="1"/>
    <col min="7955" max="7955" width="8.125" style="65" customWidth="1"/>
    <col min="7956" max="7956" width="4.375" style="65" customWidth="1"/>
    <col min="7957" max="7957" width="5" style="65" customWidth="1"/>
    <col min="7958" max="7958" width="5.875" style="65" customWidth="1"/>
    <col min="7959" max="7959" width="12.625" style="65" customWidth="1"/>
    <col min="7960" max="7960" width="1.5" style="65" customWidth="1"/>
    <col min="7961" max="7961" width="5.875" style="65" customWidth="1"/>
    <col min="7962" max="7962" width="3.75" style="65" customWidth="1"/>
    <col min="7963" max="7963" width="4.25" style="65" customWidth="1"/>
    <col min="7964" max="7964" width="2" style="65" customWidth="1"/>
    <col min="7965" max="7965" width="25.625" style="65" bestFit="1" customWidth="1"/>
    <col min="7966" max="8192" width="9" style="65"/>
    <col min="8193" max="8194" width="1.25" style="65" customWidth="1"/>
    <col min="8195" max="8195" width="4.25" style="65" customWidth="1"/>
    <col min="8196" max="8196" width="20.125" style="65" customWidth="1"/>
    <col min="8197" max="8197" width="14.625" style="65" customWidth="1"/>
    <col min="8198" max="8198" width="5.125" style="65" customWidth="1"/>
    <col min="8199" max="8199" width="8" style="65" customWidth="1"/>
    <col min="8200" max="8200" width="3.25" style="65" customWidth="1"/>
    <col min="8201" max="8201" width="4.75" style="65" customWidth="1"/>
    <col min="8202" max="8202" width="5.375" style="65" customWidth="1"/>
    <col min="8203" max="8203" width="5.125" style="65" customWidth="1"/>
    <col min="8204" max="8204" width="7.625" style="65" customWidth="1"/>
    <col min="8205" max="8205" width="5.75" style="65" customWidth="1"/>
    <col min="8206" max="8206" width="6.625" style="65" customWidth="1"/>
    <col min="8207" max="8207" width="6.375" style="65" customWidth="1"/>
    <col min="8208" max="8208" width="3.5" style="65" customWidth="1"/>
    <col min="8209" max="8209" width="5.75" style="65" customWidth="1"/>
    <col min="8210" max="8210" width="4.5" style="65" customWidth="1"/>
    <col min="8211" max="8211" width="8.125" style="65" customWidth="1"/>
    <col min="8212" max="8212" width="4.375" style="65" customWidth="1"/>
    <col min="8213" max="8213" width="5" style="65" customWidth="1"/>
    <col min="8214" max="8214" width="5.875" style="65" customWidth="1"/>
    <col min="8215" max="8215" width="12.625" style="65" customWidth="1"/>
    <col min="8216" max="8216" width="1.5" style="65" customWidth="1"/>
    <col min="8217" max="8217" width="5.875" style="65" customWidth="1"/>
    <col min="8218" max="8218" width="3.75" style="65" customWidth="1"/>
    <col min="8219" max="8219" width="4.25" style="65" customWidth="1"/>
    <col min="8220" max="8220" width="2" style="65" customWidth="1"/>
    <col min="8221" max="8221" width="25.625" style="65" bestFit="1" customWidth="1"/>
    <col min="8222" max="8448" width="9" style="65"/>
    <col min="8449" max="8450" width="1.25" style="65" customWidth="1"/>
    <col min="8451" max="8451" width="4.25" style="65" customWidth="1"/>
    <col min="8452" max="8452" width="20.125" style="65" customWidth="1"/>
    <col min="8453" max="8453" width="14.625" style="65" customWidth="1"/>
    <col min="8454" max="8454" width="5.125" style="65" customWidth="1"/>
    <col min="8455" max="8455" width="8" style="65" customWidth="1"/>
    <col min="8456" max="8456" width="3.25" style="65" customWidth="1"/>
    <col min="8457" max="8457" width="4.75" style="65" customWidth="1"/>
    <col min="8458" max="8458" width="5.375" style="65" customWidth="1"/>
    <col min="8459" max="8459" width="5.125" style="65" customWidth="1"/>
    <col min="8460" max="8460" width="7.625" style="65" customWidth="1"/>
    <col min="8461" max="8461" width="5.75" style="65" customWidth="1"/>
    <col min="8462" max="8462" width="6.625" style="65" customWidth="1"/>
    <col min="8463" max="8463" width="6.375" style="65" customWidth="1"/>
    <col min="8464" max="8464" width="3.5" style="65" customWidth="1"/>
    <col min="8465" max="8465" width="5.75" style="65" customWidth="1"/>
    <col min="8466" max="8466" width="4.5" style="65" customWidth="1"/>
    <col min="8467" max="8467" width="8.125" style="65" customWidth="1"/>
    <col min="8468" max="8468" width="4.375" style="65" customWidth="1"/>
    <col min="8469" max="8469" width="5" style="65" customWidth="1"/>
    <col min="8470" max="8470" width="5.875" style="65" customWidth="1"/>
    <col min="8471" max="8471" width="12.625" style="65" customWidth="1"/>
    <col min="8472" max="8472" width="1.5" style="65" customWidth="1"/>
    <col min="8473" max="8473" width="5.875" style="65" customWidth="1"/>
    <col min="8474" max="8474" width="3.75" style="65" customWidth="1"/>
    <col min="8475" max="8475" width="4.25" style="65" customWidth="1"/>
    <col min="8476" max="8476" width="2" style="65" customWidth="1"/>
    <col min="8477" max="8477" width="25.625" style="65" bestFit="1" customWidth="1"/>
    <col min="8478" max="8704" width="9" style="65"/>
    <col min="8705" max="8706" width="1.25" style="65" customWidth="1"/>
    <col min="8707" max="8707" width="4.25" style="65" customWidth="1"/>
    <col min="8708" max="8708" width="20.125" style="65" customWidth="1"/>
    <col min="8709" max="8709" width="14.625" style="65" customWidth="1"/>
    <col min="8710" max="8710" width="5.125" style="65" customWidth="1"/>
    <col min="8711" max="8711" width="8" style="65" customWidth="1"/>
    <col min="8712" max="8712" width="3.25" style="65" customWidth="1"/>
    <col min="8713" max="8713" width="4.75" style="65" customWidth="1"/>
    <col min="8714" max="8714" width="5.375" style="65" customWidth="1"/>
    <col min="8715" max="8715" width="5.125" style="65" customWidth="1"/>
    <col min="8716" max="8716" width="7.625" style="65" customWidth="1"/>
    <col min="8717" max="8717" width="5.75" style="65" customWidth="1"/>
    <col min="8718" max="8718" width="6.625" style="65" customWidth="1"/>
    <col min="8719" max="8719" width="6.375" style="65" customWidth="1"/>
    <col min="8720" max="8720" width="3.5" style="65" customWidth="1"/>
    <col min="8721" max="8721" width="5.75" style="65" customWidth="1"/>
    <col min="8722" max="8722" width="4.5" style="65" customWidth="1"/>
    <col min="8723" max="8723" width="8.125" style="65" customWidth="1"/>
    <col min="8724" max="8724" width="4.375" style="65" customWidth="1"/>
    <col min="8725" max="8725" width="5" style="65" customWidth="1"/>
    <col min="8726" max="8726" width="5.875" style="65" customWidth="1"/>
    <col min="8727" max="8727" width="12.625" style="65" customWidth="1"/>
    <col min="8728" max="8728" width="1.5" style="65" customWidth="1"/>
    <col min="8729" max="8729" width="5.875" style="65" customWidth="1"/>
    <col min="8730" max="8730" width="3.75" style="65" customWidth="1"/>
    <col min="8731" max="8731" width="4.25" style="65" customWidth="1"/>
    <col min="8732" max="8732" width="2" style="65" customWidth="1"/>
    <col min="8733" max="8733" width="25.625" style="65" bestFit="1" customWidth="1"/>
    <col min="8734" max="8960" width="9" style="65"/>
    <col min="8961" max="8962" width="1.25" style="65" customWidth="1"/>
    <col min="8963" max="8963" width="4.25" style="65" customWidth="1"/>
    <col min="8964" max="8964" width="20.125" style="65" customWidth="1"/>
    <col min="8965" max="8965" width="14.625" style="65" customWidth="1"/>
    <col min="8966" max="8966" width="5.125" style="65" customWidth="1"/>
    <col min="8967" max="8967" width="8" style="65" customWidth="1"/>
    <col min="8968" max="8968" width="3.25" style="65" customWidth="1"/>
    <col min="8969" max="8969" width="4.75" style="65" customWidth="1"/>
    <col min="8970" max="8970" width="5.375" style="65" customWidth="1"/>
    <col min="8971" max="8971" width="5.125" style="65" customWidth="1"/>
    <col min="8972" max="8972" width="7.625" style="65" customWidth="1"/>
    <col min="8973" max="8973" width="5.75" style="65" customWidth="1"/>
    <col min="8974" max="8974" width="6.625" style="65" customWidth="1"/>
    <col min="8975" max="8975" width="6.375" style="65" customWidth="1"/>
    <col min="8976" max="8976" width="3.5" style="65" customWidth="1"/>
    <col min="8977" max="8977" width="5.75" style="65" customWidth="1"/>
    <col min="8978" max="8978" width="4.5" style="65" customWidth="1"/>
    <col min="8979" max="8979" width="8.125" style="65" customWidth="1"/>
    <col min="8980" max="8980" width="4.375" style="65" customWidth="1"/>
    <col min="8981" max="8981" width="5" style="65" customWidth="1"/>
    <col min="8982" max="8982" width="5.875" style="65" customWidth="1"/>
    <col min="8983" max="8983" width="12.625" style="65" customWidth="1"/>
    <col min="8984" max="8984" width="1.5" style="65" customWidth="1"/>
    <col min="8985" max="8985" width="5.875" style="65" customWidth="1"/>
    <col min="8986" max="8986" width="3.75" style="65" customWidth="1"/>
    <col min="8987" max="8987" width="4.25" style="65" customWidth="1"/>
    <col min="8988" max="8988" width="2" style="65" customWidth="1"/>
    <col min="8989" max="8989" width="25.625" style="65" bestFit="1" customWidth="1"/>
    <col min="8990" max="9216" width="9" style="65"/>
    <col min="9217" max="9218" width="1.25" style="65" customWidth="1"/>
    <col min="9219" max="9219" width="4.25" style="65" customWidth="1"/>
    <col min="9220" max="9220" width="20.125" style="65" customWidth="1"/>
    <col min="9221" max="9221" width="14.625" style="65" customWidth="1"/>
    <col min="9222" max="9222" width="5.125" style="65" customWidth="1"/>
    <col min="9223" max="9223" width="8" style="65" customWidth="1"/>
    <col min="9224" max="9224" width="3.25" style="65" customWidth="1"/>
    <col min="9225" max="9225" width="4.75" style="65" customWidth="1"/>
    <col min="9226" max="9226" width="5.375" style="65" customWidth="1"/>
    <col min="9227" max="9227" width="5.125" style="65" customWidth="1"/>
    <col min="9228" max="9228" width="7.625" style="65" customWidth="1"/>
    <col min="9229" max="9229" width="5.75" style="65" customWidth="1"/>
    <col min="9230" max="9230" width="6.625" style="65" customWidth="1"/>
    <col min="9231" max="9231" width="6.375" style="65" customWidth="1"/>
    <col min="9232" max="9232" width="3.5" style="65" customWidth="1"/>
    <col min="9233" max="9233" width="5.75" style="65" customWidth="1"/>
    <col min="9234" max="9234" width="4.5" style="65" customWidth="1"/>
    <col min="9235" max="9235" width="8.125" style="65" customWidth="1"/>
    <col min="9236" max="9236" width="4.375" style="65" customWidth="1"/>
    <col min="9237" max="9237" width="5" style="65" customWidth="1"/>
    <col min="9238" max="9238" width="5.875" style="65" customWidth="1"/>
    <col min="9239" max="9239" width="12.625" style="65" customWidth="1"/>
    <col min="9240" max="9240" width="1.5" style="65" customWidth="1"/>
    <col min="9241" max="9241" width="5.875" style="65" customWidth="1"/>
    <col min="9242" max="9242" width="3.75" style="65" customWidth="1"/>
    <col min="9243" max="9243" width="4.25" style="65" customWidth="1"/>
    <col min="9244" max="9244" width="2" style="65" customWidth="1"/>
    <col min="9245" max="9245" width="25.625" style="65" bestFit="1" customWidth="1"/>
    <col min="9246" max="9472" width="9" style="65"/>
    <col min="9473" max="9474" width="1.25" style="65" customWidth="1"/>
    <col min="9475" max="9475" width="4.25" style="65" customWidth="1"/>
    <col min="9476" max="9476" width="20.125" style="65" customWidth="1"/>
    <col min="9477" max="9477" width="14.625" style="65" customWidth="1"/>
    <col min="9478" max="9478" width="5.125" style="65" customWidth="1"/>
    <col min="9479" max="9479" width="8" style="65" customWidth="1"/>
    <col min="9480" max="9480" width="3.25" style="65" customWidth="1"/>
    <col min="9481" max="9481" width="4.75" style="65" customWidth="1"/>
    <col min="9482" max="9482" width="5.375" style="65" customWidth="1"/>
    <col min="9483" max="9483" width="5.125" style="65" customWidth="1"/>
    <col min="9484" max="9484" width="7.625" style="65" customWidth="1"/>
    <col min="9485" max="9485" width="5.75" style="65" customWidth="1"/>
    <col min="9486" max="9486" width="6.625" style="65" customWidth="1"/>
    <col min="9487" max="9487" width="6.375" style="65" customWidth="1"/>
    <col min="9488" max="9488" width="3.5" style="65" customWidth="1"/>
    <col min="9489" max="9489" width="5.75" style="65" customWidth="1"/>
    <col min="9490" max="9490" width="4.5" style="65" customWidth="1"/>
    <col min="9491" max="9491" width="8.125" style="65" customWidth="1"/>
    <col min="9492" max="9492" width="4.375" style="65" customWidth="1"/>
    <col min="9493" max="9493" width="5" style="65" customWidth="1"/>
    <col min="9494" max="9494" width="5.875" style="65" customWidth="1"/>
    <col min="9495" max="9495" width="12.625" style="65" customWidth="1"/>
    <col min="9496" max="9496" width="1.5" style="65" customWidth="1"/>
    <col min="9497" max="9497" width="5.875" style="65" customWidth="1"/>
    <col min="9498" max="9498" width="3.75" style="65" customWidth="1"/>
    <col min="9499" max="9499" width="4.25" style="65" customWidth="1"/>
    <col min="9500" max="9500" width="2" style="65" customWidth="1"/>
    <col min="9501" max="9501" width="25.625" style="65" bestFit="1" customWidth="1"/>
    <col min="9502" max="9728" width="9" style="65"/>
    <col min="9729" max="9730" width="1.25" style="65" customWidth="1"/>
    <col min="9731" max="9731" width="4.25" style="65" customWidth="1"/>
    <col min="9732" max="9732" width="20.125" style="65" customWidth="1"/>
    <col min="9733" max="9733" width="14.625" style="65" customWidth="1"/>
    <col min="9734" max="9734" width="5.125" style="65" customWidth="1"/>
    <col min="9735" max="9735" width="8" style="65" customWidth="1"/>
    <col min="9736" max="9736" width="3.25" style="65" customWidth="1"/>
    <col min="9737" max="9737" width="4.75" style="65" customWidth="1"/>
    <col min="9738" max="9738" width="5.375" style="65" customWidth="1"/>
    <col min="9739" max="9739" width="5.125" style="65" customWidth="1"/>
    <col min="9740" max="9740" width="7.625" style="65" customWidth="1"/>
    <col min="9741" max="9741" width="5.75" style="65" customWidth="1"/>
    <col min="9742" max="9742" width="6.625" style="65" customWidth="1"/>
    <col min="9743" max="9743" width="6.375" style="65" customWidth="1"/>
    <col min="9744" max="9744" width="3.5" style="65" customWidth="1"/>
    <col min="9745" max="9745" width="5.75" style="65" customWidth="1"/>
    <col min="9746" max="9746" width="4.5" style="65" customWidth="1"/>
    <col min="9747" max="9747" width="8.125" style="65" customWidth="1"/>
    <col min="9748" max="9748" width="4.375" style="65" customWidth="1"/>
    <col min="9749" max="9749" width="5" style="65" customWidth="1"/>
    <col min="9750" max="9750" width="5.875" style="65" customWidth="1"/>
    <col min="9751" max="9751" width="12.625" style="65" customWidth="1"/>
    <col min="9752" max="9752" width="1.5" style="65" customWidth="1"/>
    <col min="9753" max="9753" width="5.875" style="65" customWidth="1"/>
    <col min="9754" max="9754" width="3.75" style="65" customWidth="1"/>
    <col min="9755" max="9755" width="4.25" style="65" customWidth="1"/>
    <col min="9756" max="9756" width="2" style="65" customWidth="1"/>
    <col min="9757" max="9757" width="25.625" style="65" bestFit="1" customWidth="1"/>
    <col min="9758" max="9984" width="9" style="65"/>
    <col min="9985" max="9986" width="1.25" style="65" customWidth="1"/>
    <col min="9987" max="9987" width="4.25" style="65" customWidth="1"/>
    <col min="9988" max="9988" width="20.125" style="65" customWidth="1"/>
    <col min="9989" max="9989" width="14.625" style="65" customWidth="1"/>
    <col min="9990" max="9990" width="5.125" style="65" customWidth="1"/>
    <col min="9991" max="9991" width="8" style="65" customWidth="1"/>
    <col min="9992" max="9992" width="3.25" style="65" customWidth="1"/>
    <col min="9993" max="9993" width="4.75" style="65" customWidth="1"/>
    <col min="9994" max="9994" width="5.375" style="65" customWidth="1"/>
    <col min="9995" max="9995" width="5.125" style="65" customWidth="1"/>
    <col min="9996" max="9996" width="7.625" style="65" customWidth="1"/>
    <col min="9997" max="9997" width="5.75" style="65" customWidth="1"/>
    <col min="9998" max="9998" width="6.625" style="65" customWidth="1"/>
    <col min="9999" max="9999" width="6.375" style="65" customWidth="1"/>
    <col min="10000" max="10000" width="3.5" style="65" customWidth="1"/>
    <col min="10001" max="10001" width="5.75" style="65" customWidth="1"/>
    <col min="10002" max="10002" width="4.5" style="65" customWidth="1"/>
    <col min="10003" max="10003" width="8.125" style="65" customWidth="1"/>
    <col min="10004" max="10004" width="4.375" style="65" customWidth="1"/>
    <col min="10005" max="10005" width="5" style="65" customWidth="1"/>
    <col min="10006" max="10006" width="5.875" style="65" customWidth="1"/>
    <col min="10007" max="10007" width="12.625" style="65" customWidth="1"/>
    <col min="10008" max="10008" width="1.5" style="65" customWidth="1"/>
    <col min="10009" max="10009" width="5.875" style="65" customWidth="1"/>
    <col min="10010" max="10010" width="3.75" style="65" customWidth="1"/>
    <col min="10011" max="10011" width="4.25" style="65" customWidth="1"/>
    <col min="10012" max="10012" width="2" style="65" customWidth="1"/>
    <col min="10013" max="10013" width="25.625" style="65" bestFit="1" customWidth="1"/>
    <col min="10014" max="10240" width="9" style="65"/>
    <col min="10241" max="10242" width="1.25" style="65" customWidth="1"/>
    <col min="10243" max="10243" width="4.25" style="65" customWidth="1"/>
    <col min="10244" max="10244" width="20.125" style="65" customWidth="1"/>
    <col min="10245" max="10245" width="14.625" style="65" customWidth="1"/>
    <col min="10246" max="10246" width="5.125" style="65" customWidth="1"/>
    <col min="10247" max="10247" width="8" style="65" customWidth="1"/>
    <col min="10248" max="10248" width="3.25" style="65" customWidth="1"/>
    <col min="10249" max="10249" width="4.75" style="65" customWidth="1"/>
    <col min="10250" max="10250" width="5.375" style="65" customWidth="1"/>
    <col min="10251" max="10251" width="5.125" style="65" customWidth="1"/>
    <col min="10252" max="10252" width="7.625" style="65" customWidth="1"/>
    <col min="10253" max="10253" width="5.75" style="65" customWidth="1"/>
    <col min="10254" max="10254" width="6.625" style="65" customWidth="1"/>
    <col min="10255" max="10255" width="6.375" style="65" customWidth="1"/>
    <col min="10256" max="10256" width="3.5" style="65" customWidth="1"/>
    <col min="10257" max="10257" width="5.75" style="65" customWidth="1"/>
    <col min="10258" max="10258" width="4.5" style="65" customWidth="1"/>
    <col min="10259" max="10259" width="8.125" style="65" customWidth="1"/>
    <col min="10260" max="10260" width="4.375" style="65" customWidth="1"/>
    <col min="10261" max="10261" width="5" style="65" customWidth="1"/>
    <col min="10262" max="10262" width="5.875" style="65" customWidth="1"/>
    <col min="10263" max="10263" width="12.625" style="65" customWidth="1"/>
    <col min="10264" max="10264" width="1.5" style="65" customWidth="1"/>
    <col min="10265" max="10265" width="5.875" style="65" customWidth="1"/>
    <col min="10266" max="10266" width="3.75" style="65" customWidth="1"/>
    <col min="10267" max="10267" width="4.25" style="65" customWidth="1"/>
    <col min="10268" max="10268" width="2" style="65" customWidth="1"/>
    <col min="10269" max="10269" width="25.625" style="65" bestFit="1" customWidth="1"/>
    <col min="10270" max="10496" width="9" style="65"/>
    <col min="10497" max="10498" width="1.25" style="65" customWidth="1"/>
    <col min="10499" max="10499" width="4.25" style="65" customWidth="1"/>
    <col min="10500" max="10500" width="20.125" style="65" customWidth="1"/>
    <col min="10501" max="10501" width="14.625" style="65" customWidth="1"/>
    <col min="10502" max="10502" width="5.125" style="65" customWidth="1"/>
    <col min="10503" max="10503" width="8" style="65" customWidth="1"/>
    <col min="10504" max="10504" width="3.25" style="65" customWidth="1"/>
    <col min="10505" max="10505" width="4.75" style="65" customWidth="1"/>
    <col min="10506" max="10506" width="5.375" style="65" customWidth="1"/>
    <col min="10507" max="10507" width="5.125" style="65" customWidth="1"/>
    <col min="10508" max="10508" width="7.625" style="65" customWidth="1"/>
    <col min="10509" max="10509" width="5.75" style="65" customWidth="1"/>
    <col min="10510" max="10510" width="6.625" style="65" customWidth="1"/>
    <col min="10511" max="10511" width="6.375" style="65" customWidth="1"/>
    <col min="10512" max="10512" width="3.5" style="65" customWidth="1"/>
    <col min="10513" max="10513" width="5.75" style="65" customWidth="1"/>
    <col min="10514" max="10514" width="4.5" style="65" customWidth="1"/>
    <col min="10515" max="10515" width="8.125" style="65" customWidth="1"/>
    <col min="10516" max="10516" width="4.375" style="65" customWidth="1"/>
    <col min="10517" max="10517" width="5" style="65" customWidth="1"/>
    <col min="10518" max="10518" width="5.875" style="65" customWidth="1"/>
    <col min="10519" max="10519" width="12.625" style="65" customWidth="1"/>
    <col min="10520" max="10520" width="1.5" style="65" customWidth="1"/>
    <col min="10521" max="10521" width="5.875" style="65" customWidth="1"/>
    <col min="10522" max="10522" width="3.75" style="65" customWidth="1"/>
    <col min="10523" max="10523" width="4.25" style="65" customWidth="1"/>
    <col min="10524" max="10524" width="2" style="65" customWidth="1"/>
    <col min="10525" max="10525" width="25.625" style="65" bestFit="1" customWidth="1"/>
    <col min="10526" max="10752" width="9" style="65"/>
    <col min="10753" max="10754" width="1.25" style="65" customWidth="1"/>
    <col min="10755" max="10755" width="4.25" style="65" customWidth="1"/>
    <col min="10756" max="10756" width="20.125" style="65" customWidth="1"/>
    <col min="10757" max="10757" width="14.625" style="65" customWidth="1"/>
    <col min="10758" max="10758" width="5.125" style="65" customWidth="1"/>
    <col min="10759" max="10759" width="8" style="65" customWidth="1"/>
    <col min="10760" max="10760" width="3.25" style="65" customWidth="1"/>
    <col min="10761" max="10761" width="4.75" style="65" customWidth="1"/>
    <col min="10762" max="10762" width="5.375" style="65" customWidth="1"/>
    <col min="10763" max="10763" width="5.125" style="65" customWidth="1"/>
    <col min="10764" max="10764" width="7.625" style="65" customWidth="1"/>
    <col min="10765" max="10765" width="5.75" style="65" customWidth="1"/>
    <col min="10766" max="10766" width="6.625" style="65" customWidth="1"/>
    <col min="10767" max="10767" width="6.375" style="65" customWidth="1"/>
    <col min="10768" max="10768" width="3.5" style="65" customWidth="1"/>
    <col min="10769" max="10769" width="5.75" style="65" customWidth="1"/>
    <col min="10770" max="10770" width="4.5" style="65" customWidth="1"/>
    <col min="10771" max="10771" width="8.125" style="65" customWidth="1"/>
    <col min="10772" max="10772" width="4.375" style="65" customWidth="1"/>
    <col min="10773" max="10773" width="5" style="65" customWidth="1"/>
    <col min="10774" max="10774" width="5.875" style="65" customWidth="1"/>
    <col min="10775" max="10775" width="12.625" style="65" customWidth="1"/>
    <col min="10776" max="10776" width="1.5" style="65" customWidth="1"/>
    <col min="10777" max="10777" width="5.875" style="65" customWidth="1"/>
    <col min="10778" max="10778" width="3.75" style="65" customWidth="1"/>
    <col min="10779" max="10779" width="4.25" style="65" customWidth="1"/>
    <col min="10780" max="10780" width="2" style="65" customWidth="1"/>
    <col min="10781" max="10781" width="25.625" style="65" bestFit="1" customWidth="1"/>
    <col min="10782" max="11008" width="9" style="65"/>
    <col min="11009" max="11010" width="1.25" style="65" customWidth="1"/>
    <col min="11011" max="11011" width="4.25" style="65" customWidth="1"/>
    <col min="11012" max="11012" width="20.125" style="65" customWidth="1"/>
    <col min="11013" max="11013" width="14.625" style="65" customWidth="1"/>
    <col min="11014" max="11014" width="5.125" style="65" customWidth="1"/>
    <col min="11015" max="11015" width="8" style="65" customWidth="1"/>
    <col min="11016" max="11016" width="3.25" style="65" customWidth="1"/>
    <col min="11017" max="11017" width="4.75" style="65" customWidth="1"/>
    <col min="11018" max="11018" width="5.375" style="65" customWidth="1"/>
    <col min="11019" max="11019" width="5.125" style="65" customWidth="1"/>
    <col min="11020" max="11020" width="7.625" style="65" customWidth="1"/>
    <col min="11021" max="11021" width="5.75" style="65" customWidth="1"/>
    <col min="11022" max="11022" width="6.625" style="65" customWidth="1"/>
    <col min="11023" max="11023" width="6.375" style="65" customWidth="1"/>
    <col min="11024" max="11024" width="3.5" style="65" customWidth="1"/>
    <col min="11025" max="11025" width="5.75" style="65" customWidth="1"/>
    <col min="11026" max="11026" width="4.5" style="65" customWidth="1"/>
    <col min="11027" max="11027" width="8.125" style="65" customWidth="1"/>
    <col min="11028" max="11028" width="4.375" style="65" customWidth="1"/>
    <col min="11029" max="11029" width="5" style="65" customWidth="1"/>
    <col min="11030" max="11030" width="5.875" style="65" customWidth="1"/>
    <col min="11031" max="11031" width="12.625" style="65" customWidth="1"/>
    <col min="11032" max="11032" width="1.5" style="65" customWidth="1"/>
    <col min="11033" max="11033" width="5.875" style="65" customWidth="1"/>
    <col min="11034" max="11034" width="3.75" style="65" customWidth="1"/>
    <col min="11035" max="11035" width="4.25" style="65" customWidth="1"/>
    <col min="11036" max="11036" width="2" style="65" customWidth="1"/>
    <col min="11037" max="11037" width="25.625" style="65" bestFit="1" customWidth="1"/>
    <col min="11038" max="11264" width="9" style="65"/>
    <col min="11265" max="11266" width="1.25" style="65" customWidth="1"/>
    <col min="11267" max="11267" width="4.25" style="65" customWidth="1"/>
    <col min="11268" max="11268" width="20.125" style="65" customWidth="1"/>
    <col min="11269" max="11269" width="14.625" style="65" customWidth="1"/>
    <col min="11270" max="11270" width="5.125" style="65" customWidth="1"/>
    <col min="11271" max="11271" width="8" style="65" customWidth="1"/>
    <col min="11272" max="11272" width="3.25" style="65" customWidth="1"/>
    <col min="11273" max="11273" width="4.75" style="65" customWidth="1"/>
    <col min="11274" max="11274" width="5.375" style="65" customWidth="1"/>
    <col min="11275" max="11275" width="5.125" style="65" customWidth="1"/>
    <col min="11276" max="11276" width="7.625" style="65" customWidth="1"/>
    <col min="11277" max="11277" width="5.75" style="65" customWidth="1"/>
    <col min="11278" max="11278" width="6.625" style="65" customWidth="1"/>
    <col min="11279" max="11279" width="6.375" style="65" customWidth="1"/>
    <col min="11280" max="11280" width="3.5" style="65" customWidth="1"/>
    <col min="11281" max="11281" width="5.75" style="65" customWidth="1"/>
    <col min="11282" max="11282" width="4.5" style="65" customWidth="1"/>
    <col min="11283" max="11283" width="8.125" style="65" customWidth="1"/>
    <col min="11284" max="11284" width="4.375" style="65" customWidth="1"/>
    <col min="11285" max="11285" width="5" style="65" customWidth="1"/>
    <col min="11286" max="11286" width="5.875" style="65" customWidth="1"/>
    <col min="11287" max="11287" width="12.625" style="65" customWidth="1"/>
    <col min="11288" max="11288" width="1.5" style="65" customWidth="1"/>
    <col min="11289" max="11289" width="5.875" style="65" customWidth="1"/>
    <col min="11290" max="11290" width="3.75" style="65" customWidth="1"/>
    <col min="11291" max="11291" width="4.25" style="65" customWidth="1"/>
    <col min="11292" max="11292" width="2" style="65" customWidth="1"/>
    <col min="11293" max="11293" width="25.625" style="65" bestFit="1" customWidth="1"/>
    <col min="11294" max="11520" width="9" style="65"/>
    <col min="11521" max="11522" width="1.25" style="65" customWidth="1"/>
    <col min="11523" max="11523" width="4.25" style="65" customWidth="1"/>
    <col min="11524" max="11524" width="20.125" style="65" customWidth="1"/>
    <col min="11525" max="11525" width="14.625" style="65" customWidth="1"/>
    <col min="11526" max="11526" width="5.125" style="65" customWidth="1"/>
    <col min="11527" max="11527" width="8" style="65" customWidth="1"/>
    <col min="11528" max="11528" width="3.25" style="65" customWidth="1"/>
    <col min="11529" max="11529" width="4.75" style="65" customWidth="1"/>
    <col min="11530" max="11530" width="5.375" style="65" customWidth="1"/>
    <col min="11531" max="11531" width="5.125" style="65" customWidth="1"/>
    <col min="11532" max="11532" width="7.625" style="65" customWidth="1"/>
    <col min="11533" max="11533" width="5.75" style="65" customWidth="1"/>
    <col min="11534" max="11534" width="6.625" style="65" customWidth="1"/>
    <col min="11535" max="11535" width="6.375" style="65" customWidth="1"/>
    <col min="11536" max="11536" width="3.5" style="65" customWidth="1"/>
    <col min="11537" max="11537" width="5.75" style="65" customWidth="1"/>
    <col min="11538" max="11538" width="4.5" style="65" customWidth="1"/>
    <col min="11539" max="11539" width="8.125" style="65" customWidth="1"/>
    <col min="11540" max="11540" width="4.375" style="65" customWidth="1"/>
    <col min="11541" max="11541" width="5" style="65" customWidth="1"/>
    <col min="11542" max="11542" width="5.875" style="65" customWidth="1"/>
    <col min="11543" max="11543" width="12.625" style="65" customWidth="1"/>
    <col min="11544" max="11544" width="1.5" style="65" customWidth="1"/>
    <col min="11545" max="11545" width="5.875" style="65" customWidth="1"/>
    <col min="11546" max="11546" width="3.75" style="65" customWidth="1"/>
    <col min="11547" max="11547" width="4.25" style="65" customWidth="1"/>
    <col min="11548" max="11548" width="2" style="65" customWidth="1"/>
    <col min="11549" max="11549" width="25.625" style="65" bestFit="1" customWidth="1"/>
    <col min="11550" max="11776" width="9" style="65"/>
    <col min="11777" max="11778" width="1.25" style="65" customWidth="1"/>
    <col min="11779" max="11779" width="4.25" style="65" customWidth="1"/>
    <col min="11780" max="11780" width="20.125" style="65" customWidth="1"/>
    <col min="11781" max="11781" width="14.625" style="65" customWidth="1"/>
    <col min="11782" max="11782" width="5.125" style="65" customWidth="1"/>
    <col min="11783" max="11783" width="8" style="65" customWidth="1"/>
    <col min="11784" max="11784" width="3.25" style="65" customWidth="1"/>
    <col min="11785" max="11785" width="4.75" style="65" customWidth="1"/>
    <col min="11786" max="11786" width="5.375" style="65" customWidth="1"/>
    <col min="11787" max="11787" width="5.125" style="65" customWidth="1"/>
    <col min="11788" max="11788" width="7.625" style="65" customWidth="1"/>
    <col min="11789" max="11789" width="5.75" style="65" customWidth="1"/>
    <col min="11790" max="11790" width="6.625" style="65" customWidth="1"/>
    <col min="11791" max="11791" width="6.375" style="65" customWidth="1"/>
    <col min="11792" max="11792" width="3.5" style="65" customWidth="1"/>
    <col min="11793" max="11793" width="5.75" style="65" customWidth="1"/>
    <col min="11794" max="11794" width="4.5" style="65" customWidth="1"/>
    <col min="11795" max="11795" width="8.125" style="65" customWidth="1"/>
    <col min="11796" max="11796" width="4.375" style="65" customWidth="1"/>
    <col min="11797" max="11797" width="5" style="65" customWidth="1"/>
    <col min="11798" max="11798" width="5.875" style="65" customWidth="1"/>
    <col min="11799" max="11799" width="12.625" style="65" customWidth="1"/>
    <col min="11800" max="11800" width="1.5" style="65" customWidth="1"/>
    <col min="11801" max="11801" width="5.875" style="65" customWidth="1"/>
    <col min="11802" max="11802" width="3.75" style="65" customWidth="1"/>
    <col min="11803" max="11803" width="4.25" style="65" customWidth="1"/>
    <col min="11804" max="11804" width="2" style="65" customWidth="1"/>
    <col min="11805" max="11805" width="25.625" style="65" bestFit="1" customWidth="1"/>
    <col min="11806" max="12032" width="9" style="65"/>
    <col min="12033" max="12034" width="1.25" style="65" customWidth="1"/>
    <col min="12035" max="12035" width="4.25" style="65" customWidth="1"/>
    <col min="12036" max="12036" width="20.125" style="65" customWidth="1"/>
    <col min="12037" max="12037" width="14.625" style="65" customWidth="1"/>
    <col min="12038" max="12038" width="5.125" style="65" customWidth="1"/>
    <col min="12039" max="12039" width="8" style="65" customWidth="1"/>
    <col min="12040" max="12040" width="3.25" style="65" customWidth="1"/>
    <col min="12041" max="12041" width="4.75" style="65" customWidth="1"/>
    <col min="12042" max="12042" width="5.375" style="65" customWidth="1"/>
    <col min="12043" max="12043" width="5.125" style="65" customWidth="1"/>
    <col min="12044" max="12044" width="7.625" style="65" customWidth="1"/>
    <col min="12045" max="12045" width="5.75" style="65" customWidth="1"/>
    <col min="12046" max="12046" width="6.625" style="65" customWidth="1"/>
    <col min="12047" max="12047" width="6.375" style="65" customWidth="1"/>
    <col min="12048" max="12048" width="3.5" style="65" customWidth="1"/>
    <col min="12049" max="12049" width="5.75" style="65" customWidth="1"/>
    <col min="12050" max="12050" width="4.5" style="65" customWidth="1"/>
    <col min="12051" max="12051" width="8.125" style="65" customWidth="1"/>
    <col min="12052" max="12052" width="4.375" style="65" customWidth="1"/>
    <col min="12053" max="12053" width="5" style="65" customWidth="1"/>
    <col min="12054" max="12054" width="5.875" style="65" customWidth="1"/>
    <col min="12055" max="12055" width="12.625" style="65" customWidth="1"/>
    <col min="12056" max="12056" width="1.5" style="65" customWidth="1"/>
    <col min="12057" max="12057" width="5.875" style="65" customWidth="1"/>
    <col min="12058" max="12058" width="3.75" style="65" customWidth="1"/>
    <col min="12059" max="12059" width="4.25" style="65" customWidth="1"/>
    <col min="12060" max="12060" width="2" style="65" customWidth="1"/>
    <col min="12061" max="12061" width="25.625" style="65" bestFit="1" customWidth="1"/>
    <col min="12062" max="12288" width="9" style="65"/>
    <col min="12289" max="12290" width="1.25" style="65" customWidth="1"/>
    <col min="12291" max="12291" width="4.25" style="65" customWidth="1"/>
    <col min="12292" max="12292" width="20.125" style="65" customWidth="1"/>
    <col min="12293" max="12293" width="14.625" style="65" customWidth="1"/>
    <col min="12294" max="12294" width="5.125" style="65" customWidth="1"/>
    <col min="12295" max="12295" width="8" style="65" customWidth="1"/>
    <col min="12296" max="12296" width="3.25" style="65" customWidth="1"/>
    <col min="12297" max="12297" width="4.75" style="65" customWidth="1"/>
    <col min="12298" max="12298" width="5.375" style="65" customWidth="1"/>
    <col min="12299" max="12299" width="5.125" style="65" customWidth="1"/>
    <col min="12300" max="12300" width="7.625" style="65" customWidth="1"/>
    <col min="12301" max="12301" width="5.75" style="65" customWidth="1"/>
    <col min="12302" max="12302" width="6.625" style="65" customWidth="1"/>
    <col min="12303" max="12303" width="6.375" style="65" customWidth="1"/>
    <col min="12304" max="12304" width="3.5" style="65" customWidth="1"/>
    <col min="12305" max="12305" width="5.75" style="65" customWidth="1"/>
    <col min="12306" max="12306" width="4.5" style="65" customWidth="1"/>
    <col min="12307" max="12307" width="8.125" style="65" customWidth="1"/>
    <col min="12308" max="12308" width="4.375" style="65" customWidth="1"/>
    <col min="12309" max="12309" width="5" style="65" customWidth="1"/>
    <col min="12310" max="12310" width="5.875" style="65" customWidth="1"/>
    <col min="12311" max="12311" width="12.625" style="65" customWidth="1"/>
    <col min="12312" max="12312" width="1.5" style="65" customWidth="1"/>
    <col min="12313" max="12313" width="5.875" style="65" customWidth="1"/>
    <col min="12314" max="12314" width="3.75" style="65" customWidth="1"/>
    <col min="12315" max="12315" width="4.25" style="65" customWidth="1"/>
    <col min="12316" max="12316" width="2" style="65" customWidth="1"/>
    <col min="12317" max="12317" width="25.625" style="65" bestFit="1" customWidth="1"/>
    <col min="12318" max="12544" width="9" style="65"/>
    <col min="12545" max="12546" width="1.25" style="65" customWidth="1"/>
    <col min="12547" max="12547" width="4.25" style="65" customWidth="1"/>
    <col min="12548" max="12548" width="20.125" style="65" customWidth="1"/>
    <col min="12549" max="12549" width="14.625" style="65" customWidth="1"/>
    <col min="12550" max="12550" width="5.125" style="65" customWidth="1"/>
    <col min="12551" max="12551" width="8" style="65" customWidth="1"/>
    <col min="12552" max="12552" width="3.25" style="65" customWidth="1"/>
    <col min="12553" max="12553" width="4.75" style="65" customWidth="1"/>
    <col min="12554" max="12554" width="5.375" style="65" customWidth="1"/>
    <col min="12555" max="12555" width="5.125" style="65" customWidth="1"/>
    <col min="12556" max="12556" width="7.625" style="65" customWidth="1"/>
    <col min="12557" max="12557" width="5.75" style="65" customWidth="1"/>
    <col min="12558" max="12558" width="6.625" style="65" customWidth="1"/>
    <col min="12559" max="12559" width="6.375" style="65" customWidth="1"/>
    <col min="12560" max="12560" width="3.5" style="65" customWidth="1"/>
    <col min="12561" max="12561" width="5.75" style="65" customWidth="1"/>
    <col min="12562" max="12562" width="4.5" style="65" customWidth="1"/>
    <col min="12563" max="12563" width="8.125" style="65" customWidth="1"/>
    <col min="12564" max="12564" width="4.375" style="65" customWidth="1"/>
    <col min="12565" max="12565" width="5" style="65" customWidth="1"/>
    <col min="12566" max="12566" width="5.875" style="65" customWidth="1"/>
    <col min="12567" max="12567" width="12.625" style="65" customWidth="1"/>
    <col min="12568" max="12568" width="1.5" style="65" customWidth="1"/>
    <col min="12569" max="12569" width="5.875" style="65" customWidth="1"/>
    <col min="12570" max="12570" width="3.75" style="65" customWidth="1"/>
    <col min="12571" max="12571" width="4.25" style="65" customWidth="1"/>
    <col min="12572" max="12572" width="2" style="65" customWidth="1"/>
    <col min="12573" max="12573" width="25.625" style="65" bestFit="1" customWidth="1"/>
    <col min="12574" max="12800" width="9" style="65"/>
    <col min="12801" max="12802" width="1.25" style="65" customWidth="1"/>
    <col min="12803" max="12803" width="4.25" style="65" customWidth="1"/>
    <col min="12804" max="12804" width="20.125" style="65" customWidth="1"/>
    <col min="12805" max="12805" width="14.625" style="65" customWidth="1"/>
    <col min="12806" max="12806" width="5.125" style="65" customWidth="1"/>
    <col min="12807" max="12807" width="8" style="65" customWidth="1"/>
    <col min="12808" max="12808" width="3.25" style="65" customWidth="1"/>
    <col min="12809" max="12809" width="4.75" style="65" customWidth="1"/>
    <col min="12810" max="12810" width="5.375" style="65" customWidth="1"/>
    <col min="12811" max="12811" width="5.125" style="65" customWidth="1"/>
    <col min="12812" max="12812" width="7.625" style="65" customWidth="1"/>
    <col min="12813" max="12813" width="5.75" style="65" customWidth="1"/>
    <col min="12814" max="12814" width="6.625" style="65" customWidth="1"/>
    <col min="12815" max="12815" width="6.375" style="65" customWidth="1"/>
    <col min="12816" max="12816" width="3.5" style="65" customWidth="1"/>
    <col min="12817" max="12817" width="5.75" style="65" customWidth="1"/>
    <col min="12818" max="12818" width="4.5" style="65" customWidth="1"/>
    <col min="12819" max="12819" width="8.125" style="65" customWidth="1"/>
    <col min="12820" max="12820" width="4.375" style="65" customWidth="1"/>
    <col min="12821" max="12821" width="5" style="65" customWidth="1"/>
    <col min="12822" max="12822" width="5.875" style="65" customWidth="1"/>
    <col min="12823" max="12823" width="12.625" style="65" customWidth="1"/>
    <col min="12824" max="12824" width="1.5" style="65" customWidth="1"/>
    <col min="12825" max="12825" width="5.875" style="65" customWidth="1"/>
    <col min="12826" max="12826" width="3.75" style="65" customWidth="1"/>
    <col min="12827" max="12827" width="4.25" style="65" customWidth="1"/>
    <col min="12828" max="12828" width="2" style="65" customWidth="1"/>
    <col min="12829" max="12829" width="25.625" style="65" bestFit="1" customWidth="1"/>
    <col min="12830" max="13056" width="9" style="65"/>
    <col min="13057" max="13058" width="1.25" style="65" customWidth="1"/>
    <col min="13059" max="13059" width="4.25" style="65" customWidth="1"/>
    <col min="13060" max="13060" width="20.125" style="65" customWidth="1"/>
    <col min="13061" max="13061" width="14.625" style="65" customWidth="1"/>
    <col min="13062" max="13062" width="5.125" style="65" customWidth="1"/>
    <col min="13063" max="13063" width="8" style="65" customWidth="1"/>
    <col min="13064" max="13064" width="3.25" style="65" customWidth="1"/>
    <col min="13065" max="13065" width="4.75" style="65" customWidth="1"/>
    <col min="13066" max="13066" width="5.375" style="65" customWidth="1"/>
    <col min="13067" max="13067" width="5.125" style="65" customWidth="1"/>
    <col min="13068" max="13068" width="7.625" style="65" customWidth="1"/>
    <col min="13069" max="13069" width="5.75" style="65" customWidth="1"/>
    <col min="13070" max="13070" width="6.625" style="65" customWidth="1"/>
    <col min="13071" max="13071" width="6.375" style="65" customWidth="1"/>
    <col min="13072" max="13072" width="3.5" style="65" customWidth="1"/>
    <col min="13073" max="13073" width="5.75" style="65" customWidth="1"/>
    <col min="13074" max="13074" width="4.5" style="65" customWidth="1"/>
    <col min="13075" max="13075" width="8.125" style="65" customWidth="1"/>
    <col min="13076" max="13076" width="4.375" style="65" customWidth="1"/>
    <col min="13077" max="13077" width="5" style="65" customWidth="1"/>
    <col min="13078" max="13078" width="5.875" style="65" customWidth="1"/>
    <col min="13079" max="13079" width="12.625" style="65" customWidth="1"/>
    <col min="13080" max="13080" width="1.5" style="65" customWidth="1"/>
    <col min="13081" max="13081" width="5.875" style="65" customWidth="1"/>
    <col min="13082" max="13082" width="3.75" style="65" customWidth="1"/>
    <col min="13083" max="13083" width="4.25" style="65" customWidth="1"/>
    <col min="13084" max="13084" width="2" style="65" customWidth="1"/>
    <col min="13085" max="13085" width="25.625" style="65" bestFit="1" customWidth="1"/>
    <col min="13086" max="13312" width="9" style="65"/>
    <col min="13313" max="13314" width="1.25" style="65" customWidth="1"/>
    <col min="13315" max="13315" width="4.25" style="65" customWidth="1"/>
    <col min="13316" max="13316" width="20.125" style="65" customWidth="1"/>
    <col min="13317" max="13317" width="14.625" style="65" customWidth="1"/>
    <col min="13318" max="13318" width="5.125" style="65" customWidth="1"/>
    <col min="13319" max="13319" width="8" style="65" customWidth="1"/>
    <col min="13320" max="13320" width="3.25" style="65" customWidth="1"/>
    <col min="13321" max="13321" width="4.75" style="65" customWidth="1"/>
    <col min="13322" max="13322" width="5.375" style="65" customWidth="1"/>
    <col min="13323" max="13323" width="5.125" style="65" customWidth="1"/>
    <col min="13324" max="13324" width="7.625" style="65" customWidth="1"/>
    <col min="13325" max="13325" width="5.75" style="65" customWidth="1"/>
    <col min="13326" max="13326" width="6.625" style="65" customWidth="1"/>
    <col min="13327" max="13327" width="6.375" style="65" customWidth="1"/>
    <col min="13328" max="13328" width="3.5" style="65" customWidth="1"/>
    <col min="13329" max="13329" width="5.75" style="65" customWidth="1"/>
    <col min="13330" max="13330" width="4.5" style="65" customWidth="1"/>
    <col min="13331" max="13331" width="8.125" style="65" customWidth="1"/>
    <col min="13332" max="13332" width="4.375" style="65" customWidth="1"/>
    <col min="13333" max="13333" width="5" style="65" customWidth="1"/>
    <col min="13334" max="13334" width="5.875" style="65" customWidth="1"/>
    <col min="13335" max="13335" width="12.625" style="65" customWidth="1"/>
    <col min="13336" max="13336" width="1.5" style="65" customWidth="1"/>
    <col min="13337" max="13337" width="5.875" style="65" customWidth="1"/>
    <col min="13338" max="13338" width="3.75" style="65" customWidth="1"/>
    <col min="13339" max="13339" width="4.25" style="65" customWidth="1"/>
    <col min="13340" max="13340" width="2" style="65" customWidth="1"/>
    <col min="13341" max="13341" width="25.625" style="65" bestFit="1" customWidth="1"/>
    <col min="13342" max="13568" width="9" style="65"/>
    <col min="13569" max="13570" width="1.25" style="65" customWidth="1"/>
    <col min="13571" max="13571" width="4.25" style="65" customWidth="1"/>
    <col min="13572" max="13572" width="20.125" style="65" customWidth="1"/>
    <col min="13573" max="13573" width="14.625" style="65" customWidth="1"/>
    <col min="13574" max="13574" width="5.125" style="65" customWidth="1"/>
    <col min="13575" max="13575" width="8" style="65" customWidth="1"/>
    <col min="13576" max="13576" width="3.25" style="65" customWidth="1"/>
    <col min="13577" max="13577" width="4.75" style="65" customWidth="1"/>
    <col min="13578" max="13578" width="5.375" style="65" customWidth="1"/>
    <col min="13579" max="13579" width="5.125" style="65" customWidth="1"/>
    <col min="13580" max="13580" width="7.625" style="65" customWidth="1"/>
    <col min="13581" max="13581" width="5.75" style="65" customWidth="1"/>
    <col min="13582" max="13582" width="6.625" style="65" customWidth="1"/>
    <col min="13583" max="13583" width="6.375" style="65" customWidth="1"/>
    <col min="13584" max="13584" width="3.5" style="65" customWidth="1"/>
    <col min="13585" max="13585" width="5.75" style="65" customWidth="1"/>
    <col min="13586" max="13586" width="4.5" style="65" customWidth="1"/>
    <col min="13587" max="13587" width="8.125" style="65" customWidth="1"/>
    <col min="13588" max="13588" width="4.375" style="65" customWidth="1"/>
    <col min="13589" max="13589" width="5" style="65" customWidth="1"/>
    <col min="13590" max="13590" width="5.875" style="65" customWidth="1"/>
    <col min="13591" max="13591" width="12.625" style="65" customWidth="1"/>
    <col min="13592" max="13592" width="1.5" style="65" customWidth="1"/>
    <col min="13593" max="13593" width="5.875" style="65" customWidth="1"/>
    <col min="13594" max="13594" width="3.75" style="65" customWidth="1"/>
    <col min="13595" max="13595" width="4.25" style="65" customWidth="1"/>
    <col min="13596" max="13596" width="2" style="65" customWidth="1"/>
    <col min="13597" max="13597" width="25.625" style="65" bestFit="1" customWidth="1"/>
    <col min="13598" max="13824" width="9" style="65"/>
    <col min="13825" max="13826" width="1.25" style="65" customWidth="1"/>
    <col min="13827" max="13827" width="4.25" style="65" customWidth="1"/>
    <col min="13828" max="13828" width="20.125" style="65" customWidth="1"/>
    <col min="13829" max="13829" width="14.625" style="65" customWidth="1"/>
    <col min="13830" max="13830" width="5.125" style="65" customWidth="1"/>
    <col min="13831" max="13831" width="8" style="65" customWidth="1"/>
    <col min="13832" max="13832" width="3.25" style="65" customWidth="1"/>
    <col min="13833" max="13833" width="4.75" style="65" customWidth="1"/>
    <col min="13834" max="13834" width="5.375" style="65" customWidth="1"/>
    <col min="13835" max="13835" width="5.125" style="65" customWidth="1"/>
    <col min="13836" max="13836" width="7.625" style="65" customWidth="1"/>
    <col min="13837" max="13837" width="5.75" style="65" customWidth="1"/>
    <col min="13838" max="13838" width="6.625" style="65" customWidth="1"/>
    <col min="13839" max="13839" width="6.375" style="65" customWidth="1"/>
    <col min="13840" max="13840" width="3.5" style="65" customWidth="1"/>
    <col min="13841" max="13841" width="5.75" style="65" customWidth="1"/>
    <col min="13842" max="13842" width="4.5" style="65" customWidth="1"/>
    <col min="13843" max="13843" width="8.125" style="65" customWidth="1"/>
    <col min="13844" max="13844" width="4.375" style="65" customWidth="1"/>
    <col min="13845" max="13845" width="5" style="65" customWidth="1"/>
    <col min="13846" max="13846" width="5.875" style="65" customWidth="1"/>
    <col min="13847" max="13847" width="12.625" style="65" customWidth="1"/>
    <col min="13848" max="13848" width="1.5" style="65" customWidth="1"/>
    <col min="13849" max="13849" width="5.875" style="65" customWidth="1"/>
    <col min="13850" max="13850" width="3.75" style="65" customWidth="1"/>
    <col min="13851" max="13851" width="4.25" style="65" customWidth="1"/>
    <col min="13852" max="13852" width="2" style="65" customWidth="1"/>
    <col min="13853" max="13853" width="25.625" style="65" bestFit="1" customWidth="1"/>
    <col min="13854" max="14080" width="9" style="65"/>
    <col min="14081" max="14082" width="1.25" style="65" customWidth="1"/>
    <col min="14083" max="14083" width="4.25" style="65" customWidth="1"/>
    <col min="14084" max="14084" width="20.125" style="65" customWidth="1"/>
    <col min="14085" max="14085" width="14.625" style="65" customWidth="1"/>
    <col min="14086" max="14086" width="5.125" style="65" customWidth="1"/>
    <col min="14087" max="14087" width="8" style="65" customWidth="1"/>
    <col min="14088" max="14088" width="3.25" style="65" customWidth="1"/>
    <col min="14089" max="14089" width="4.75" style="65" customWidth="1"/>
    <col min="14090" max="14090" width="5.375" style="65" customWidth="1"/>
    <col min="14091" max="14091" width="5.125" style="65" customWidth="1"/>
    <col min="14092" max="14092" width="7.625" style="65" customWidth="1"/>
    <col min="14093" max="14093" width="5.75" style="65" customWidth="1"/>
    <col min="14094" max="14094" width="6.625" style="65" customWidth="1"/>
    <col min="14095" max="14095" width="6.375" style="65" customWidth="1"/>
    <col min="14096" max="14096" width="3.5" style="65" customWidth="1"/>
    <col min="14097" max="14097" width="5.75" style="65" customWidth="1"/>
    <col min="14098" max="14098" width="4.5" style="65" customWidth="1"/>
    <col min="14099" max="14099" width="8.125" style="65" customWidth="1"/>
    <col min="14100" max="14100" width="4.375" style="65" customWidth="1"/>
    <col min="14101" max="14101" width="5" style="65" customWidth="1"/>
    <col min="14102" max="14102" width="5.875" style="65" customWidth="1"/>
    <col min="14103" max="14103" width="12.625" style="65" customWidth="1"/>
    <col min="14104" max="14104" width="1.5" style="65" customWidth="1"/>
    <col min="14105" max="14105" width="5.875" style="65" customWidth="1"/>
    <col min="14106" max="14106" width="3.75" style="65" customWidth="1"/>
    <col min="14107" max="14107" width="4.25" style="65" customWidth="1"/>
    <col min="14108" max="14108" width="2" style="65" customWidth="1"/>
    <col min="14109" max="14109" width="25.625" style="65" bestFit="1" customWidth="1"/>
    <col min="14110" max="14336" width="9" style="65"/>
    <col min="14337" max="14338" width="1.25" style="65" customWidth="1"/>
    <col min="14339" max="14339" width="4.25" style="65" customWidth="1"/>
    <col min="14340" max="14340" width="20.125" style="65" customWidth="1"/>
    <col min="14341" max="14341" width="14.625" style="65" customWidth="1"/>
    <col min="14342" max="14342" width="5.125" style="65" customWidth="1"/>
    <col min="14343" max="14343" width="8" style="65" customWidth="1"/>
    <col min="14344" max="14344" width="3.25" style="65" customWidth="1"/>
    <col min="14345" max="14345" width="4.75" style="65" customWidth="1"/>
    <col min="14346" max="14346" width="5.375" style="65" customWidth="1"/>
    <col min="14347" max="14347" width="5.125" style="65" customWidth="1"/>
    <col min="14348" max="14348" width="7.625" style="65" customWidth="1"/>
    <col min="14349" max="14349" width="5.75" style="65" customWidth="1"/>
    <col min="14350" max="14350" width="6.625" style="65" customWidth="1"/>
    <col min="14351" max="14351" width="6.375" style="65" customWidth="1"/>
    <col min="14352" max="14352" width="3.5" style="65" customWidth="1"/>
    <col min="14353" max="14353" width="5.75" style="65" customWidth="1"/>
    <col min="14354" max="14354" width="4.5" style="65" customWidth="1"/>
    <col min="14355" max="14355" width="8.125" style="65" customWidth="1"/>
    <col min="14356" max="14356" width="4.375" style="65" customWidth="1"/>
    <col min="14357" max="14357" width="5" style="65" customWidth="1"/>
    <col min="14358" max="14358" width="5.875" style="65" customWidth="1"/>
    <col min="14359" max="14359" width="12.625" style="65" customWidth="1"/>
    <col min="14360" max="14360" width="1.5" style="65" customWidth="1"/>
    <col min="14361" max="14361" width="5.875" style="65" customWidth="1"/>
    <col min="14362" max="14362" width="3.75" style="65" customWidth="1"/>
    <col min="14363" max="14363" width="4.25" style="65" customWidth="1"/>
    <col min="14364" max="14364" width="2" style="65" customWidth="1"/>
    <col min="14365" max="14365" width="25.625" style="65" bestFit="1" customWidth="1"/>
    <col min="14366" max="14592" width="9" style="65"/>
    <col min="14593" max="14594" width="1.25" style="65" customWidth="1"/>
    <col min="14595" max="14595" width="4.25" style="65" customWidth="1"/>
    <col min="14596" max="14596" width="20.125" style="65" customWidth="1"/>
    <col min="14597" max="14597" width="14.625" style="65" customWidth="1"/>
    <col min="14598" max="14598" width="5.125" style="65" customWidth="1"/>
    <col min="14599" max="14599" width="8" style="65" customWidth="1"/>
    <col min="14600" max="14600" width="3.25" style="65" customWidth="1"/>
    <col min="14601" max="14601" width="4.75" style="65" customWidth="1"/>
    <col min="14602" max="14602" width="5.375" style="65" customWidth="1"/>
    <col min="14603" max="14603" width="5.125" style="65" customWidth="1"/>
    <col min="14604" max="14604" width="7.625" style="65" customWidth="1"/>
    <col min="14605" max="14605" width="5.75" style="65" customWidth="1"/>
    <col min="14606" max="14606" width="6.625" style="65" customWidth="1"/>
    <col min="14607" max="14607" width="6.375" style="65" customWidth="1"/>
    <col min="14608" max="14608" width="3.5" style="65" customWidth="1"/>
    <col min="14609" max="14609" width="5.75" style="65" customWidth="1"/>
    <col min="14610" max="14610" width="4.5" style="65" customWidth="1"/>
    <col min="14611" max="14611" width="8.125" style="65" customWidth="1"/>
    <col min="14612" max="14612" width="4.375" style="65" customWidth="1"/>
    <col min="14613" max="14613" width="5" style="65" customWidth="1"/>
    <col min="14614" max="14614" width="5.875" style="65" customWidth="1"/>
    <col min="14615" max="14615" width="12.625" style="65" customWidth="1"/>
    <col min="14616" max="14616" width="1.5" style="65" customWidth="1"/>
    <col min="14617" max="14617" width="5.875" style="65" customWidth="1"/>
    <col min="14618" max="14618" width="3.75" style="65" customWidth="1"/>
    <col min="14619" max="14619" width="4.25" style="65" customWidth="1"/>
    <col min="14620" max="14620" width="2" style="65" customWidth="1"/>
    <col min="14621" max="14621" width="25.625" style="65" bestFit="1" customWidth="1"/>
    <col min="14622" max="14848" width="9" style="65"/>
    <col min="14849" max="14850" width="1.25" style="65" customWidth="1"/>
    <col min="14851" max="14851" width="4.25" style="65" customWidth="1"/>
    <col min="14852" max="14852" width="20.125" style="65" customWidth="1"/>
    <col min="14853" max="14853" width="14.625" style="65" customWidth="1"/>
    <col min="14854" max="14854" width="5.125" style="65" customWidth="1"/>
    <col min="14855" max="14855" width="8" style="65" customWidth="1"/>
    <col min="14856" max="14856" width="3.25" style="65" customWidth="1"/>
    <col min="14857" max="14857" width="4.75" style="65" customWidth="1"/>
    <col min="14858" max="14858" width="5.375" style="65" customWidth="1"/>
    <col min="14859" max="14859" width="5.125" style="65" customWidth="1"/>
    <col min="14860" max="14860" width="7.625" style="65" customWidth="1"/>
    <col min="14861" max="14861" width="5.75" style="65" customWidth="1"/>
    <col min="14862" max="14862" width="6.625" style="65" customWidth="1"/>
    <col min="14863" max="14863" width="6.375" style="65" customWidth="1"/>
    <col min="14864" max="14864" width="3.5" style="65" customWidth="1"/>
    <col min="14865" max="14865" width="5.75" style="65" customWidth="1"/>
    <col min="14866" max="14866" width="4.5" style="65" customWidth="1"/>
    <col min="14867" max="14867" width="8.125" style="65" customWidth="1"/>
    <col min="14868" max="14868" width="4.375" style="65" customWidth="1"/>
    <col min="14869" max="14869" width="5" style="65" customWidth="1"/>
    <col min="14870" max="14870" width="5.875" style="65" customWidth="1"/>
    <col min="14871" max="14871" width="12.625" style="65" customWidth="1"/>
    <col min="14872" max="14872" width="1.5" style="65" customWidth="1"/>
    <col min="14873" max="14873" width="5.875" style="65" customWidth="1"/>
    <col min="14874" max="14874" width="3.75" style="65" customWidth="1"/>
    <col min="14875" max="14875" width="4.25" style="65" customWidth="1"/>
    <col min="14876" max="14876" width="2" style="65" customWidth="1"/>
    <col min="14877" max="14877" width="25.625" style="65" bestFit="1" customWidth="1"/>
    <col min="14878" max="15104" width="9" style="65"/>
    <col min="15105" max="15106" width="1.25" style="65" customWidth="1"/>
    <col min="15107" max="15107" width="4.25" style="65" customWidth="1"/>
    <col min="15108" max="15108" width="20.125" style="65" customWidth="1"/>
    <col min="15109" max="15109" width="14.625" style="65" customWidth="1"/>
    <col min="15110" max="15110" width="5.125" style="65" customWidth="1"/>
    <col min="15111" max="15111" width="8" style="65" customWidth="1"/>
    <col min="15112" max="15112" width="3.25" style="65" customWidth="1"/>
    <col min="15113" max="15113" width="4.75" style="65" customWidth="1"/>
    <col min="15114" max="15114" width="5.375" style="65" customWidth="1"/>
    <col min="15115" max="15115" width="5.125" style="65" customWidth="1"/>
    <col min="15116" max="15116" width="7.625" style="65" customWidth="1"/>
    <col min="15117" max="15117" width="5.75" style="65" customWidth="1"/>
    <col min="15118" max="15118" width="6.625" style="65" customWidth="1"/>
    <col min="15119" max="15119" width="6.375" style="65" customWidth="1"/>
    <col min="15120" max="15120" width="3.5" style="65" customWidth="1"/>
    <col min="15121" max="15121" width="5.75" style="65" customWidth="1"/>
    <col min="15122" max="15122" width="4.5" style="65" customWidth="1"/>
    <col min="15123" max="15123" width="8.125" style="65" customWidth="1"/>
    <col min="15124" max="15124" width="4.375" style="65" customWidth="1"/>
    <col min="15125" max="15125" width="5" style="65" customWidth="1"/>
    <col min="15126" max="15126" width="5.875" style="65" customWidth="1"/>
    <col min="15127" max="15127" width="12.625" style="65" customWidth="1"/>
    <col min="15128" max="15128" width="1.5" style="65" customWidth="1"/>
    <col min="15129" max="15129" width="5.875" style="65" customWidth="1"/>
    <col min="15130" max="15130" width="3.75" style="65" customWidth="1"/>
    <col min="15131" max="15131" width="4.25" style="65" customWidth="1"/>
    <col min="15132" max="15132" width="2" style="65" customWidth="1"/>
    <col min="15133" max="15133" width="25.625" style="65" bestFit="1" customWidth="1"/>
    <col min="15134" max="15360" width="9" style="65"/>
    <col min="15361" max="15362" width="1.25" style="65" customWidth="1"/>
    <col min="15363" max="15363" width="4.25" style="65" customWidth="1"/>
    <col min="15364" max="15364" width="20.125" style="65" customWidth="1"/>
    <col min="15365" max="15365" width="14.625" style="65" customWidth="1"/>
    <col min="15366" max="15366" width="5.125" style="65" customWidth="1"/>
    <col min="15367" max="15367" width="8" style="65" customWidth="1"/>
    <col min="15368" max="15368" width="3.25" style="65" customWidth="1"/>
    <col min="15369" max="15369" width="4.75" style="65" customWidth="1"/>
    <col min="15370" max="15370" width="5.375" style="65" customWidth="1"/>
    <col min="15371" max="15371" width="5.125" style="65" customWidth="1"/>
    <col min="15372" max="15372" width="7.625" style="65" customWidth="1"/>
    <col min="15373" max="15373" width="5.75" style="65" customWidth="1"/>
    <col min="15374" max="15374" width="6.625" style="65" customWidth="1"/>
    <col min="15375" max="15375" width="6.375" style="65" customWidth="1"/>
    <col min="15376" max="15376" width="3.5" style="65" customWidth="1"/>
    <col min="15377" max="15377" width="5.75" style="65" customWidth="1"/>
    <col min="15378" max="15378" width="4.5" style="65" customWidth="1"/>
    <col min="15379" max="15379" width="8.125" style="65" customWidth="1"/>
    <col min="15380" max="15380" width="4.375" style="65" customWidth="1"/>
    <col min="15381" max="15381" width="5" style="65" customWidth="1"/>
    <col min="15382" max="15382" width="5.875" style="65" customWidth="1"/>
    <col min="15383" max="15383" width="12.625" style="65" customWidth="1"/>
    <col min="15384" max="15384" width="1.5" style="65" customWidth="1"/>
    <col min="15385" max="15385" width="5.875" style="65" customWidth="1"/>
    <col min="15386" max="15386" width="3.75" style="65" customWidth="1"/>
    <col min="15387" max="15387" width="4.25" style="65" customWidth="1"/>
    <col min="15388" max="15388" width="2" style="65" customWidth="1"/>
    <col min="15389" max="15389" width="25.625" style="65" bestFit="1" customWidth="1"/>
    <col min="15390" max="15616" width="9" style="65"/>
    <col min="15617" max="15618" width="1.25" style="65" customWidth="1"/>
    <col min="15619" max="15619" width="4.25" style="65" customWidth="1"/>
    <col min="15620" max="15620" width="20.125" style="65" customWidth="1"/>
    <col min="15621" max="15621" width="14.625" style="65" customWidth="1"/>
    <col min="15622" max="15622" width="5.125" style="65" customWidth="1"/>
    <col min="15623" max="15623" width="8" style="65" customWidth="1"/>
    <col min="15624" max="15624" width="3.25" style="65" customWidth="1"/>
    <col min="15625" max="15625" width="4.75" style="65" customWidth="1"/>
    <col min="15626" max="15626" width="5.375" style="65" customWidth="1"/>
    <col min="15627" max="15627" width="5.125" style="65" customWidth="1"/>
    <col min="15628" max="15628" width="7.625" style="65" customWidth="1"/>
    <col min="15629" max="15629" width="5.75" style="65" customWidth="1"/>
    <col min="15630" max="15630" width="6.625" style="65" customWidth="1"/>
    <col min="15631" max="15631" width="6.375" style="65" customWidth="1"/>
    <col min="15632" max="15632" width="3.5" style="65" customWidth="1"/>
    <col min="15633" max="15633" width="5.75" style="65" customWidth="1"/>
    <col min="15634" max="15634" width="4.5" style="65" customWidth="1"/>
    <col min="15635" max="15635" width="8.125" style="65" customWidth="1"/>
    <col min="15636" max="15636" width="4.375" style="65" customWidth="1"/>
    <col min="15637" max="15637" width="5" style="65" customWidth="1"/>
    <col min="15638" max="15638" width="5.875" style="65" customWidth="1"/>
    <col min="15639" max="15639" width="12.625" style="65" customWidth="1"/>
    <col min="15640" max="15640" width="1.5" style="65" customWidth="1"/>
    <col min="15641" max="15641" width="5.875" style="65" customWidth="1"/>
    <col min="15642" max="15642" width="3.75" style="65" customWidth="1"/>
    <col min="15643" max="15643" width="4.25" style="65" customWidth="1"/>
    <col min="15644" max="15644" width="2" style="65" customWidth="1"/>
    <col min="15645" max="15645" width="25.625" style="65" bestFit="1" customWidth="1"/>
    <col min="15646" max="15872" width="9" style="65"/>
    <col min="15873" max="15874" width="1.25" style="65" customWidth="1"/>
    <col min="15875" max="15875" width="4.25" style="65" customWidth="1"/>
    <col min="15876" max="15876" width="20.125" style="65" customWidth="1"/>
    <col min="15877" max="15877" width="14.625" style="65" customWidth="1"/>
    <col min="15878" max="15878" width="5.125" style="65" customWidth="1"/>
    <col min="15879" max="15879" width="8" style="65" customWidth="1"/>
    <col min="15880" max="15880" width="3.25" style="65" customWidth="1"/>
    <col min="15881" max="15881" width="4.75" style="65" customWidth="1"/>
    <col min="15882" max="15882" width="5.375" style="65" customWidth="1"/>
    <col min="15883" max="15883" width="5.125" style="65" customWidth="1"/>
    <col min="15884" max="15884" width="7.625" style="65" customWidth="1"/>
    <col min="15885" max="15885" width="5.75" style="65" customWidth="1"/>
    <col min="15886" max="15886" width="6.625" style="65" customWidth="1"/>
    <col min="15887" max="15887" width="6.375" style="65" customWidth="1"/>
    <col min="15888" max="15888" width="3.5" style="65" customWidth="1"/>
    <col min="15889" max="15889" width="5.75" style="65" customWidth="1"/>
    <col min="15890" max="15890" width="4.5" style="65" customWidth="1"/>
    <col min="15891" max="15891" width="8.125" style="65" customWidth="1"/>
    <col min="15892" max="15892" width="4.375" style="65" customWidth="1"/>
    <col min="15893" max="15893" width="5" style="65" customWidth="1"/>
    <col min="15894" max="15894" width="5.875" style="65" customWidth="1"/>
    <col min="15895" max="15895" width="12.625" style="65" customWidth="1"/>
    <col min="15896" max="15896" width="1.5" style="65" customWidth="1"/>
    <col min="15897" max="15897" width="5.875" style="65" customWidth="1"/>
    <col min="15898" max="15898" width="3.75" style="65" customWidth="1"/>
    <col min="15899" max="15899" width="4.25" style="65" customWidth="1"/>
    <col min="15900" max="15900" width="2" style="65" customWidth="1"/>
    <col min="15901" max="15901" width="25.625" style="65" bestFit="1" customWidth="1"/>
    <col min="15902" max="16128" width="9" style="65"/>
    <col min="16129" max="16130" width="1.25" style="65" customWidth="1"/>
    <col min="16131" max="16131" width="4.25" style="65" customWidth="1"/>
    <col min="16132" max="16132" width="20.125" style="65" customWidth="1"/>
    <col min="16133" max="16133" width="14.625" style="65" customWidth="1"/>
    <col min="16134" max="16134" width="5.125" style="65" customWidth="1"/>
    <col min="16135" max="16135" width="8" style="65" customWidth="1"/>
    <col min="16136" max="16136" width="3.25" style="65" customWidth="1"/>
    <col min="16137" max="16137" width="4.75" style="65" customWidth="1"/>
    <col min="16138" max="16138" width="5.375" style="65" customWidth="1"/>
    <col min="16139" max="16139" width="5.125" style="65" customWidth="1"/>
    <col min="16140" max="16140" width="7.625" style="65" customWidth="1"/>
    <col min="16141" max="16141" width="5.75" style="65" customWidth="1"/>
    <col min="16142" max="16142" width="6.625" style="65" customWidth="1"/>
    <col min="16143" max="16143" width="6.375" style="65" customWidth="1"/>
    <col min="16144" max="16144" width="3.5" style="65" customWidth="1"/>
    <col min="16145" max="16145" width="5.75" style="65" customWidth="1"/>
    <col min="16146" max="16146" width="4.5" style="65" customWidth="1"/>
    <col min="16147" max="16147" width="8.125" style="65" customWidth="1"/>
    <col min="16148" max="16148" width="4.375" style="65" customWidth="1"/>
    <col min="16149" max="16149" width="5" style="65" customWidth="1"/>
    <col min="16150" max="16150" width="5.875" style="65" customWidth="1"/>
    <col min="16151" max="16151" width="12.625" style="65" customWidth="1"/>
    <col min="16152" max="16152" width="1.5" style="65" customWidth="1"/>
    <col min="16153" max="16153" width="5.875" style="65" customWidth="1"/>
    <col min="16154" max="16154" width="3.75" style="65" customWidth="1"/>
    <col min="16155" max="16155" width="4.25" style="65" customWidth="1"/>
    <col min="16156" max="16156" width="2" style="65" customWidth="1"/>
    <col min="16157" max="16157" width="25.625" style="65" bestFit="1" customWidth="1"/>
    <col min="16158" max="16382" width="9" style="65"/>
    <col min="16383" max="16384" width="9" style="65" customWidth="1"/>
  </cols>
  <sheetData>
    <row r="1" spans="1:33" ht="19.5">
      <c r="B1" s="29" t="s">
        <v>112</v>
      </c>
      <c r="C1" s="38"/>
      <c r="D1" s="38"/>
      <c r="E1" s="38"/>
      <c r="F1" s="38"/>
      <c r="G1" s="38"/>
      <c r="H1" s="38"/>
      <c r="I1" s="285"/>
      <c r="J1" s="287"/>
      <c r="K1" s="287"/>
      <c r="L1" s="287"/>
      <c r="M1" s="288"/>
      <c r="N1" s="288"/>
      <c r="O1" s="288"/>
      <c r="P1" s="288"/>
      <c r="Q1" s="288"/>
      <c r="R1" s="288"/>
      <c r="S1" s="288"/>
      <c r="T1" s="288"/>
      <c r="U1" s="288"/>
      <c r="V1" s="288"/>
      <c r="W1" s="30"/>
      <c r="X1" s="30"/>
      <c r="Y1" s="30"/>
      <c r="Z1" s="30"/>
      <c r="AA1" s="30"/>
      <c r="AB1" s="30"/>
      <c r="AC1" s="289"/>
      <c r="AE1" s="64"/>
      <c r="AF1" s="64"/>
      <c r="AG1" s="64"/>
    </row>
    <row r="2" spans="1:33" ht="19.5">
      <c r="B2" s="31" t="s">
        <v>854</v>
      </c>
      <c r="C2" s="337"/>
      <c r="D2" s="38"/>
      <c r="E2" s="38"/>
      <c r="F2" s="38"/>
      <c r="G2" s="38"/>
      <c r="H2" s="38"/>
      <c r="I2" s="285"/>
      <c r="J2" s="287"/>
      <c r="K2" s="287"/>
      <c r="L2" s="287"/>
      <c r="M2" s="285"/>
      <c r="N2" s="287"/>
      <c r="O2" s="287"/>
      <c r="P2" s="287"/>
      <c r="Q2" s="293"/>
      <c r="R2" s="294"/>
      <c r="S2" s="38"/>
      <c r="T2" s="38"/>
      <c r="U2" s="38"/>
      <c r="V2" s="38"/>
      <c r="W2" s="30"/>
      <c r="X2" s="30"/>
      <c r="Y2" s="30"/>
      <c r="Z2" s="30"/>
      <c r="AA2" s="30"/>
      <c r="AB2" s="30"/>
      <c r="AC2" s="30"/>
    </row>
    <row r="3" spans="1:33" ht="18" customHeight="1">
      <c r="B3" s="32"/>
      <c r="C3" s="33"/>
      <c r="D3" s="33"/>
      <c r="E3" s="33"/>
      <c r="F3" s="33"/>
      <c r="G3" s="33"/>
      <c r="H3" s="33"/>
      <c r="I3" s="34"/>
      <c r="J3" s="35"/>
      <c r="K3" s="35"/>
      <c r="L3" s="35"/>
      <c r="M3" s="34"/>
      <c r="N3" s="35"/>
      <c r="O3" s="35"/>
      <c r="P3" s="35"/>
      <c r="Q3" s="36"/>
      <c r="R3" s="37"/>
      <c r="S3" s="311"/>
      <c r="T3" s="311"/>
      <c r="U3" s="311"/>
      <c r="V3" s="311"/>
      <c r="W3" s="33"/>
      <c r="X3" s="33"/>
      <c r="Y3" s="33"/>
      <c r="Z3" s="127"/>
      <c r="AA3" s="1149" t="s">
        <v>1073</v>
      </c>
      <c r="AB3" s="1149"/>
      <c r="AC3" s="1149"/>
    </row>
    <row r="4" spans="1:33" s="66" customFormat="1" ht="15.75">
      <c r="A4" s="302"/>
      <c r="B4" s="39"/>
      <c r="C4" s="798" t="s">
        <v>1065</v>
      </c>
      <c r="D4" s="798"/>
      <c r="E4" s="804" t="s">
        <v>113</v>
      </c>
      <c r="F4" s="804"/>
      <c r="G4" s="804"/>
      <c r="H4" s="804"/>
      <c r="I4" s="799" t="s">
        <v>7</v>
      </c>
      <c r="J4" s="1188">
        <f>'壹、清潔生產評估背景資訊'!G27</f>
        <v>0</v>
      </c>
      <c r="K4" s="1188"/>
      <c r="L4" s="1188"/>
      <c r="M4" s="1189" t="s">
        <v>7</v>
      </c>
      <c r="N4" s="1191" t="str">
        <f>IF(ISERROR(J4/J5)," ",J4/J5)</f>
        <v xml:space="preserve"> </v>
      </c>
      <c r="O4" s="1191"/>
      <c r="P4" s="1191"/>
      <c r="Q4" s="350"/>
      <c r="R4" s="351"/>
      <c r="S4" s="352"/>
      <c r="T4" s="352"/>
      <c r="U4" s="352"/>
      <c r="V4" s="352"/>
      <c r="W4" s="353"/>
      <c r="X4" s="353"/>
      <c r="Y4" s="43"/>
      <c r="Z4" s="44"/>
      <c r="AA4" s="1149"/>
      <c r="AB4" s="1149"/>
      <c r="AC4" s="1149"/>
    </row>
    <row r="5" spans="1:33" s="66" customFormat="1" ht="15.75">
      <c r="A5" s="302"/>
      <c r="B5" s="136"/>
      <c r="C5" s="798"/>
      <c r="D5" s="798"/>
      <c r="E5" s="806" t="s">
        <v>218</v>
      </c>
      <c r="F5" s="806"/>
      <c r="G5" s="806"/>
      <c r="H5" s="806"/>
      <c r="I5" s="792"/>
      <c r="J5" s="1192">
        <f>SUM(R17:S500)</f>
        <v>0</v>
      </c>
      <c r="K5" s="1192"/>
      <c r="L5" s="1192"/>
      <c r="M5" s="1190"/>
      <c r="N5" s="1191"/>
      <c r="O5" s="1191"/>
      <c r="P5" s="1191"/>
      <c r="Q5" s="350"/>
      <c r="R5" s="351"/>
      <c r="S5" s="352"/>
      <c r="T5" s="352"/>
      <c r="U5" s="352"/>
      <c r="V5" s="352"/>
      <c r="W5" s="353"/>
      <c r="X5" s="353"/>
      <c r="Y5" s="43"/>
      <c r="Z5" s="44"/>
      <c r="AA5" s="1149"/>
      <c r="AB5" s="1149"/>
      <c r="AC5" s="1149"/>
    </row>
    <row r="6" spans="1:33" s="66" customFormat="1" ht="13.5" customHeight="1">
      <c r="A6" s="302"/>
      <c r="B6" s="136"/>
      <c r="C6" s="43"/>
      <c r="D6" s="43"/>
      <c r="E6" s="43"/>
      <c r="F6" s="43"/>
      <c r="G6" s="43"/>
      <c r="H6" s="43"/>
      <c r="I6" s="45"/>
      <c r="J6" s="355"/>
      <c r="K6" s="355"/>
      <c r="L6" s="355"/>
      <c r="M6" s="353"/>
      <c r="N6" s="355"/>
      <c r="O6" s="355"/>
      <c r="P6" s="355"/>
      <c r="Q6" s="350"/>
      <c r="R6" s="351"/>
      <c r="S6" s="352"/>
      <c r="T6" s="352"/>
      <c r="U6" s="352"/>
      <c r="V6" s="352"/>
      <c r="W6" s="353"/>
      <c r="X6" s="353"/>
      <c r="Y6" s="43"/>
      <c r="Z6" s="44"/>
      <c r="AA6" s="1143" t="str">
        <f>IFERROR(W10/U10,"")</f>
        <v/>
      </c>
      <c r="AB6" s="1143"/>
      <c r="AC6" s="1143"/>
    </row>
    <row r="7" spans="1:33" s="66" customFormat="1" ht="15.75">
      <c r="A7" s="302"/>
      <c r="B7" s="136"/>
      <c r="C7" s="798" t="s">
        <v>1066</v>
      </c>
      <c r="D7" s="798"/>
      <c r="E7" s="804" t="s">
        <v>115</v>
      </c>
      <c r="F7" s="804"/>
      <c r="G7" s="804"/>
      <c r="H7" s="804"/>
      <c r="I7" s="799" t="s">
        <v>7</v>
      </c>
      <c r="J7" s="1188">
        <f>'壹、清潔生產評估背景資訊'!G29</f>
        <v>0</v>
      </c>
      <c r="K7" s="1188"/>
      <c r="L7" s="1188"/>
      <c r="M7" s="1189" t="s">
        <v>7</v>
      </c>
      <c r="N7" s="1191" t="str">
        <f>IF(ISERROR(J7/J8)," ",J7/J8)</f>
        <v xml:space="preserve"> </v>
      </c>
      <c r="O7" s="1191"/>
      <c r="P7" s="1191"/>
      <c r="Q7" s="350"/>
      <c r="R7" s="351"/>
      <c r="S7" s="352"/>
      <c r="T7" s="352"/>
      <c r="U7" s="352"/>
      <c r="V7" s="352"/>
      <c r="W7" s="353"/>
      <c r="X7" s="353"/>
      <c r="Y7" s="43"/>
      <c r="Z7" s="44"/>
      <c r="AA7" s="1143"/>
      <c r="AB7" s="1143"/>
      <c r="AC7" s="1143"/>
    </row>
    <row r="8" spans="1:33" s="66" customFormat="1" ht="15.75">
      <c r="A8" s="302"/>
      <c r="B8" s="136"/>
      <c r="C8" s="798"/>
      <c r="D8" s="798"/>
      <c r="E8" s="806" t="s">
        <v>219</v>
      </c>
      <c r="F8" s="806"/>
      <c r="G8" s="806"/>
      <c r="H8" s="806"/>
      <c r="I8" s="792"/>
      <c r="J8" s="1192">
        <f>SUM(Y17:Y500)</f>
        <v>0</v>
      </c>
      <c r="K8" s="1192"/>
      <c r="L8" s="1192"/>
      <c r="M8" s="1190"/>
      <c r="N8" s="1191"/>
      <c r="O8" s="1191"/>
      <c r="P8" s="1191"/>
      <c r="Q8" s="350"/>
      <c r="R8" s="351"/>
      <c r="S8" s="352"/>
      <c r="T8" s="352"/>
      <c r="U8" s="352"/>
      <c r="V8" s="352"/>
      <c r="W8" s="353"/>
      <c r="X8" s="353"/>
      <c r="Y8" s="43"/>
      <c r="Z8" s="44"/>
      <c r="AA8" s="1186" t="s">
        <v>885</v>
      </c>
      <c r="AB8" s="1186"/>
      <c r="AC8" s="1186"/>
    </row>
    <row r="9" spans="1:33" s="66" customFormat="1" ht="13.5" customHeight="1">
      <c r="A9" s="302"/>
      <c r="B9" s="136"/>
      <c r="C9" s="43"/>
      <c r="D9" s="43"/>
      <c r="E9" s="43"/>
      <c r="F9" s="43"/>
      <c r="G9" s="43"/>
      <c r="H9" s="43"/>
      <c r="I9" s="45"/>
      <c r="J9" s="355"/>
      <c r="K9" s="355"/>
      <c r="L9" s="355"/>
      <c r="M9" s="353"/>
      <c r="N9" s="355"/>
      <c r="O9" s="355"/>
      <c r="P9" s="355"/>
      <c r="Q9" s="350"/>
      <c r="R9" s="351"/>
      <c r="S9" s="352"/>
      <c r="T9" s="352"/>
      <c r="U9" s="352"/>
      <c r="V9" s="352"/>
      <c r="W9" s="353"/>
      <c r="X9" s="353"/>
      <c r="Y9" s="43"/>
      <c r="Z9" s="44"/>
      <c r="AA9" s="1186"/>
      <c r="AB9" s="1186"/>
      <c r="AC9" s="1186"/>
    </row>
    <row r="10" spans="1:33" s="66" customFormat="1" ht="15.75">
      <c r="A10" s="302"/>
      <c r="B10" s="136"/>
      <c r="C10" s="797" t="s">
        <v>952</v>
      </c>
      <c r="D10" s="798"/>
      <c r="E10" s="47" t="s">
        <v>953</v>
      </c>
      <c r="F10" s="792" t="s">
        <v>8</v>
      </c>
      <c r="G10" s="118">
        <v>1</v>
      </c>
      <c r="H10" s="792" t="s">
        <v>8</v>
      </c>
      <c r="I10" s="793">
        <v>200</v>
      </c>
      <c r="J10" s="1189" t="s">
        <v>7</v>
      </c>
      <c r="K10" s="1188" t="str">
        <f>N7</f>
        <v xml:space="preserve"> </v>
      </c>
      <c r="L10" s="1188"/>
      <c r="M10" s="1191"/>
      <c r="N10" s="354" t="s">
        <v>9</v>
      </c>
      <c r="O10" s="1191" t="str">
        <f>N4</f>
        <v xml:space="preserve"> </v>
      </c>
      <c r="P10" s="1188"/>
      <c r="Q10" s="1188"/>
      <c r="R10" s="1190" t="s">
        <v>8</v>
      </c>
      <c r="S10" s="356">
        <v>1</v>
      </c>
      <c r="T10" s="1190" t="s">
        <v>8</v>
      </c>
      <c r="U10" s="1190">
        <v>200</v>
      </c>
      <c r="V10" s="1189" t="s">
        <v>7</v>
      </c>
      <c r="W10" s="1193" t="str">
        <f>IF(ISERROR(((K10-O10)/M11)/S11*U10)," ",((K10-O10)/M11)/S11*U10)</f>
        <v xml:space="preserve"> </v>
      </c>
      <c r="X10" s="1193"/>
      <c r="Y10" s="43"/>
      <c r="Z10" s="44"/>
      <c r="AA10" s="1187"/>
      <c r="AB10" s="1187"/>
      <c r="AC10" s="1187"/>
    </row>
    <row r="11" spans="1:33" s="66" customFormat="1" ht="15.75">
      <c r="A11" s="302"/>
      <c r="B11" s="136"/>
      <c r="C11" s="798"/>
      <c r="D11" s="798"/>
      <c r="E11" s="120" t="s">
        <v>954</v>
      </c>
      <c r="F11" s="792"/>
      <c r="G11" s="119" t="s">
        <v>10</v>
      </c>
      <c r="H11" s="792"/>
      <c r="I11" s="793"/>
      <c r="J11" s="1190"/>
      <c r="K11" s="357"/>
      <c r="L11" s="357"/>
      <c r="M11" s="1198" t="str">
        <f>N4</f>
        <v xml:space="preserve"> </v>
      </c>
      <c r="N11" s="1198"/>
      <c r="O11" s="1198"/>
      <c r="P11" s="357"/>
      <c r="Q11" s="357"/>
      <c r="R11" s="1190"/>
      <c r="S11" s="358">
        <f>'壹、清潔生產評估背景資訊'!P5</f>
        <v>0</v>
      </c>
      <c r="T11" s="1190"/>
      <c r="U11" s="1190"/>
      <c r="V11" s="1190"/>
      <c r="W11" s="1193"/>
      <c r="X11" s="1193"/>
      <c r="Y11" s="43"/>
      <c r="Z11" s="44"/>
      <c r="AA11" s="1187"/>
      <c r="AB11" s="1187"/>
      <c r="AC11" s="1187"/>
    </row>
    <row r="12" spans="1:33" s="66" customFormat="1" ht="13.5" customHeight="1">
      <c r="A12" s="302"/>
      <c r="B12" s="137"/>
      <c r="C12" s="132"/>
      <c r="D12" s="132"/>
      <c r="E12" s="132"/>
      <c r="F12" s="132"/>
      <c r="G12" s="132"/>
      <c r="H12" s="132"/>
      <c r="I12" s="138"/>
      <c r="J12" s="49"/>
      <c r="K12" s="49"/>
      <c r="L12" s="49"/>
      <c r="M12" s="129"/>
      <c r="N12" s="49"/>
      <c r="O12" s="49"/>
      <c r="P12" s="49"/>
      <c r="Q12" s="130"/>
      <c r="R12" s="131"/>
      <c r="S12" s="128"/>
      <c r="T12" s="128"/>
      <c r="U12" s="128"/>
      <c r="V12" s="128"/>
      <c r="W12" s="132"/>
      <c r="X12" s="132"/>
      <c r="Y12" s="132"/>
      <c r="Z12" s="133"/>
      <c r="AA12" s="1187"/>
      <c r="AB12" s="1187"/>
      <c r="AC12" s="1187"/>
    </row>
    <row r="13" spans="1:33" ht="29.25" customHeight="1" thickBot="1">
      <c r="B13" s="1173" t="s">
        <v>220</v>
      </c>
      <c r="C13" s="1173"/>
      <c r="D13" s="1173"/>
      <c r="E13" s="1173"/>
      <c r="F13" s="1173"/>
      <c r="G13" s="1173"/>
      <c r="H13" s="1173"/>
      <c r="I13" s="1173"/>
      <c r="J13" s="1174"/>
      <c r="K13" s="1174"/>
      <c r="L13" s="1175"/>
      <c r="M13" s="1175"/>
      <c r="N13" s="1175"/>
      <c r="O13" s="1175"/>
      <c r="P13" s="1175"/>
      <c r="Q13" s="1175"/>
      <c r="R13" s="1175"/>
      <c r="S13" s="1175"/>
      <c r="T13" s="1175"/>
      <c r="U13" s="1175"/>
      <c r="V13" s="1175"/>
      <c r="W13" s="1175"/>
      <c r="X13" s="1175"/>
      <c r="Y13" s="1175"/>
      <c r="Z13" s="1174"/>
      <c r="AA13" s="1174"/>
      <c r="AB13" s="1174"/>
      <c r="AC13" s="1174"/>
    </row>
    <row r="14" spans="1:33" s="67" customFormat="1" ht="17.25" thickTop="1">
      <c r="A14" s="308"/>
      <c r="B14" s="877" t="s">
        <v>117</v>
      </c>
      <c r="C14" s="878"/>
      <c r="D14" s="781" t="s">
        <v>221</v>
      </c>
      <c r="E14" s="787"/>
      <c r="F14" s="781" t="s">
        <v>222</v>
      </c>
      <c r="G14" s="1176"/>
      <c r="H14" s="1176"/>
      <c r="I14" s="1176"/>
      <c r="J14" s="1176"/>
      <c r="K14" s="1176"/>
      <c r="L14" s="1177" t="s">
        <v>223</v>
      </c>
      <c r="M14" s="1178"/>
      <c r="N14" s="1179"/>
      <c r="O14" s="1180" t="s">
        <v>1079</v>
      </c>
      <c r="P14" s="1181"/>
      <c r="Q14" s="1181"/>
      <c r="R14" s="1181"/>
      <c r="S14" s="1182"/>
      <c r="T14" s="1177" t="s">
        <v>224</v>
      </c>
      <c r="U14" s="1179"/>
      <c r="V14" s="1183" t="s">
        <v>225</v>
      </c>
      <c r="W14" s="1178"/>
      <c r="X14" s="1178"/>
      <c r="Y14" s="1184"/>
      <c r="Z14" s="924" t="s">
        <v>122</v>
      </c>
      <c r="AA14" s="924"/>
      <c r="AB14" s="924"/>
      <c r="AC14" s="878"/>
    </row>
    <row r="15" spans="1:33" s="67" customFormat="1" ht="49.5" customHeight="1">
      <c r="A15" s="308"/>
      <c r="B15" s="879"/>
      <c r="C15" s="880"/>
      <c r="D15" s="295" t="s">
        <v>226</v>
      </c>
      <c r="E15" s="295" t="s">
        <v>227</v>
      </c>
      <c r="F15" s="781" t="s">
        <v>228</v>
      </c>
      <c r="G15" s="787"/>
      <c r="H15" s="781" t="s">
        <v>229</v>
      </c>
      <c r="I15" s="787"/>
      <c r="J15" s="781" t="s">
        <v>230</v>
      </c>
      <c r="K15" s="1176"/>
      <c r="L15" s="408" t="s">
        <v>231</v>
      </c>
      <c r="M15" s="1185" t="s">
        <v>1090</v>
      </c>
      <c r="N15" s="787"/>
      <c r="O15" s="553" t="s">
        <v>232</v>
      </c>
      <c r="P15" s="536" t="s">
        <v>1080</v>
      </c>
      <c r="Q15" s="541" t="s">
        <v>1081</v>
      </c>
      <c r="R15" s="1154" t="s">
        <v>233</v>
      </c>
      <c r="S15" s="1197"/>
      <c r="T15" s="408" t="s">
        <v>231</v>
      </c>
      <c r="U15" s="533" t="s">
        <v>1091</v>
      </c>
      <c r="V15" s="538" t="s">
        <v>232</v>
      </c>
      <c r="W15" s="536" t="s">
        <v>1080</v>
      </c>
      <c r="X15" s="537" t="s">
        <v>1081</v>
      </c>
      <c r="Y15" s="409" t="s">
        <v>233</v>
      </c>
      <c r="Z15" s="925"/>
      <c r="AA15" s="925"/>
      <c r="AB15" s="925"/>
      <c r="AC15" s="880"/>
    </row>
    <row r="16" spans="1:33" s="360" customFormat="1" ht="31.5" customHeight="1">
      <c r="B16" s="1199" t="s">
        <v>1089</v>
      </c>
      <c r="C16" s="1155"/>
      <c r="D16" s="547" t="s">
        <v>1082</v>
      </c>
      <c r="E16" s="547" t="s">
        <v>1083</v>
      </c>
      <c r="F16" s="1165" t="s">
        <v>1084</v>
      </c>
      <c r="G16" s="1166"/>
      <c r="H16" s="1200" t="s">
        <v>51</v>
      </c>
      <c r="I16" s="1201"/>
      <c r="J16" s="1200"/>
      <c r="K16" s="1202"/>
      <c r="L16" s="543">
        <v>0.495</v>
      </c>
      <c r="M16" s="1203" t="s">
        <v>1086</v>
      </c>
      <c r="N16" s="1166"/>
      <c r="O16" s="546">
        <v>100</v>
      </c>
      <c r="P16" s="554" t="s">
        <v>1087</v>
      </c>
      <c r="Q16" s="542" t="s">
        <v>35</v>
      </c>
      <c r="R16" s="1204">
        <f t="shared" ref="R16:R20" si="0">IF(Q16="t",O16*L16*1000,IF(Q16="kg",O16*L16," "))</f>
        <v>49.5</v>
      </c>
      <c r="S16" s="1205"/>
      <c r="T16" s="543">
        <v>0.495</v>
      </c>
      <c r="U16" s="544" t="s">
        <v>1085</v>
      </c>
      <c r="V16" s="548">
        <v>50</v>
      </c>
      <c r="W16" s="555" t="s">
        <v>1087</v>
      </c>
      <c r="X16" s="542" t="s">
        <v>35</v>
      </c>
      <c r="Y16" s="545">
        <f>IF(X16="t",V16*T16*1000,IF(X16="kg",V16*T16," "))</f>
        <v>24.75</v>
      </c>
      <c r="Z16" s="1206" t="s">
        <v>1088</v>
      </c>
      <c r="AA16" s="1206"/>
      <c r="AB16" s="1206"/>
      <c r="AC16" s="1207"/>
    </row>
    <row r="17" spans="1:29" s="360" customFormat="1">
      <c r="B17" s="1154">
        <v>1</v>
      </c>
      <c r="C17" s="1155"/>
      <c r="D17" s="507"/>
      <c r="E17" s="507"/>
      <c r="F17" s="1167"/>
      <c r="G17" s="1168"/>
      <c r="H17" s="1156"/>
      <c r="I17" s="1157"/>
      <c r="J17" s="1156"/>
      <c r="K17" s="1158"/>
      <c r="L17" s="508"/>
      <c r="M17" s="1167"/>
      <c r="N17" s="1168"/>
      <c r="O17" s="549"/>
      <c r="P17" s="539"/>
      <c r="Q17" s="489"/>
      <c r="R17" s="1169" t="str">
        <f>IF(Q17="t",O17*L17*1000,IF(Q17="kg",O17*L17," "))</f>
        <v xml:space="preserve"> </v>
      </c>
      <c r="S17" s="1170"/>
      <c r="T17" s="508"/>
      <c r="U17" s="503"/>
      <c r="V17" s="550"/>
      <c r="W17" s="535"/>
      <c r="X17" s="489"/>
      <c r="Y17" s="509" t="str">
        <f>IF(X17="t",V17*T17*1000,IF(X17="kg",V17*T17," "))</f>
        <v xml:space="preserve"> </v>
      </c>
      <c r="Z17" s="1162"/>
      <c r="AA17" s="1162"/>
      <c r="AB17" s="1162"/>
      <c r="AC17" s="1163"/>
    </row>
    <row r="18" spans="1:29" s="360" customFormat="1">
      <c r="B18" s="1154">
        <v>2</v>
      </c>
      <c r="C18" s="1155"/>
      <c r="D18" s="507"/>
      <c r="E18" s="507"/>
      <c r="F18" s="1167"/>
      <c r="G18" s="1168"/>
      <c r="H18" s="1156"/>
      <c r="I18" s="1157"/>
      <c r="J18" s="1156"/>
      <c r="K18" s="1158"/>
      <c r="L18" s="508"/>
      <c r="M18" s="1167"/>
      <c r="N18" s="1168"/>
      <c r="O18" s="549"/>
      <c r="P18" s="539"/>
      <c r="Q18" s="489"/>
      <c r="R18" s="1169" t="str">
        <f t="shared" si="0"/>
        <v xml:space="preserve"> </v>
      </c>
      <c r="S18" s="1170"/>
      <c r="T18" s="508"/>
      <c r="U18" s="503"/>
      <c r="V18" s="550"/>
      <c r="W18" s="535"/>
      <c r="X18" s="489"/>
      <c r="Y18" s="509" t="str">
        <f t="shared" ref="Y18:Y20" si="1">IF(X18="t",V18*T18*1000,IF(X18="kg",V18*T18," "))</f>
        <v xml:space="preserve"> </v>
      </c>
      <c r="Z18" s="1162"/>
      <c r="AA18" s="1162"/>
      <c r="AB18" s="1162"/>
      <c r="AC18" s="1163"/>
    </row>
    <row r="19" spans="1:29" s="360" customFormat="1">
      <c r="B19" s="1154">
        <v>3</v>
      </c>
      <c r="C19" s="1155"/>
      <c r="D19" s="507"/>
      <c r="E19" s="507"/>
      <c r="F19" s="1167"/>
      <c r="G19" s="1168"/>
      <c r="H19" s="1156"/>
      <c r="I19" s="1157"/>
      <c r="J19" s="1156"/>
      <c r="K19" s="1158"/>
      <c r="L19" s="508"/>
      <c r="M19" s="1167"/>
      <c r="N19" s="1168"/>
      <c r="O19" s="549"/>
      <c r="P19" s="539"/>
      <c r="Q19" s="489"/>
      <c r="R19" s="1169" t="str">
        <f t="shared" si="0"/>
        <v xml:space="preserve"> </v>
      </c>
      <c r="S19" s="1170"/>
      <c r="T19" s="508"/>
      <c r="U19" s="503"/>
      <c r="V19" s="550"/>
      <c r="W19" s="535"/>
      <c r="X19" s="489"/>
      <c r="Y19" s="509" t="str">
        <f t="shared" si="1"/>
        <v xml:space="preserve"> </v>
      </c>
      <c r="Z19" s="1162"/>
      <c r="AA19" s="1162"/>
      <c r="AB19" s="1162"/>
      <c r="AC19" s="1163"/>
    </row>
    <row r="20" spans="1:29" s="68" customFormat="1">
      <c r="B20" s="1154">
        <v>4</v>
      </c>
      <c r="C20" s="1155"/>
      <c r="D20" s="507"/>
      <c r="E20" s="507"/>
      <c r="F20" s="1167"/>
      <c r="G20" s="1168"/>
      <c r="H20" s="1156"/>
      <c r="I20" s="1157"/>
      <c r="J20" s="1156"/>
      <c r="K20" s="1158"/>
      <c r="L20" s="508"/>
      <c r="M20" s="1123"/>
      <c r="N20" s="1124"/>
      <c r="O20" s="549"/>
      <c r="P20" s="539"/>
      <c r="Q20" s="489"/>
      <c r="R20" s="1169" t="str">
        <f t="shared" si="0"/>
        <v xml:space="preserve"> </v>
      </c>
      <c r="S20" s="1170"/>
      <c r="T20" s="508"/>
      <c r="U20" s="430"/>
      <c r="V20" s="550"/>
      <c r="W20" s="535"/>
      <c r="X20" s="489"/>
      <c r="Y20" s="509" t="str">
        <f t="shared" si="1"/>
        <v xml:space="preserve"> </v>
      </c>
      <c r="Z20" s="1162"/>
      <c r="AA20" s="1162"/>
      <c r="AB20" s="1162"/>
      <c r="AC20" s="1163"/>
    </row>
    <row r="21" spans="1:29" s="68" customFormat="1">
      <c r="B21" s="1154">
        <v>5</v>
      </c>
      <c r="C21" s="1155"/>
      <c r="D21" s="507"/>
      <c r="E21" s="507"/>
      <c r="F21" s="1167"/>
      <c r="G21" s="1168"/>
      <c r="H21" s="1156"/>
      <c r="I21" s="1157"/>
      <c r="J21" s="1156"/>
      <c r="K21" s="1158"/>
      <c r="L21" s="508"/>
      <c r="M21" s="1123"/>
      <c r="N21" s="1124"/>
      <c r="O21" s="549"/>
      <c r="P21" s="539"/>
      <c r="Q21" s="489"/>
      <c r="R21" s="1169" t="str">
        <f t="shared" ref="R21:R44" si="2">IF(Q21="t",O21*L21*1000,IF(Q21="kg",O21*L21," "))</f>
        <v xml:space="preserve"> </v>
      </c>
      <c r="S21" s="1170"/>
      <c r="T21" s="508"/>
      <c r="U21" s="430"/>
      <c r="V21" s="550"/>
      <c r="W21" s="535"/>
      <c r="X21" s="489"/>
      <c r="Y21" s="509" t="str">
        <f t="shared" ref="Y21:Y45" si="3">IF(X21="t",V21*T21*1000,IF(X21="kg",V21*T21," "))</f>
        <v xml:space="preserve"> </v>
      </c>
      <c r="Z21" s="1162"/>
      <c r="AA21" s="1162"/>
      <c r="AB21" s="1162"/>
      <c r="AC21" s="1163"/>
    </row>
    <row r="22" spans="1:29">
      <c r="A22" s="65"/>
      <c r="B22" s="1154">
        <v>6</v>
      </c>
      <c r="C22" s="1155"/>
      <c r="D22" s="507"/>
      <c r="E22" s="507"/>
      <c r="F22" s="1167"/>
      <c r="G22" s="1168"/>
      <c r="H22" s="1156"/>
      <c r="I22" s="1157"/>
      <c r="J22" s="1156"/>
      <c r="K22" s="1158"/>
      <c r="L22" s="508"/>
      <c r="M22" s="1123"/>
      <c r="N22" s="1124"/>
      <c r="O22" s="549"/>
      <c r="P22" s="539"/>
      <c r="Q22" s="489"/>
      <c r="R22" s="1169" t="str">
        <f t="shared" si="2"/>
        <v xml:space="preserve"> </v>
      </c>
      <c r="S22" s="1170"/>
      <c r="T22" s="508"/>
      <c r="U22" s="430"/>
      <c r="V22" s="550"/>
      <c r="W22" s="535"/>
      <c r="X22" s="489"/>
      <c r="Y22" s="509" t="str">
        <f t="shared" si="3"/>
        <v xml:space="preserve"> </v>
      </c>
      <c r="Z22" s="1162"/>
      <c r="AA22" s="1162"/>
      <c r="AB22" s="1162"/>
      <c r="AC22" s="1163"/>
    </row>
    <row r="23" spans="1:29">
      <c r="A23" s="65"/>
      <c r="B23" s="1154">
        <v>7</v>
      </c>
      <c r="C23" s="1155"/>
      <c r="D23" s="507"/>
      <c r="E23" s="507"/>
      <c r="F23" s="1167"/>
      <c r="G23" s="1168"/>
      <c r="H23" s="1156"/>
      <c r="I23" s="1157"/>
      <c r="J23" s="1156"/>
      <c r="K23" s="1158"/>
      <c r="L23" s="508"/>
      <c r="M23" s="1123"/>
      <c r="N23" s="1124"/>
      <c r="O23" s="549"/>
      <c r="P23" s="539"/>
      <c r="Q23" s="489"/>
      <c r="R23" s="1169" t="str">
        <f t="shared" si="2"/>
        <v xml:space="preserve"> </v>
      </c>
      <c r="S23" s="1170"/>
      <c r="T23" s="508"/>
      <c r="U23" s="430"/>
      <c r="V23" s="550"/>
      <c r="W23" s="535"/>
      <c r="X23" s="489"/>
      <c r="Y23" s="509" t="str">
        <f t="shared" si="3"/>
        <v xml:space="preserve"> </v>
      </c>
      <c r="Z23" s="1162"/>
      <c r="AA23" s="1162"/>
      <c r="AB23" s="1162"/>
      <c r="AC23" s="1163"/>
    </row>
    <row r="24" spans="1:29">
      <c r="A24" s="65"/>
      <c r="B24" s="1154">
        <v>8</v>
      </c>
      <c r="C24" s="1155"/>
      <c r="D24" s="507"/>
      <c r="E24" s="507"/>
      <c r="F24" s="1167"/>
      <c r="G24" s="1168"/>
      <c r="H24" s="1156"/>
      <c r="I24" s="1157"/>
      <c r="J24" s="1156"/>
      <c r="K24" s="1158"/>
      <c r="L24" s="508"/>
      <c r="M24" s="1123"/>
      <c r="N24" s="1124"/>
      <c r="O24" s="549"/>
      <c r="P24" s="539"/>
      <c r="Q24" s="489"/>
      <c r="R24" s="1169" t="str">
        <f t="shared" si="2"/>
        <v xml:space="preserve"> </v>
      </c>
      <c r="S24" s="1170"/>
      <c r="T24" s="508"/>
      <c r="U24" s="430"/>
      <c r="V24" s="550"/>
      <c r="W24" s="535"/>
      <c r="X24" s="489"/>
      <c r="Y24" s="509" t="str">
        <f t="shared" si="3"/>
        <v xml:space="preserve"> </v>
      </c>
      <c r="Z24" s="1162"/>
      <c r="AA24" s="1162"/>
      <c r="AB24" s="1162"/>
      <c r="AC24" s="1163"/>
    </row>
    <row r="25" spans="1:29">
      <c r="A25" s="65"/>
      <c r="B25" s="1154">
        <v>9</v>
      </c>
      <c r="C25" s="1155"/>
      <c r="D25" s="507"/>
      <c r="E25" s="507"/>
      <c r="F25" s="1167"/>
      <c r="G25" s="1168"/>
      <c r="H25" s="1156"/>
      <c r="I25" s="1157"/>
      <c r="J25" s="1156"/>
      <c r="K25" s="1158"/>
      <c r="L25" s="508"/>
      <c r="M25" s="1123"/>
      <c r="N25" s="1124"/>
      <c r="O25" s="549"/>
      <c r="P25" s="539"/>
      <c r="Q25" s="489"/>
      <c r="R25" s="1169" t="str">
        <f t="shared" si="2"/>
        <v xml:space="preserve"> </v>
      </c>
      <c r="S25" s="1170"/>
      <c r="T25" s="508"/>
      <c r="U25" s="430"/>
      <c r="V25" s="550"/>
      <c r="W25" s="535"/>
      <c r="X25" s="489"/>
      <c r="Y25" s="509" t="str">
        <f t="shared" si="3"/>
        <v xml:space="preserve"> </v>
      </c>
      <c r="Z25" s="1162"/>
      <c r="AA25" s="1162"/>
      <c r="AB25" s="1162"/>
      <c r="AC25" s="1163"/>
    </row>
    <row r="26" spans="1:29">
      <c r="B26" s="1154">
        <v>10</v>
      </c>
      <c r="C26" s="1155"/>
      <c r="D26" s="507"/>
      <c r="E26" s="507"/>
      <c r="F26" s="1167"/>
      <c r="G26" s="1168"/>
      <c r="H26" s="1156"/>
      <c r="I26" s="1157"/>
      <c r="J26" s="1156"/>
      <c r="K26" s="1158"/>
      <c r="L26" s="508"/>
      <c r="M26" s="1123"/>
      <c r="N26" s="1124"/>
      <c r="O26" s="549"/>
      <c r="P26" s="539"/>
      <c r="Q26" s="489"/>
      <c r="R26" s="1169" t="str">
        <f t="shared" si="2"/>
        <v xml:space="preserve"> </v>
      </c>
      <c r="S26" s="1170"/>
      <c r="T26" s="508"/>
      <c r="U26" s="430"/>
      <c r="V26" s="550"/>
      <c r="W26" s="535"/>
      <c r="X26" s="489"/>
      <c r="Y26" s="509" t="str">
        <f t="shared" si="3"/>
        <v xml:space="preserve"> </v>
      </c>
      <c r="Z26" s="1162"/>
      <c r="AA26" s="1162"/>
      <c r="AB26" s="1162"/>
      <c r="AC26" s="1163"/>
    </row>
    <row r="27" spans="1:29">
      <c r="B27" s="1154">
        <v>11</v>
      </c>
      <c r="C27" s="1155"/>
      <c r="D27" s="507"/>
      <c r="E27" s="507"/>
      <c r="F27" s="1167"/>
      <c r="G27" s="1168"/>
      <c r="H27" s="1156"/>
      <c r="I27" s="1157"/>
      <c r="J27" s="1156"/>
      <c r="K27" s="1158"/>
      <c r="L27" s="508"/>
      <c r="M27" s="1167"/>
      <c r="N27" s="1168"/>
      <c r="O27" s="549"/>
      <c r="P27" s="539"/>
      <c r="Q27" s="489"/>
      <c r="R27" s="1169" t="str">
        <f t="shared" si="2"/>
        <v xml:space="preserve"> </v>
      </c>
      <c r="S27" s="1170"/>
      <c r="T27" s="508"/>
      <c r="U27" s="503"/>
      <c r="V27" s="550"/>
      <c r="W27" s="535"/>
      <c r="X27" s="489"/>
      <c r="Y27" s="509" t="str">
        <f t="shared" si="3"/>
        <v xml:space="preserve"> </v>
      </c>
      <c r="Z27" s="1162"/>
      <c r="AA27" s="1162"/>
      <c r="AB27" s="1162"/>
      <c r="AC27" s="1163"/>
    </row>
    <row r="28" spans="1:29">
      <c r="B28" s="1154">
        <v>12</v>
      </c>
      <c r="C28" s="1155"/>
      <c r="D28" s="507"/>
      <c r="E28" s="507"/>
      <c r="F28" s="1167"/>
      <c r="G28" s="1168"/>
      <c r="H28" s="1156"/>
      <c r="I28" s="1157"/>
      <c r="J28" s="1156"/>
      <c r="K28" s="1158"/>
      <c r="L28" s="510"/>
      <c r="M28" s="1123"/>
      <c r="N28" s="1124"/>
      <c r="O28" s="549"/>
      <c r="P28" s="539"/>
      <c r="Q28" s="489"/>
      <c r="R28" s="1169" t="str">
        <f t="shared" si="2"/>
        <v xml:space="preserve"> </v>
      </c>
      <c r="S28" s="1170"/>
      <c r="T28" s="511"/>
      <c r="U28" s="430"/>
      <c r="V28" s="550"/>
      <c r="W28" s="535"/>
      <c r="X28" s="489"/>
      <c r="Y28" s="509" t="str">
        <f t="shared" si="3"/>
        <v xml:space="preserve"> </v>
      </c>
      <c r="Z28" s="1162"/>
      <c r="AA28" s="1162"/>
      <c r="AB28" s="1162"/>
      <c r="AC28" s="1163"/>
    </row>
    <row r="29" spans="1:29">
      <c r="B29" s="1154">
        <v>13</v>
      </c>
      <c r="C29" s="1155"/>
      <c r="D29" s="507"/>
      <c r="E29" s="507"/>
      <c r="F29" s="1167"/>
      <c r="G29" s="1168"/>
      <c r="H29" s="1156"/>
      <c r="I29" s="1157"/>
      <c r="J29" s="1156"/>
      <c r="K29" s="1158"/>
      <c r="L29" s="510"/>
      <c r="M29" s="1171"/>
      <c r="N29" s="1172"/>
      <c r="O29" s="549"/>
      <c r="P29" s="539"/>
      <c r="Q29" s="489"/>
      <c r="R29" s="1169" t="str">
        <f t="shared" si="2"/>
        <v xml:space="preserve"> </v>
      </c>
      <c r="S29" s="1170"/>
      <c r="T29" s="511"/>
      <c r="U29" s="430"/>
      <c r="V29" s="550"/>
      <c r="W29" s="535"/>
      <c r="X29" s="489"/>
      <c r="Y29" s="509" t="str">
        <f t="shared" si="3"/>
        <v xml:space="preserve"> </v>
      </c>
      <c r="Z29" s="1162"/>
      <c r="AA29" s="1162"/>
      <c r="AB29" s="1162"/>
      <c r="AC29" s="1163"/>
    </row>
    <row r="30" spans="1:29">
      <c r="B30" s="1154">
        <v>14</v>
      </c>
      <c r="C30" s="1155"/>
      <c r="D30" s="507"/>
      <c r="E30" s="507"/>
      <c r="F30" s="1167"/>
      <c r="G30" s="1168"/>
      <c r="H30" s="1156"/>
      <c r="I30" s="1157"/>
      <c r="J30" s="1156"/>
      <c r="K30" s="1158"/>
      <c r="L30" s="510"/>
      <c r="M30" s="1171"/>
      <c r="N30" s="1172"/>
      <c r="O30" s="549"/>
      <c r="P30" s="539"/>
      <c r="Q30" s="489"/>
      <c r="R30" s="1169" t="str">
        <f t="shared" si="2"/>
        <v xml:space="preserve"> </v>
      </c>
      <c r="S30" s="1170"/>
      <c r="T30" s="511"/>
      <c r="U30" s="430"/>
      <c r="V30" s="550"/>
      <c r="W30" s="535"/>
      <c r="X30" s="489"/>
      <c r="Y30" s="509" t="str">
        <f t="shared" si="3"/>
        <v xml:space="preserve"> </v>
      </c>
      <c r="Z30" s="1162"/>
      <c r="AA30" s="1162"/>
      <c r="AB30" s="1162"/>
      <c r="AC30" s="1163"/>
    </row>
    <row r="31" spans="1:29">
      <c r="B31" s="1154">
        <v>15</v>
      </c>
      <c r="C31" s="1155"/>
      <c r="D31" s="507"/>
      <c r="E31" s="507"/>
      <c r="F31" s="1167"/>
      <c r="G31" s="1168"/>
      <c r="H31" s="1156"/>
      <c r="I31" s="1157"/>
      <c r="J31" s="1156"/>
      <c r="K31" s="1158"/>
      <c r="L31" s="510"/>
      <c r="M31" s="1171"/>
      <c r="N31" s="1172"/>
      <c r="O31" s="549"/>
      <c r="P31" s="539"/>
      <c r="Q31" s="489"/>
      <c r="R31" s="1169" t="str">
        <f t="shared" si="2"/>
        <v xml:space="preserve"> </v>
      </c>
      <c r="S31" s="1170"/>
      <c r="T31" s="511"/>
      <c r="U31" s="430"/>
      <c r="V31" s="550"/>
      <c r="W31" s="535"/>
      <c r="X31" s="489"/>
      <c r="Y31" s="509" t="str">
        <f t="shared" si="3"/>
        <v xml:space="preserve"> </v>
      </c>
      <c r="Z31" s="1162"/>
      <c r="AA31" s="1162"/>
      <c r="AB31" s="1162"/>
      <c r="AC31" s="1163"/>
    </row>
    <row r="32" spans="1:29">
      <c r="B32" s="1154">
        <v>16</v>
      </c>
      <c r="C32" s="1155"/>
      <c r="D32" s="507"/>
      <c r="E32" s="507"/>
      <c r="F32" s="1167"/>
      <c r="G32" s="1168"/>
      <c r="H32" s="1156"/>
      <c r="I32" s="1157"/>
      <c r="J32" s="1156"/>
      <c r="K32" s="1158"/>
      <c r="L32" s="512"/>
      <c r="M32" s="1171"/>
      <c r="N32" s="1172"/>
      <c r="O32" s="549"/>
      <c r="P32" s="539"/>
      <c r="Q32" s="489"/>
      <c r="R32" s="1169" t="str">
        <f t="shared" si="2"/>
        <v xml:space="preserve"> </v>
      </c>
      <c r="S32" s="1170"/>
      <c r="T32" s="511"/>
      <c r="U32" s="430"/>
      <c r="V32" s="550"/>
      <c r="W32" s="535"/>
      <c r="X32" s="489"/>
      <c r="Y32" s="509" t="str">
        <f t="shared" si="3"/>
        <v xml:space="preserve"> </v>
      </c>
      <c r="Z32" s="1162"/>
      <c r="AA32" s="1162"/>
      <c r="AB32" s="1162"/>
      <c r="AC32" s="1163"/>
    </row>
    <row r="33" spans="2:29">
      <c r="B33" s="1154">
        <v>17</v>
      </c>
      <c r="C33" s="1155"/>
      <c r="D33" s="507"/>
      <c r="E33" s="507"/>
      <c r="F33" s="1123"/>
      <c r="G33" s="1124"/>
      <c r="H33" s="1156"/>
      <c r="I33" s="1157"/>
      <c r="J33" s="1156"/>
      <c r="K33" s="1158"/>
      <c r="L33" s="510"/>
      <c r="M33" s="1171"/>
      <c r="N33" s="1172"/>
      <c r="O33" s="549"/>
      <c r="P33" s="539"/>
      <c r="Q33" s="489"/>
      <c r="R33" s="1169" t="str">
        <f t="shared" si="2"/>
        <v xml:space="preserve"> </v>
      </c>
      <c r="S33" s="1170"/>
      <c r="T33" s="511"/>
      <c r="U33" s="430"/>
      <c r="V33" s="550"/>
      <c r="W33" s="535"/>
      <c r="X33" s="489"/>
      <c r="Y33" s="509" t="str">
        <f t="shared" si="3"/>
        <v xml:space="preserve"> </v>
      </c>
      <c r="Z33" s="1162"/>
      <c r="AA33" s="1162"/>
      <c r="AB33" s="1162"/>
      <c r="AC33" s="1163"/>
    </row>
    <row r="34" spans="2:29">
      <c r="B34" s="1154">
        <v>18</v>
      </c>
      <c r="C34" s="1155"/>
      <c r="D34" s="507"/>
      <c r="E34" s="507"/>
      <c r="F34" s="1123"/>
      <c r="G34" s="1124"/>
      <c r="H34" s="1156"/>
      <c r="I34" s="1157"/>
      <c r="J34" s="1156"/>
      <c r="K34" s="1158"/>
      <c r="L34" s="510"/>
      <c r="M34" s="1171"/>
      <c r="N34" s="1172"/>
      <c r="O34" s="549"/>
      <c r="P34" s="539"/>
      <c r="Q34" s="489"/>
      <c r="R34" s="1169" t="str">
        <f t="shared" si="2"/>
        <v xml:space="preserve"> </v>
      </c>
      <c r="S34" s="1170"/>
      <c r="T34" s="511"/>
      <c r="U34" s="430"/>
      <c r="V34" s="550"/>
      <c r="W34" s="535"/>
      <c r="X34" s="489"/>
      <c r="Y34" s="509" t="str">
        <f t="shared" si="3"/>
        <v xml:space="preserve"> </v>
      </c>
      <c r="Z34" s="1162"/>
      <c r="AA34" s="1162"/>
      <c r="AB34" s="1162"/>
      <c r="AC34" s="1163"/>
    </row>
    <row r="35" spans="2:29">
      <c r="B35" s="1154">
        <v>19</v>
      </c>
      <c r="C35" s="1155"/>
      <c r="D35" s="507"/>
      <c r="E35" s="507"/>
      <c r="F35" s="1123"/>
      <c r="G35" s="1124"/>
      <c r="H35" s="1156"/>
      <c r="I35" s="1157"/>
      <c r="J35" s="1156"/>
      <c r="K35" s="1158"/>
      <c r="L35" s="510"/>
      <c r="M35" s="1171"/>
      <c r="N35" s="1172"/>
      <c r="O35" s="549"/>
      <c r="P35" s="539"/>
      <c r="Q35" s="489"/>
      <c r="R35" s="1169" t="str">
        <f t="shared" si="2"/>
        <v xml:space="preserve"> </v>
      </c>
      <c r="S35" s="1170"/>
      <c r="T35" s="511"/>
      <c r="U35" s="430"/>
      <c r="V35" s="550"/>
      <c r="W35" s="535"/>
      <c r="X35" s="489"/>
      <c r="Y35" s="509" t="str">
        <f t="shared" si="3"/>
        <v xml:space="preserve"> </v>
      </c>
      <c r="Z35" s="1162"/>
      <c r="AA35" s="1162"/>
      <c r="AB35" s="1162"/>
      <c r="AC35" s="1163"/>
    </row>
    <row r="36" spans="2:29">
      <c r="B36" s="1154">
        <v>20</v>
      </c>
      <c r="C36" s="1155"/>
      <c r="D36" s="507"/>
      <c r="E36" s="507"/>
      <c r="F36" s="1123"/>
      <c r="G36" s="1124"/>
      <c r="H36" s="1156"/>
      <c r="I36" s="1157"/>
      <c r="J36" s="1156"/>
      <c r="K36" s="1158"/>
      <c r="L36" s="510"/>
      <c r="M36" s="1171"/>
      <c r="N36" s="1172"/>
      <c r="O36" s="549"/>
      <c r="P36" s="539"/>
      <c r="Q36" s="489"/>
      <c r="R36" s="1169" t="str">
        <f t="shared" si="2"/>
        <v xml:space="preserve"> </v>
      </c>
      <c r="S36" s="1170"/>
      <c r="T36" s="511"/>
      <c r="U36" s="430"/>
      <c r="V36" s="550"/>
      <c r="W36" s="535"/>
      <c r="X36" s="489"/>
      <c r="Y36" s="509" t="str">
        <f t="shared" si="3"/>
        <v xml:space="preserve"> </v>
      </c>
      <c r="Z36" s="1162"/>
      <c r="AA36" s="1162"/>
      <c r="AB36" s="1162"/>
      <c r="AC36" s="1163"/>
    </row>
    <row r="37" spans="2:29">
      <c r="B37" s="1154">
        <v>21</v>
      </c>
      <c r="C37" s="1155"/>
      <c r="D37" s="507"/>
      <c r="E37" s="507"/>
      <c r="F37" s="1123"/>
      <c r="G37" s="1124"/>
      <c r="H37" s="1156"/>
      <c r="I37" s="1157"/>
      <c r="J37" s="1156"/>
      <c r="K37" s="1158"/>
      <c r="L37" s="510"/>
      <c r="M37" s="1171"/>
      <c r="N37" s="1172"/>
      <c r="O37" s="549"/>
      <c r="P37" s="539"/>
      <c r="Q37" s="489"/>
      <c r="R37" s="1169" t="str">
        <f t="shared" si="2"/>
        <v xml:space="preserve"> </v>
      </c>
      <c r="S37" s="1170"/>
      <c r="T37" s="511"/>
      <c r="U37" s="430"/>
      <c r="V37" s="550"/>
      <c r="W37" s="535"/>
      <c r="X37" s="489"/>
      <c r="Y37" s="509" t="str">
        <f t="shared" si="3"/>
        <v xml:space="preserve"> </v>
      </c>
      <c r="Z37" s="1162"/>
      <c r="AA37" s="1162"/>
      <c r="AB37" s="1162"/>
      <c r="AC37" s="1163"/>
    </row>
    <row r="38" spans="2:29">
      <c r="B38" s="1154">
        <v>22</v>
      </c>
      <c r="C38" s="1155"/>
      <c r="D38" s="507"/>
      <c r="E38" s="507"/>
      <c r="F38" s="1123"/>
      <c r="G38" s="1124"/>
      <c r="H38" s="1156"/>
      <c r="I38" s="1157"/>
      <c r="J38" s="1156"/>
      <c r="K38" s="1158"/>
      <c r="L38" s="510"/>
      <c r="M38" s="1171"/>
      <c r="N38" s="1172"/>
      <c r="O38" s="549"/>
      <c r="P38" s="539"/>
      <c r="Q38" s="489"/>
      <c r="R38" s="1169" t="str">
        <f t="shared" si="2"/>
        <v xml:space="preserve"> </v>
      </c>
      <c r="S38" s="1170"/>
      <c r="T38" s="511"/>
      <c r="U38" s="430"/>
      <c r="V38" s="550"/>
      <c r="W38" s="535"/>
      <c r="X38" s="489"/>
      <c r="Y38" s="509" t="str">
        <f t="shared" si="3"/>
        <v xml:space="preserve"> </v>
      </c>
      <c r="Z38" s="1162"/>
      <c r="AA38" s="1162"/>
      <c r="AB38" s="1162"/>
      <c r="AC38" s="1163"/>
    </row>
    <row r="39" spans="2:29">
      <c r="B39" s="1154">
        <v>23</v>
      </c>
      <c r="C39" s="1155"/>
      <c r="D39" s="507"/>
      <c r="E39" s="507"/>
      <c r="F39" s="1123"/>
      <c r="G39" s="1124"/>
      <c r="H39" s="1156"/>
      <c r="I39" s="1157"/>
      <c r="J39" s="1156"/>
      <c r="K39" s="1158"/>
      <c r="L39" s="510"/>
      <c r="M39" s="1171"/>
      <c r="N39" s="1172"/>
      <c r="O39" s="549"/>
      <c r="P39" s="539"/>
      <c r="Q39" s="489"/>
      <c r="R39" s="1169" t="str">
        <f t="shared" si="2"/>
        <v xml:space="preserve"> </v>
      </c>
      <c r="S39" s="1170"/>
      <c r="T39" s="511"/>
      <c r="U39" s="430"/>
      <c r="V39" s="550"/>
      <c r="W39" s="535"/>
      <c r="X39" s="489"/>
      <c r="Y39" s="509" t="str">
        <f t="shared" si="3"/>
        <v xml:space="preserve"> </v>
      </c>
      <c r="Z39" s="1162"/>
      <c r="AA39" s="1162"/>
      <c r="AB39" s="1162"/>
      <c r="AC39" s="1163"/>
    </row>
    <row r="40" spans="2:29">
      <c r="B40" s="1154">
        <v>24</v>
      </c>
      <c r="C40" s="1155"/>
      <c r="D40" s="507"/>
      <c r="E40" s="507"/>
      <c r="F40" s="1123"/>
      <c r="G40" s="1124"/>
      <c r="H40" s="1156"/>
      <c r="I40" s="1157"/>
      <c r="J40" s="1156"/>
      <c r="K40" s="1158"/>
      <c r="L40" s="510"/>
      <c r="M40" s="1171"/>
      <c r="N40" s="1172"/>
      <c r="O40" s="549"/>
      <c r="P40" s="539"/>
      <c r="Q40" s="489"/>
      <c r="R40" s="1169" t="str">
        <f t="shared" si="2"/>
        <v xml:space="preserve"> </v>
      </c>
      <c r="S40" s="1170"/>
      <c r="T40" s="511"/>
      <c r="U40" s="430"/>
      <c r="V40" s="550"/>
      <c r="W40" s="535"/>
      <c r="X40" s="489"/>
      <c r="Y40" s="509" t="str">
        <f t="shared" si="3"/>
        <v xml:space="preserve"> </v>
      </c>
      <c r="Z40" s="1162"/>
      <c r="AA40" s="1162"/>
      <c r="AB40" s="1162"/>
      <c r="AC40" s="1163"/>
    </row>
    <row r="41" spans="2:29">
      <c r="B41" s="1154">
        <v>25</v>
      </c>
      <c r="C41" s="1155"/>
      <c r="D41" s="507"/>
      <c r="E41" s="507"/>
      <c r="F41" s="1123"/>
      <c r="G41" s="1124"/>
      <c r="H41" s="1156"/>
      <c r="I41" s="1157"/>
      <c r="J41" s="1156"/>
      <c r="K41" s="1158"/>
      <c r="L41" s="510"/>
      <c r="M41" s="1171"/>
      <c r="N41" s="1172"/>
      <c r="O41" s="549"/>
      <c r="P41" s="539"/>
      <c r="Q41" s="489"/>
      <c r="R41" s="1169" t="str">
        <f t="shared" si="2"/>
        <v xml:space="preserve"> </v>
      </c>
      <c r="S41" s="1170"/>
      <c r="T41" s="511"/>
      <c r="U41" s="430"/>
      <c r="V41" s="550"/>
      <c r="W41" s="535"/>
      <c r="X41" s="489"/>
      <c r="Y41" s="509" t="str">
        <f t="shared" si="3"/>
        <v xml:space="preserve"> </v>
      </c>
      <c r="Z41" s="1162"/>
      <c r="AA41" s="1162"/>
      <c r="AB41" s="1162"/>
      <c r="AC41" s="1163"/>
    </row>
    <row r="42" spans="2:29">
      <c r="B42" s="1154">
        <v>26</v>
      </c>
      <c r="C42" s="1155"/>
      <c r="D42" s="507"/>
      <c r="E42" s="507"/>
      <c r="F42" s="1123"/>
      <c r="G42" s="1124"/>
      <c r="H42" s="1156"/>
      <c r="I42" s="1157"/>
      <c r="J42" s="1156"/>
      <c r="K42" s="1158"/>
      <c r="L42" s="510"/>
      <c r="M42" s="1171"/>
      <c r="N42" s="1172"/>
      <c r="O42" s="549"/>
      <c r="P42" s="539"/>
      <c r="Q42" s="489"/>
      <c r="R42" s="1169" t="str">
        <f t="shared" si="2"/>
        <v xml:space="preserve"> </v>
      </c>
      <c r="S42" s="1170"/>
      <c r="T42" s="511"/>
      <c r="U42" s="430"/>
      <c r="V42" s="550"/>
      <c r="W42" s="535"/>
      <c r="X42" s="513"/>
      <c r="Y42" s="509" t="str">
        <f t="shared" si="3"/>
        <v xml:space="preserve"> </v>
      </c>
      <c r="Z42" s="1162"/>
      <c r="AA42" s="1162"/>
      <c r="AB42" s="1162"/>
      <c r="AC42" s="1163"/>
    </row>
    <row r="43" spans="2:29">
      <c r="B43" s="1154">
        <v>27</v>
      </c>
      <c r="C43" s="1155"/>
      <c r="D43" s="507"/>
      <c r="E43" s="507"/>
      <c r="F43" s="1123"/>
      <c r="G43" s="1124"/>
      <c r="H43" s="1156"/>
      <c r="I43" s="1157"/>
      <c r="J43" s="1156"/>
      <c r="K43" s="1158"/>
      <c r="L43" s="510"/>
      <c r="M43" s="1171"/>
      <c r="N43" s="1172"/>
      <c r="O43" s="549"/>
      <c r="P43" s="539"/>
      <c r="Q43" s="489"/>
      <c r="R43" s="1169" t="str">
        <f t="shared" si="2"/>
        <v xml:space="preserve"> </v>
      </c>
      <c r="S43" s="1170"/>
      <c r="T43" s="511"/>
      <c r="U43" s="430"/>
      <c r="V43" s="550"/>
      <c r="W43" s="535"/>
      <c r="X43" s="513"/>
      <c r="Y43" s="509" t="str">
        <f t="shared" si="3"/>
        <v xml:space="preserve"> </v>
      </c>
      <c r="Z43" s="1162"/>
      <c r="AA43" s="1162"/>
      <c r="AB43" s="1162"/>
      <c r="AC43" s="1163"/>
    </row>
    <row r="44" spans="2:29">
      <c r="B44" s="1154">
        <v>28</v>
      </c>
      <c r="C44" s="1155"/>
      <c r="D44" s="507"/>
      <c r="E44" s="507"/>
      <c r="F44" s="1123"/>
      <c r="G44" s="1124"/>
      <c r="H44" s="1156"/>
      <c r="I44" s="1157"/>
      <c r="J44" s="1156"/>
      <c r="K44" s="1158"/>
      <c r="L44" s="510"/>
      <c r="M44" s="1159"/>
      <c r="N44" s="1159"/>
      <c r="O44" s="549"/>
      <c r="P44" s="539"/>
      <c r="Q44" s="513"/>
      <c r="R44" s="1160" t="str">
        <f t="shared" si="2"/>
        <v xml:space="preserve"> </v>
      </c>
      <c r="S44" s="1161"/>
      <c r="T44" s="511"/>
      <c r="U44" s="430"/>
      <c r="V44" s="550"/>
      <c r="W44" s="535"/>
      <c r="X44" s="513"/>
      <c r="Y44" s="509" t="str">
        <f t="shared" si="3"/>
        <v xml:space="preserve"> </v>
      </c>
      <c r="Z44" s="1162"/>
      <c r="AA44" s="1162"/>
      <c r="AB44" s="1162"/>
      <c r="AC44" s="1163"/>
    </row>
    <row r="45" spans="2:29">
      <c r="B45" s="1154">
        <v>29</v>
      </c>
      <c r="C45" s="1155"/>
      <c r="D45" s="507"/>
      <c r="E45" s="507"/>
      <c r="F45" s="1123"/>
      <c r="G45" s="1124"/>
      <c r="H45" s="1156"/>
      <c r="I45" s="1157"/>
      <c r="J45" s="1156"/>
      <c r="K45" s="1158"/>
      <c r="L45" s="510"/>
      <c r="M45" s="1159"/>
      <c r="N45" s="1159"/>
      <c r="O45" s="549"/>
      <c r="P45" s="539"/>
      <c r="Q45" s="513"/>
      <c r="R45" s="1160" t="str">
        <f>IF(Q45="t",O45*L45*1000,IF(Q45="kg",O45*L45," "))</f>
        <v xml:space="preserve"> </v>
      </c>
      <c r="S45" s="1161"/>
      <c r="T45" s="511"/>
      <c r="U45" s="430"/>
      <c r="V45" s="550"/>
      <c r="W45" s="535"/>
      <c r="X45" s="513"/>
      <c r="Y45" s="509" t="str">
        <f t="shared" si="3"/>
        <v xml:space="preserve"> </v>
      </c>
      <c r="Z45" s="1162"/>
      <c r="AA45" s="1162"/>
      <c r="AB45" s="1162"/>
      <c r="AC45" s="1163"/>
    </row>
    <row r="46" spans="2:29">
      <c r="B46" s="1154">
        <v>30</v>
      </c>
      <c r="C46" s="1155"/>
      <c r="D46" s="507"/>
      <c r="E46" s="507"/>
      <c r="F46" s="1123"/>
      <c r="G46" s="1124"/>
      <c r="H46" s="1156"/>
      <c r="I46" s="1157"/>
      <c r="J46" s="1156"/>
      <c r="K46" s="1158"/>
      <c r="L46" s="510"/>
      <c r="M46" s="1159"/>
      <c r="N46" s="1159"/>
      <c r="O46" s="549"/>
      <c r="P46" s="539"/>
      <c r="Q46" s="513"/>
      <c r="R46" s="1160" t="str">
        <f t="shared" ref="R46:R52" si="4">IF(Q46="t",O46*L46*1000,IF(Q46="kg",O46*L46," "))</f>
        <v xml:space="preserve"> </v>
      </c>
      <c r="S46" s="1161"/>
      <c r="T46" s="511"/>
      <c r="U46" s="430"/>
      <c r="V46" s="550"/>
      <c r="W46" s="535"/>
      <c r="X46" s="513"/>
      <c r="Y46" s="509" t="str">
        <f t="shared" ref="Y46:Y53" si="5">IF(X46="t",V46*T46*1000,IF(X46="kg",V46*T46," "))</f>
        <v xml:space="preserve"> </v>
      </c>
      <c r="Z46" s="1162"/>
      <c r="AA46" s="1162"/>
      <c r="AB46" s="1162"/>
      <c r="AC46" s="1163"/>
    </row>
    <row r="47" spans="2:29">
      <c r="B47" s="1154">
        <v>31</v>
      </c>
      <c r="C47" s="1155"/>
      <c r="D47" s="507"/>
      <c r="E47" s="507"/>
      <c r="F47" s="1123"/>
      <c r="G47" s="1124"/>
      <c r="H47" s="1156"/>
      <c r="I47" s="1157"/>
      <c r="J47" s="1156"/>
      <c r="K47" s="1158"/>
      <c r="L47" s="510"/>
      <c r="M47" s="1159"/>
      <c r="N47" s="1159"/>
      <c r="O47" s="549"/>
      <c r="P47" s="539"/>
      <c r="Q47" s="513"/>
      <c r="R47" s="1160" t="str">
        <f t="shared" si="4"/>
        <v xml:space="preserve"> </v>
      </c>
      <c r="S47" s="1161"/>
      <c r="T47" s="511"/>
      <c r="U47" s="430"/>
      <c r="V47" s="550"/>
      <c r="W47" s="535"/>
      <c r="X47" s="513"/>
      <c r="Y47" s="509" t="str">
        <f t="shared" si="5"/>
        <v xml:space="preserve"> </v>
      </c>
      <c r="Z47" s="1162"/>
      <c r="AA47" s="1162"/>
      <c r="AB47" s="1162"/>
      <c r="AC47" s="1163"/>
    </row>
    <row r="48" spans="2:29">
      <c r="B48" s="1154">
        <v>32</v>
      </c>
      <c r="C48" s="1155"/>
      <c r="D48" s="507"/>
      <c r="E48" s="507"/>
      <c r="F48" s="1123"/>
      <c r="G48" s="1124"/>
      <c r="H48" s="1156"/>
      <c r="I48" s="1157"/>
      <c r="J48" s="1156"/>
      <c r="K48" s="1158"/>
      <c r="L48" s="510"/>
      <c r="M48" s="1159"/>
      <c r="N48" s="1159"/>
      <c r="O48" s="549"/>
      <c r="P48" s="539"/>
      <c r="Q48" s="513"/>
      <c r="R48" s="1160" t="str">
        <f t="shared" si="4"/>
        <v xml:space="preserve"> </v>
      </c>
      <c r="S48" s="1161"/>
      <c r="T48" s="511"/>
      <c r="U48" s="430"/>
      <c r="V48" s="550"/>
      <c r="W48" s="535"/>
      <c r="X48" s="513"/>
      <c r="Y48" s="509" t="str">
        <f t="shared" si="5"/>
        <v xml:space="preserve"> </v>
      </c>
      <c r="Z48" s="1162"/>
      <c r="AA48" s="1162"/>
      <c r="AB48" s="1162"/>
      <c r="AC48" s="1163"/>
    </row>
    <row r="49" spans="2:29">
      <c r="B49" s="1154">
        <v>33</v>
      </c>
      <c r="C49" s="1155"/>
      <c r="D49" s="507"/>
      <c r="E49" s="507"/>
      <c r="F49" s="1123"/>
      <c r="G49" s="1124"/>
      <c r="H49" s="1156"/>
      <c r="I49" s="1157"/>
      <c r="J49" s="1156"/>
      <c r="K49" s="1158"/>
      <c r="L49" s="510"/>
      <c r="M49" s="1159"/>
      <c r="N49" s="1159"/>
      <c r="O49" s="549"/>
      <c r="P49" s="539"/>
      <c r="Q49" s="513"/>
      <c r="R49" s="1160" t="str">
        <f t="shared" si="4"/>
        <v xml:space="preserve"> </v>
      </c>
      <c r="S49" s="1161"/>
      <c r="T49" s="511"/>
      <c r="U49" s="430"/>
      <c r="V49" s="550"/>
      <c r="W49" s="535"/>
      <c r="X49" s="513"/>
      <c r="Y49" s="509" t="str">
        <f t="shared" si="5"/>
        <v xml:space="preserve"> </v>
      </c>
      <c r="Z49" s="1162"/>
      <c r="AA49" s="1162"/>
      <c r="AB49" s="1162"/>
      <c r="AC49" s="1163"/>
    </row>
    <row r="50" spans="2:29">
      <c r="B50" s="1154">
        <v>34</v>
      </c>
      <c r="C50" s="1155"/>
      <c r="D50" s="507"/>
      <c r="E50" s="507"/>
      <c r="F50" s="1123"/>
      <c r="G50" s="1124"/>
      <c r="H50" s="1156"/>
      <c r="I50" s="1157"/>
      <c r="J50" s="1156"/>
      <c r="K50" s="1158"/>
      <c r="L50" s="510"/>
      <c r="M50" s="1159"/>
      <c r="N50" s="1159"/>
      <c r="O50" s="549"/>
      <c r="P50" s="539"/>
      <c r="Q50" s="513"/>
      <c r="R50" s="1160" t="str">
        <f t="shared" si="4"/>
        <v xml:space="preserve"> </v>
      </c>
      <c r="S50" s="1161"/>
      <c r="T50" s="511"/>
      <c r="U50" s="430"/>
      <c r="V50" s="550"/>
      <c r="W50" s="535"/>
      <c r="X50" s="513"/>
      <c r="Y50" s="509" t="str">
        <f t="shared" si="5"/>
        <v xml:space="preserve"> </v>
      </c>
      <c r="Z50" s="1162"/>
      <c r="AA50" s="1162"/>
      <c r="AB50" s="1162"/>
      <c r="AC50" s="1163"/>
    </row>
    <row r="51" spans="2:29">
      <c r="B51" s="1154">
        <v>35</v>
      </c>
      <c r="C51" s="1155"/>
      <c r="D51" s="507"/>
      <c r="E51" s="507"/>
      <c r="F51" s="1123"/>
      <c r="G51" s="1124"/>
      <c r="H51" s="1156"/>
      <c r="I51" s="1157"/>
      <c r="J51" s="1156"/>
      <c r="K51" s="1158"/>
      <c r="L51" s="510"/>
      <c r="M51" s="1159"/>
      <c r="N51" s="1159"/>
      <c r="O51" s="549"/>
      <c r="P51" s="539"/>
      <c r="Q51" s="513"/>
      <c r="R51" s="1160" t="str">
        <f t="shared" si="4"/>
        <v xml:space="preserve"> </v>
      </c>
      <c r="S51" s="1161"/>
      <c r="T51" s="511"/>
      <c r="U51" s="430"/>
      <c r="V51" s="550"/>
      <c r="W51" s="535"/>
      <c r="X51" s="513"/>
      <c r="Y51" s="509" t="str">
        <f t="shared" si="5"/>
        <v xml:space="preserve"> </v>
      </c>
      <c r="Z51" s="1162"/>
      <c r="AA51" s="1162"/>
      <c r="AB51" s="1162"/>
      <c r="AC51" s="1163"/>
    </row>
    <row r="52" spans="2:29">
      <c r="B52" s="1154">
        <v>36</v>
      </c>
      <c r="C52" s="1155"/>
      <c r="D52" s="507"/>
      <c r="E52" s="507"/>
      <c r="F52" s="1123"/>
      <c r="G52" s="1124"/>
      <c r="H52" s="1156"/>
      <c r="I52" s="1157"/>
      <c r="J52" s="1156"/>
      <c r="K52" s="1158"/>
      <c r="L52" s="510"/>
      <c r="M52" s="1159"/>
      <c r="N52" s="1159"/>
      <c r="O52" s="549"/>
      <c r="P52" s="539"/>
      <c r="Q52" s="513"/>
      <c r="R52" s="1160" t="str">
        <f t="shared" si="4"/>
        <v xml:space="preserve"> </v>
      </c>
      <c r="S52" s="1161"/>
      <c r="T52" s="511"/>
      <c r="U52" s="430"/>
      <c r="V52" s="550"/>
      <c r="W52" s="535"/>
      <c r="X52" s="513"/>
      <c r="Y52" s="509" t="str">
        <f t="shared" si="5"/>
        <v xml:space="preserve"> </v>
      </c>
      <c r="Z52" s="1162"/>
      <c r="AA52" s="1162"/>
      <c r="AB52" s="1162"/>
      <c r="AC52" s="1163"/>
    </row>
    <row r="53" spans="2:29">
      <c r="B53" s="1154">
        <v>37</v>
      </c>
      <c r="C53" s="1155"/>
      <c r="D53" s="507"/>
      <c r="E53" s="507"/>
      <c r="F53" s="1123"/>
      <c r="G53" s="1124"/>
      <c r="H53" s="1156"/>
      <c r="I53" s="1157"/>
      <c r="J53" s="1156"/>
      <c r="K53" s="1158"/>
      <c r="L53" s="510"/>
      <c r="M53" s="1159"/>
      <c r="N53" s="1159"/>
      <c r="O53" s="549"/>
      <c r="P53" s="539"/>
      <c r="Q53" s="513"/>
      <c r="R53" s="1160" t="str">
        <f>IF(Q53="t",O53*L53*1000,IF(Q53="kg",O53*L53," "))</f>
        <v xml:space="preserve"> </v>
      </c>
      <c r="S53" s="1161"/>
      <c r="T53" s="511"/>
      <c r="U53" s="430"/>
      <c r="V53" s="550"/>
      <c r="W53" s="535"/>
      <c r="X53" s="513"/>
      <c r="Y53" s="509" t="str">
        <f t="shared" si="5"/>
        <v xml:space="preserve"> </v>
      </c>
      <c r="Z53" s="1162"/>
      <c r="AA53" s="1162"/>
      <c r="AB53" s="1162"/>
      <c r="AC53" s="1163"/>
    </row>
    <row r="54" spans="2:29">
      <c r="B54" s="1154">
        <v>38</v>
      </c>
      <c r="C54" s="1155"/>
      <c r="D54" s="507"/>
      <c r="E54" s="507"/>
      <c r="F54" s="1123"/>
      <c r="G54" s="1124"/>
      <c r="H54" s="1156"/>
      <c r="I54" s="1157"/>
      <c r="J54" s="1156"/>
      <c r="K54" s="1158"/>
      <c r="L54" s="510"/>
      <c r="M54" s="1159"/>
      <c r="N54" s="1159"/>
      <c r="O54" s="549"/>
      <c r="P54" s="539"/>
      <c r="Q54" s="513"/>
      <c r="R54" s="1160" t="str">
        <f t="shared" ref="R54:R59" si="6">IF(Q54="t",O54*L54*1000,IF(Q54="kg",O54*L54," "))</f>
        <v xml:space="preserve"> </v>
      </c>
      <c r="S54" s="1161"/>
      <c r="T54" s="511"/>
      <c r="U54" s="430"/>
      <c r="V54" s="550"/>
      <c r="W54" s="535"/>
      <c r="X54" s="513"/>
      <c r="Y54" s="509" t="str">
        <f t="shared" ref="Y54:Y59" si="7">IF(X54="t",V54*T54*1000,IF(X54="kg",V54*T54," "))</f>
        <v xml:space="preserve"> </v>
      </c>
      <c r="Z54" s="1162"/>
      <c r="AA54" s="1162"/>
      <c r="AB54" s="1162"/>
      <c r="AC54" s="1163"/>
    </row>
    <row r="55" spans="2:29">
      <c r="B55" s="1154">
        <v>39</v>
      </c>
      <c r="C55" s="1155"/>
      <c r="D55" s="507"/>
      <c r="E55" s="507"/>
      <c r="F55" s="1123"/>
      <c r="G55" s="1124"/>
      <c r="H55" s="1156"/>
      <c r="I55" s="1157"/>
      <c r="J55" s="1156"/>
      <c r="K55" s="1158"/>
      <c r="L55" s="510"/>
      <c r="M55" s="1159"/>
      <c r="N55" s="1159"/>
      <c r="O55" s="549"/>
      <c r="P55" s="539"/>
      <c r="Q55" s="513"/>
      <c r="R55" s="1160" t="str">
        <f t="shared" si="6"/>
        <v xml:space="preserve"> </v>
      </c>
      <c r="S55" s="1161"/>
      <c r="T55" s="511"/>
      <c r="U55" s="430"/>
      <c r="V55" s="550"/>
      <c r="W55" s="535"/>
      <c r="X55" s="513"/>
      <c r="Y55" s="509" t="str">
        <f t="shared" si="7"/>
        <v xml:space="preserve"> </v>
      </c>
      <c r="Z55" s="1162"/>
      <c r="AA55" s="1162"/>
      <c r="AB55" s="1162"/>
      <c r="AC55" s="1163"/>
    </row>
    <row r="56" spans="2:29">
      <c r="B56" s="1154">
        <v>40</v>
      </c>
      <c r="C56" s="1155"/>
      <c r="D56" s="507"/>
      <c r="E56" s="507"/>
      <c r="F56" s="1123"/>
      <c r="G56" s="1124"/>
      <c r="H56" s="1156"/>
      <c r="I56" s="1157"/>
      <c r="J56" s="1156"/>
      <c r="K56" s="1158"/>
      <c r="L56" s="510"/>
      <c r="M56" s="1159"/>
      <c r="N56" s="1159"/>
      <c r="O56" s="549"/>
      <c r="P56" s="539"/>
      <c r="Q56" s="513"/>
      <c r="R56" s="1160" t="str">
        <f t="shared" si="6"/>
        <v xml:space="preserve"> </v>
      </c>
      <c r="S56" s="1161"/>
      <c r="T56" s="511"/>
      <c r="U56" s="430"/>
      <c r="V56" s="550"/>
      <c r="W56" s="535"/>
      <c r="X56" s="513"/>
      <c r="Y56" s="509" t="str">
        <f t="shared" si="7"/>
        <v xml:space="preserve"> </v>
      </c>
      <c r="Z56" s="1162"/>
      <c r="AA56" s="1162"/>
      <c r="AB56" s="1162"/>
      <c r="AC56" s="1163"/>
    </row>
    <row r="57" spans="2:29">
      <c r="B57" s="1154">
        <v>41</v>
      </c>
      <c r="C57" s="1155"/>
      <c r="D57" s="507"/>
      <c r="E57" s="507"/>
      <c r="F57" s="1123"/>
      <c r="G57" s="1124"/>
      <c r="H57" s="1156"/>
      <c r="I57" s="1157"/>
      <c r="J57" s="1156"/>
      <c r="K57" s="1158"/>
      <c r="L57" s="510"/>
      <c r="M57" s="1159"/>
      <c r="N57" s="1159"/>
      <c r="O57" s="549"/>
      <c r="P57" s="539"/>
      <c r="Q57" s="513"/>
      <c r="R57" s="1160" t="str">
        <f t="shared" si="6"/>
        <v xml:space="preserve"> </v>
      </c>
      <c r="S57" s="1161"/>
      <c r="T57" s="511"/>
      <c r="U57" s="430"/>
      <c r="V57" s="550"/>
      <c r="W57" s="535"/>
      <c r="X57" s="513"/>
      <c r="Y57" s="509" t="str">
        <f t="shared" si="7"/>
        <v xml:space="preserve"> </v>
      </c>
      <c r="Z57" s="1162"/>
      <c r="AA57" s="1162"/>
      <c r="AB57" s="1162"/>
      <c r="AC57" s="1163"/>
    </row>
    <row r="58" spans="2:29">
      <c r="B58" s="1154">
        <v>42</v>
      </c>
      <c r="C58" s="1155"/>
      <c r="D58" s="507"/>
      <c r="E58" s="507"/>
      <c r="F58" s="1123"/>
      <c r="G58" s="1124"/>
      <c r="H58" s="1156"/>
      <c r="I58" s="1157"/>
      <c r="J58" s="1156"/>
      <c r="K58" s="1158"/>
      <c r="L58" s="510"/>
      <c r="M58" s="1159"/>
      <c r="N58" s="1159"/>
      <c r="O58" s="549"/>
      <c r="P58" s="539"/>
      <c r="Q58" s="513"/>
      <c r="R58" s="1160" t="str">
        <f t="shared" si="6"/>
        <v xml:space="preserve"> </v>
      </c>
      <c r="S58" s="1161"/>
      <c r="T58" s="511"/>
      <c r="U58" s="430"/>
      <c r="V58" s="550"/>
      <c r="W58" s="535"/>
      <c r="X58" s="513"/>
      <c r="Y58" s="509" t="str">
        <f t="shared" si="7"/>
        <v xml:space="preserve"> </v>
      </c>
      <c r="Z58" s="1162"/>
      <c r="AA58" s="1162"/>
      <c r="AB58" s="1162"/>
      <c r="AC58" s="1163"/>
    </row>
    <row r="59" spans="2:29">
      <c r="B59" s="1154">
        <v>43</v>
      </c>
      <c r="C59" s="1155"/>
      <c r="D59" s="507"/>
      <c r="E59" s="507"/>
      <c r="F59" s="1123"/>
      <c r="G59" s="1124"/>
      <c r="H59" s="1156"/>
      <c r="I59" s="1157"/>
      <c r="J59" s="1156"/>
      <c r="K59" s="1158"/>
      <c r="L59" s="510"/>
      <c r="M59" s="1159"/>
      <c r="N59" s="1159"/>
      <c r="O59" s="549"/>
      <c r="P59" s="539"/>
      <c r="Q59" s="513"/>
      <c r="R59" s="1160" t="str">
        <f t="shared" si="6"/>
        <v xml:space="preserve"> </v>
      </c>
      <c r="S59" s="1161"/>
      <c r="T59" s="511"/>
      <c r="U59" s="430"/>
      <c r="V59" s="550"/>
      <c r="W59" s="535"/>
      <c r="X59" s="513"/>
      <c r="Y59" s="509" t="str">
        <f t="shared" si="7"/>
        <v xml:space="preserve"> </v>
      </c>
      <c r="Z59" s="1162"/>
      <c r="AA59" s="1162"/>
      <c r="AB59" s="1162"/>
      <c r="AC59" s="1163"/>
    </row>
    <row r="60" spans="2:29">
      <c r="B60" s="1154">
        <v>44</v>
      </c>
      <c r="C60" s="1155"/>
      <c r="D60" s="507"/>
      <c r="E60" s="507"/>
      <c r="F60" s="1123"/>
      <c r="G60" s="1124"/>
      <c r="H60" s="1156"/>
      <c r="I60" s="1157"/>
      <c r="J60" s="1156"/>
      <c r="K60" s="1158"/>
      <c r="L60" s="510"/>
      <c r="M60" s="1159"/>
      <c r="N60" s="1159"/>
      <c r="O60" s="549"/>
      <c r="P60" s="539"/>
      <c r="Q60" s="513"/>
      <c r="R60" s="1160" t="str">
        <f t="shared" ref="R60:R61" si="8">IF(Q60="t",O60*L60*1000,IF(Q60="kg",O60*L60," "))</f>
        <v xml:space="preserve"> </v>
      </c>
      <c r="S60" s="1161"/>
      <c r="T60" s="511"/>
      <c r="U60" s="430"/>
      <c r="V60" s="550"/>
      <c r="W60" s="535"/>
      <c r="X60" s="513"/>
      <c r="Y60" s="509" t="str">
        <f t="shared" ref="Y60:Y61" si="9">IF(X60="t",V60*T60*1000,IF(X60="kg",V60*T60," "))</f>
        <v xml:space="preserve"> </v>
      </c>
      <c r="Z60" s="1162"/>
      <c r="AA60" s="1162"/>
      <c r="AB60" s="1162"/>
      <c r="AC60" s="1163"/>
    </row>
    <row r="61" spans="2:29">
      <c r="B61" s="1154">
        <v>45</v>
      </c>
      <c r="C61" s="1155"/>
      <c r="D61" s="507"/>
      <c r="E61" s="507"/>
      <c r="F61" s="1123"/>
      <c r="G61" s="1124"/>
      <c r="H61" s="1156"/>
      <c r="I61" s="1157"/>
      <c r="J61" s="1156"/>
      <c r="K61" s="1158"/>
      <c r="L61" s="510"/>
      <c r="M61" s="1159"/>
      <c r="N61" s="1159"/>
      <c r="O61" s="549"/>
      <c r="P61" s="539"/>
      <c r="Q61" s="513"/>
      <c r="R61" s="1160" t="str">
        <f t="shared" si="8"/>
        <v xml:space="preserve"> </v>
      </c>
      <c r="S61" s="1161"/>
      <c r="T61" s="511"/>
      <c r="U61" s="430"/>
      <c r="V61" s="550"/>
      <c r="W61" s="535"/>
      <c r="X61" s="513"/>
      <c r="Y61" s="509" t="str">
        <f t="shared" si="9"/>
        <v xml:space="preserve"> </v>
      </c>
      <c r="Z61" s="1162"/>
      <c r="AA61" s="1162"/>
      <c r="AB61" s="1162"/>
      <c r="AC61" s="1163"/>
    </row>
    <row r="62" spans="2:29">
      <c r="B62" s="1154">
        <v>46</v>
      </c>
      <c r="C62" s="1155"/>
      <c r="D62" s="507"/>
      <c r="E62" s="507"/>
      <c r="F62" s="1123"/>
      <c r="G62" s="1124"/>
      <c r="H62" s="1156"/>
      <c r="I62" s="1157"/>
      <c r="J62" s="1156"/>
      <c r="K62" s="1158"/>
      <c r="L62" s="510"/>
      <c r="M62" s="1159"/>
      <c r="N62" s="1159"/>
      <c r="O62" s="549"/>
      <c r="P62" s="539"/>
      <c r="Q62" s="513"/>
      <c r="R62" s="1160" t="str">
        <f t="shared" ref="R62:R69" si="10">IF(Q62="t",O62*L62*1000,IF(Q62="kg",O62*L62," "))</f>
        <v xml:space="preserve"> </v>
      </c>
      <c r="S62" s="1161"/>
      <c r="T62" s="511"/>
      <c r="U62" s="430"/>
      <c r="V62" s="550"/>
      <c r="W62" s="535"/>
      <c r="X62" s="513"/>
      <c r="Y62" s="509" t="str">
        <f t="shared" ref="Y62:Y69" si="11">IF(X62="t",V62*T62*1000,IF(X62="kg",V62*T62," "))</f>
        <v xml:space="preserve"> </v>
      </c>
      <c r="Z62" s="1162"/>
      <c r="AA62" s="1162"/>
      <c r="AB62" s="1162"/>
      <c r="AC62" s="1163"/>
    </row>
    <row r="63" spans="2:29">
      <c r="B63" s="1154">
        <v>47</v>
      </c>
      <c r="C63" s="1155"/>
      <c r="D63" s="507"/>
      <c r="E63" s="507"/>
      <c r="F63" s="1123"/>
      <c r="G63" s="1124"/>
      <c r="H63" s="1156"/>
      <c r="I63" s="1157"/>
      <c r="J63" s="1156"/>
      <c r="K63" s="1158"/>
      <c r="L63" s="510"/>
      <c r="M63" s="1159"/>
      <c r="N63" s="1159"/>
      <c r="O63" s="549"/>
      <c r="P63" s="539"/>
      <c r="Q63" s="513"/>
      <c r="R63" s="1160" t="str">
        <f t="shared" si="10"/>
        <v xml:space="preserve"> </v>
      </c>
      <c r="S63" s="1161"/>
      <c r="T63" s="511"/>
      <c r="U63" s="430"/>
      <c r="V63" s="550"/>
      <c r="W63" s="535"/>
      <c r="X63" s="513"/>
      <c r="Y63" s="509" t="str">
        <f t="shared" si="11"/>
        <v xml:space="preserve"> </v>
      </c>
      <c r="Z63" s="1162"/>
      <c r="AA63" s="1162"/>
      <c r="AB63" s="1162"/>
      <c r="AC63" s="1163"/>
    </row>
    <row r="64" spans="2:29">
      <c r="B64" s="1154">
        <v>48</v>
      </c>
      <c r="C64" s="1155"/>
      <c r="D64" s="507"/>
      <c r="E64" s="507"/>
      <c r="F64" s="1123"/>
      <c r="G64" s="1124"/>
      <c r="H64" s="1156"/>
      <c r="I64" s="1157"/>
      <c r="J64" s="1156"/>
      <c r="K64" s="1158"/>
      <c r="L64" s="510"/>
      <c r="M64" s="1159"/>
      <c r="N64" s="1159"/>
      <c r="O64" s="549"/>
      <c r="P64" s="539"/>
      <c r="Q64" s="513"/>
      <c r="R64" s="1160" t="str">
        <f t="shared" si="10"/>
        <v xml:space="preserve"> </v>
      </c>
      <c r="S64" s="1161"/>
      <c r="T64" s="511"/>
      <c r="U64" s="430"/>
      <c r="V64" s="550"/>
      <c r="W64" s="535"/>
      <c r="X64" s="513"/>
      <c r="Y64" s="509" t="str">
        <f t="shared" si="11"/>
        <v xml:space="preserve"> </v>
      </c>
      <c r="Z64" s="1162"/>
      <c r="AA64" s="1162"/>
      <c r="AB64" s="1162"/>
      <c r="AC64" s="1163"/>
    </row>
    <row r="65" spans="2:29">
      <c r="B65" s="1154">
        <v>49</v>
      </c>
      <c r="C65" s="1155"/>
      <c r="D65" s="507"/>
      <c r="E65" s="507"/>
      <c r="F65" s="1123"/>
      <c r="G65" s="1124"/>
      <c r="H65" s="1156"/>
      <c r="I65" s="1157"/>
      <c r="J65" s="1156"/>
      <c r="K65" s="1158"/>
      <c r="L65" s="510"/>
      <c r="M65" s="1159"/>
      <c r="N65" s="1159"/>
      <c r="O65" s="549"/>
      <c r="P65" s="539"/>
      <c r="Q65" s="513"/>
      <c r="R65" s="1160" t="str">
        <f t="shared" si="10"/>
        <v xml:space="preserve"> </v>
      </c>
      <c r="S65" s="1161"/>
      <c r="T65" s="511"/>
      <c r="U65" s="430"/>
      <c r="V65" s="550"/>
      <c r="W65" s="535"/>
      <c r="X65" s="513"/>
      <c r="Y65" s="509" t="str">
        <f t="shared" si="11"/>
        <v xml:space="preserve"> </v>
      </c>
      <c r="Z65" s="1162"/>
      <c r="AA65" s="1162"/>
      <c r="AB65" s="1162"/>
      <c r="AC65" s="1163"/>
    </row>
    <row r="66" spans="2:29">
      <c r="B66" s="1154">
        <v>50</v>
      </c>
      <c r="C66" s="1155"/>
      <c r="D66" s="507"/>
      <c r="E66" s="507"/>
      <c r="F66" s="1123"/>
      <c r="G66" s="1124"/>
      <c r="H66" s="1156"/>
      <c r="I66" s="1157"/>
      <c r="J66" s="1156"/>
      <c r="K66" s="1158"/>
      <c r="L66" s="510"/>
      <c r="M66" s="1159"/>
      <c r="N66" s="1159"/>
      <c r="O66" s="549"/>
      <c r="P66" s="539"/>
      <c r="Q66" s="513"/>
      <c r="R66" s="1160" t="str">
        <f t="shared" si="10"/>
        <v xml:space="preserve"> </v>
      </c>
      <c r="S66" s="1161"/>
      <c r="T66" s="511"/>
      <c r="U66" s="430"/>
      <c r="V66" s="550"/>
      <c r="W66" s="535"/>
      <c r="X66" s="513"/>
      <c r="Y66" s="509" t="str">
        <f t="shared" si="11"/>
        <v xml:space="preserve"> </v>
      </c>
      <c r="Z66" s="1162"/>
      <c r="AA66" s="1162"/>
      <c r="AB66" s="1162"/>
      <c r="AC66" s="1163"/>
    </row>
    <row r="67" spans="2:29">
      <c r="B67" s="1154">
        <v>51</v>
      </c>
      <c r="C67" s="1155"/>
      <c r="D67" s="507"/>
      <c r="E67" s="507"/>
      <c r="F67" s="1123"/>
      <c r="G67" s="1124"/>
      <c r="H67" s="1156"/>
      <c r="I67" s="1157"/>
      <c r="J67" s="1156"/>
      <c r="K67" s="1158"/>
      <c r="L67" s="510"/>
      <c r="M67" s="1159"/>
      <c r="N67" s="1159"/>
      <c r="O67" s="549"/>
      <c r="P67" s="539"/>
      <c r="Q67" s="513"/>
      <c r="R67" s="1160" t="str">
        <f t="shared" si="10"/>
        <v xml:space="preserve"> </v>
      </c>
      <c r="S67" s="1161"/>
      <c r="T67" s="511"/>
      <c r="U67" s="430"/>
      <c r="V67" s="550"/>
      <c r="W67" s="535"/>
      <c r="X67" s="513"/>
      <c r="Y67" s="509" t="str">
        <f t="shared" si="11"/>
        <v xml:space="preserve"> </v>
      </c>
      <c r="Z67" s="1162"/>
      <c r="AA67" s="1162"/>
      <c r="AB67" s="1162"/>
      <c r="AC67" s="1163"/>
    </row>
    <row r="68" spans="2:29">
      <c r="B68" s="1154">
        <v>52</v>
      </c>
      <c r="C68" s="1155"/>
      <c r="D68" s="507"/>
      <c r="E68" s="507"/>
      <c r="F68" s="1123"/>
      <c r="G68" s="1124"/>
      <c r="H68" s="1156"/>
      <c r="I68" s="1157"/>
      <c r="J68" s="1156"/>
      <c r="K68" s="1158"/>
      <c r="L68" s="510"/>
      <c r="M68" s="1159"/>
      <c r="N68" s="1159"/>
      <c r="O68" s="549"/>
      <c r="P68" s="539"/>
      <c r="Q68" s="513"/>
      <c r="R68" s="1160" t="str">
        <f t="shared" si="10"/>
        <v xml:space="preserve"> </v>
      </c>
      <c r="S68" s="1161"/>
      <c r="T68" s="511"/>
      <c r="U68" s="430"/>
      <c r="V68" s="550"/>
      <c r="W68" s="535"/>
      <c r="X68" s="513"/>
      <c r="Y68" s="509" t="str">
        <f t="shared" si="11"/>
        <v xml:space="preserve"> </v>
      </c>
      <c r="Z68" s="1162"/>
      <c r="AA68" s="1162"/>
      <c r="AB68" s="1162"/>
      <c r="AC68" s="1163"/>
    </row>
    <row r="69" spans="2:29">
      <c r="B69" s="1154">
        <v>53</v>
      </c>
      <c r="C69" s="1155"/>
      <c r="D69" s="507"/>
      <c r="E69" s="507"/>
      <c r="F69" s="1123"/>
      <c r="G69" s="1124"/>
      <c r="H69" s="1156"/>
      <c r="I69" s="1157"/>
      <c r="J69" s="1156"/>
      <c r="K69" s="1158"/>
      <c r="L69" s="510"/>
      <c r="M69" s="1159"/>
      <c r="N69" s="1159"/>
      <c r="O69" s="549"/>
      <c r="P69" s="539"/>
      <c r="Q69" s="513"/>
      <c r="R69" s="1160" t="str">
        <f t="shared" si="10"/>
        <v xml:space="preserve"> </v>
      </c>
      <c r="S69" s="1161"/>
      <c r="T69" s="511"/>
      <c r="U69" s="430"/>
      <c r="V69" s="550"/>
      <c r="W69" s="535"/>
      <c r="X69" s="513"/>
      <c r="Y69" s="509" t="str">
        <f t="shared" si="11"/>
        <v xml:space="preserve"> </v>
      </c>
      <c r="Z69" s="1162"/>
      <c r="AA69" s="1162"/>
      <c r="AB69" s="1162"/>
      <c r="AC69" s="1163"/>
    </row>
    <row r="70" spans="2:29">
      <c r="B70" s="1154">
        <v>54</v>
      </c>
      <c r="C70" s="1155"/>
      <c r="D70" s="507"/>
      <c r="E70" s="507"/>
      <c r="F70" s="1123"/>
      <c r="G70" s="1124"/>
      <c r="H70" s="1156"/>
      <c r="I70" s="1157"/>
      <c r="J70" s="1156"/>
      <c r="K70" s="1158"/>
      <c r="L70" s="510"/>
      <c r="M70" s="1159"/>
      <c r="N70" s="1159"/>
      <c r="O70" s="549"/>
      <c r="P70" s="539"/>
      <c r="Q70" s="513"/>
      <c r="R70" s="1160" t="str">
        <f t="shared" ref="R70:R75" si="12">IF(Q70="t",O70*L70*1000,IF(Q70="kg",O70*L70," "))</f>
        <v xml:space="preserve"> </v>
      </c>
      <c r="S70" s="1161"/>
      <c r="T70" s="511"/>
      <c r="U70" s="430"/>
      <c r="V70" s="550"/>
      <c r="W70" s="535"/>
      <c r="X70" s="513"/>
      <c r="Y70" s="509" t="str">
        <f t="shared" ref="Y70:Y75" si="13">IF(X70="t",V70*T70*1000,IF(X70="kg",V70*T70," "))</f>
        <v xml:space="preserve"> </v>
      </c>
      <c r="Z70" s="1162"/>
      <c r="AA70" s="1162"/>
      <c r="AB70" s="1162"/>
      <c r="AC70" s="1163"/>
    </row>
    <row r="71" spans="2:29">
      <c r="B71" s="1154">
        <v>55</v>
      </c>
      <c r="C71" s="1155"/>
      <c r="D71" s="507"/>
      <c r="E71" s="507"/>
      <c r="F71" s="1123"/>
      <c r="G71" s="1124"/>
      <c r="H71" s="1156"/>
      <c r="I71" s="1157"/>
      <c r="J71" s="1156"/>
      <c r="K71" s="1158"/>
      <c r="L71" s="510"/>
      <c r="M71" s="1159"/>
      <c r="N71" s="1159"/>
      <c r="O71" s="549"/>
      <c r="P71" s="539"/>
      <c r="Q71" s="513"/>
      <c r="R71" s="1160" t="str">
        <f t="shared" si="12"/>
        <v xml:space="preserve"> </v>
      </c>
      <c r="S71" s="1161"/>
      <c r="T71" s="511"/>
      <c r="U71" s="430"/>
      <c r="V71" s="550"/>
      <c r="W71" s="535"/>
      <c r="X71" s="513"/>
      <c r="Y71" s="509" t="str">
        <f t="shared" si="13"/>
        <v xml:space="preserve"> </v>
      </c>
      <c r="Z71" s="1162"/>
      <c r="AA71" s="1162"/>
      <c r="AB71" s="1162"/>
      <c r="AC71" s="1163"/>
    </row>
    <row r="72" spans="2:29">
      <c r="B72" s="1154">
        <v>56</v>
      </c>
      <c r="C72" s="1155"/>
      <c r="D72" s="507"/>
      <c r="E72" s="507"/>
      <c r="F72" s="1123"/>
      <c r="G72" s="1124"/>
      <c r="H72" s="1156"/>
      <c r="I72" s="1157"/>
      <c r="J72" s="1156"/>
      <c r="K72" s="1158"/>
      <c r="L72" s="510"/>
      <c r="M72" s="1159"/>
      <c r="N72" s="1159"/>
      <c r="O72" s="549"/>
      <c r="P72" s="539"/>
      <c r="Q72" s="513"/>
      <c r="R72" s="1160" t="str">
        <f t="shared" si="12"/>
        <v xml:space="preserve"> </v>
      </c>
      <c r="S72" s="1161"/>
      <c r="T72" s="511"/>
      <c r="U72" s="430"/>
      <c r="V72" s="550"/>
      <c r="W72" s="535"/>
      <c r="X72" s="513"/>
      <c r="Y72" s="509" t="str">
        <f t="shared" si="13"/>
        <v xml:space="preserve"> </v>
      </c>
      <c r="Z72" s="1162"/>
      <c r="AA72" s="1162"/>
      <c r="AB72" s="1162"/>
      <c r="AC72" s="1163"/>
    </row>
    <row r="73" spans="2:29">
      <c r="B73" s="1154">
        <v>57</v>
      </c>
      <c r="C73" s="1155"/>
      <c r="D73" s="507"/>
      <c r="E73" s="507"/>
      <c r="F73" s="1123"/>
      <c r="G73" s="1124"/>
      <c r="H73" s="1156"/>
      <c r="I73" s="1157"/>
      <c r="J73" s="1156"/>
      <c r="K73" s="1158"/>
      <c r="L73" s="510"/>
      <c r="M73" s="1159"/>
      <c r="N73" s="1159"/>
      <c r="O73" s="549"/>
      <c r="P73" s="539"/>
      <c r="Q73" s="513"/>
      <c r="R73" s="1160" t="str">
        <f t="shared" si="12"/>
        <v xml:space="preserve"> </v>
      </c>
      <c r="S73" s="1161"/>
      <c r="T73" s="511"/>
      <c r="U73" s="430"/>
      <c r="V73" s="550"/>
      <c r="W73" s="535"/>
      <c r="X73" s="513"/>
      <c r="Y73" s="509" t="str">
        <f t="shared" si="13"/>
        <v xml:space="preserve"> </v>
      </c>
      <c r="Z73" s="1162"/>
      <c r="AA73" s="1162"/>
      <c r="AB73" s="1162"/>
      <c r="AC73" s="1163"/>
    </row>
    <row r="74" spans="2:29">
      <c r="B74" s="1154">
        <v>58</v>
      </c>
      <c r="C74" s="1155"/>
      <c r="D74" s="507"/>
      <c r="E74" s="507"/>
      <c r="F74" s="1123"/>
      <c r="G74" s="1124"/>
      <c r="H74" s="1156"/>
      <c r="I74" s="1157"/>
      <c r="J74" s="1156"/>
      <c r="K74" s="1158"/>
      <c r="L74" s="510"/>
      <c r="M74" s="1159"/>
      <c r="N74" s="1159"/>
      <c r="O74" s="549"/>
      <c r="P74" s="539"/>
      <c r="Q74" s="513"/>
      <c r="R74" s="1160" t="str">
        <f t="shared" si="12"/>
        <v xml:space="preserve"> </v>
      </c>
      <c r="S74" s="1161"/>
      <c r="T74" s="511"/>
      <c r="U74" s="430"/>
      <c r="V74" s="550"/>
      <c r="W74" s="535"/>
      <c r="X74" s="513"/>
      <c r="Y74" s="509" t="str">
        <f t="shared" si="13"/>
        <v xml:space="preserve"> </v>
      </c>
      <c r="Z74" s="1162"/>
      <c r="AA74" s="1162"/>
      <c r="AB74" s="1162"/>
      <c r="AC74" s="1163"/>
    </row>
    <row r="75" spans="2:29">
      <c r="B75" s="1154">
        <v>59</v>
      </c>
      <c r="C75" s="1155"/>
      <c r="D75" s="506"/>
      <c r="E75" s="514"/>
      <c r="F75" s="1164"/>
      <c r="G75" s="1124"/>
      <c r="H75" s="1156"/>
      <c r="I75" s="1157"/>
      <c r="J75" s="1156"/>
      <c r="K75" s="1158"/>
      <c r="L75" s="510"/>
      <c r="M75" s="1159"/>
      <c r="N75" s="1159"/>
      <c r="O75" s="549"/>
      <c r="P75" s="539"/>
      <c r="Q75" s="513"/>
      <c r="R75" s="1160" t="str">
        <f t="shared" si="12"/>
        <v xml:space="preserve"> </v>
      </c>
      <c r="S75" s="1161"/>
      <c r="T75" s="511"/>
      <c r="U75" s="430"/>
      <c r="V75" s="550"/>
      <c r="W75" s="535"/>
      <c r="X75" s="513"/>
      <c r="Y75" s="509" t="str">
        <f t="shared" si="13"/>
        <v xml:space="preserve"> </v>
      </c>
      <c r="Z75" s="1162"/>
      <c r="AA75" s="1162"/>
      <c r="AB75" s="1162"/>
      <c r="AC75" s="1163"/>
    </row>
    <row r="76" spans="2:29" ht="17.25" thickBot="1">
      <c r="B76" s="1154">
        <v>60</v>
      </c>
      <c r="C76" s="1155"/>
      <c r="D76" s="506"/>
      <c r="E76" s="514"/>
      <c r="F76" s="1164"/>
      <c r="G76" s="1124"/>
      <c r="H76" s="1156"/>
      <c r="I76" s="1157"/>
      <c r="J76" s="1156"/>
      <c r="K76" s="1158"/>
      <c r="L76" s="515"/>
      <c r="M76" s="1194"/>
      <c r="N76" s="1194"/>
      <c r="O76" s="551"/>
      <c r="P76" s="540"/>
      <c r="Q76" s="516"/>
      <c r="R76" s="1195" t="str">
        <f t="shared" ref="R76" si="14">IF(Q76="t",O76*L76*1000,IF(Q76="kg",O76*L76," "))</f>
        <v xml:space="preserve"> </v>
      </c>
      <c r="S76" s="1196"/>
      <c r="T76" s="518"/>
      <c r="U76" s="519"/>
      <c r="V76" s="552"/>
      <c r="W76" s="534"/>
      <c r="X76" s="516"/>
      <c r="Y76" s="517" t="str">
        <f t="shared" ref="Y76" si="15">IF(X76="t",V76*T76*1000,IF(X76="kg",V76*T76," "))</f>
        <v xml:space="preserve"> </v>
      </c>
      <c r="Z76" s="1162"/>
      <c r="AA76" s="1162"/>
      <c r="AB76" s="1162"/>
      <c r="AC76" s="1163"/>
    </row>
    <row r="77" spans="2:29" ht="17.25" thickTop="1"/>
  </sheetData>
  <sheetProtection algorithmName="SHA-512" hashValue="EVwUuh0/Iz4PRuzyA4E6vcxe7GHNi3wHhS65bdqfuwo7W9Uomvwbqxdy7yvP9hebQIJLl/0zzX0Fnu5CK2SgTw==" saltValue="UtkFNuduUCUm4NrnQvMrYw==" spinCount="100000" sheet="1" formatCells="0" formatColumns="0" formatRows="0" insertHyperlinks="0"/>
  <protectedRanges>
    <protectedRange sqref="V1" name="範圍2"/>
  </protectedRanges>
  <mergeCells count="474">
    <mergeCell ref="B76:C76"/>
    <mergeCell ref="F76:G76"/>
    <mergeCell ref="H76:I76"/>
    <mergeCell ref="J76:K76"/>
    <mergeCell ref="M76:N76"/>
    <mergeCell ref="R76:S76"/>
    <mergeCell ref="Z76:AC76"/>
    <mergeCell ref="C10:D11"/>
    <mergeCell ref="F10:F11"/>
    <mergeCell ref="R15:S15"/>
    <mergeCell ref="T14:U14"/>
    <mergeCell ref="U10:U11"/>
    <mergeCell ref="V10:V11"/>
    <mergeCell ref="M11:O11"/>
    <mergeCell ref="B16:C16"/>
    <mergeCell ref="H16:I16"/>
    <mergeCell ref="J16:K16"/>
    <mergeCell ref="M16:N16"/>
    <mergeCell ref="R16:S16"/>
    <mergeCell ref="Z16:AC16"/>
    <mergeCell ref="H10:H11"/>
    <mergeCell ref="I10:I11"/>
    <mergeCell ref="J10:J11"/>
    <mergeCell ref="K10:M10"/>
    <mergeCell ref="AA3:AC5"/>
    <mergeCell ref="AA6:AC7"/>
    <mergeCell ref="AA8:AC9"/>
    <mergeCell ref="AA10:AC12"/>
    <mergeCell ref="C4:D5"/>
    <mergeCell ref="E4:H4"/>
    <mergeCell ref="I4:I5"/>
    <mergeCell ref="J4:L4"/>
    <mergeCell ref="M4:M5"/>
    <mergeCell ref="N4:P5"/>
    <mergeCell ref="E5:H5"/>
    <mergeCell ref="J5:L5"/>
    <mergeCell ref="C7:D8"/>
    <mergeCell ref="T10:T11"/>
    <mergeCell ref="W10:X11"/>
    <mergeCell ref="E7:H7"/>
    <mergeCell ref="I7:I8"/>
    <mergeCell ref="J7:L7"/>
    <mergeCell ref="M7:M8"/>
    <mergeCell ref="N7:P8"/>
    <mergeCell ref="E8:H8"/>
    <mergeCell ref="J8:L8"/>
    <mergeCell ref="O10:Q10"/>
    <mergeCell ref="R10:R11"/>
    <mergeCell ref="B13:AC13"/>
    <mergeCell ref="B14:C15"/>
    <mergeCell ref="D14:E14"/>
    <mergeCell ref="F14:K14"/>
    <mergeCell ref="L14:N14"/>
    <mergeCell ref="O14:S14"/>
    <mergeCell ref="V14:Y14"/>
    <mergeCell ref="Z14:AC15"/>
    <mergeCell ref="F15:G15"/>
    <mergeCell ref="H15:I15"/>
    <mergeCell ref="J15:K15"/>
    <mergeCell ref="M15:N15"/>
    <mergeCell ref="B18:C18"/>
    <mergeCell ref="H18:I18"/>
    <mergeCell ref="J18:K18"/>
    <mergeCell ref="M18:N18"/>
    <mergeCell ref="R18:S18"/>
    <mergeCell ref="Z18:AC18"/>
    <mergeCell ref="B17:C17"/>
    <mergeCell ref="H17:I17"/>
    <mergeCell ref="J17:K17"/>
    <mergeCell ref="M17:N17"/>
    <mergeCell ref="R17:S17"/>
    <mergeCell ref="Z17:AC17"/>
    <mergeCell ref="B20:C20"/>
    <mergeCell ref="F20:G20"/>
    <mergeCell ref="H20:I20"/>
    <mergeCell ref="J20:K20"/>
    <mergeCell ref="M20:N20"/>
    <mergeCell ref="R20:S20"/>
    <mergeCell ref="Z20:AC20"/>
    <mergeCell ref="B19:C19"/>
    <mergeCell ref="H19:I19"/>
    <mergeCell ref="J19:K19"/>
    <mergeCell ref="M19:N19"/>
    <mergeCell ref="R19:S19"/>
    <mergeCell ref="Z19:AC19"/>
    <mergeCell ref="R21:S21"/>
    <mergeCell ref="Z21:AC21"/>
    <mergeCell ref="B22:C22"/>
    <mergeCell ref="F22:G22"/>
    <mergeCell ref="H22:I22"/>
    <mergeCell ref="J22:K22"/>
    <mergeCell ref="M22:N22"/>
    <mergeCell ref="R22:S22"/>
    <mergeCell ref="B21:C21"/>
    <mergeCell ref="F21:G21"/>
    <mergeCell ref="H21:I21"/>
    <mergeCell ref="J21:K21"/>
    <mergeCell ref="M21:N21"/>
    <mergeCell ref="Z22:AC22"/>
    <mergeCell ref="M24:N24"/>
    <mergeCell ref="R24:S24"/>
    <mergeCell ref="Z24:AC24"/>
    <mergeCell ref="B23:C23"/>
    <mergeCell ref="F23:G23"/>
    <mergeCell ref="H23:I23"/>
    <mergeCell ref="J23:K23"/>
    <mergeCell ref="M23:N23"/>
    <mergeCell ref="R23:S23"/>
    <mergeCell ref="Z23:AC23"/>
    <mergeCell ref="M27:N27"/>
    <mergeCell ref="R27:S27"/>
    <mergeCell ref="Z27:AC27"/>
    <mergeCell ref="R25:S25"/>
    <mergeCell ref="Z25:AC25"/>
    <mergeCell ref="B26:C26"/>
    <mergeCell ref="F26:G26"/>
    <mergeCell ref="H26:I26"/>
    <mergeCell ref="J26:K26"/>
    <mergeCell ref="M26:N26"/>
    <mergeCell ref="R26:S26"/>
    <mergeCell ref="B25:C25"/>
    <mergeCell ref="F25:G25"/>
    <mergeCell ref="H25:I25"/>
    <mergeCell ref="J25:K25"/>
    <mergeCell ref="M25:N25"/>
    <mergeCell ref="Z26:AC26"/>
    <mergeCell ref="M29:N29"/>
    <mergeCell ref="B28:C28"/>
    <mergeCell ref="F28:G28"/>
    <mergeCell ref="H28:I28"/>
    <mergeCell ref="J28:K28"/>
    <mergeCell ref="M28:N28"/>
    <mergeCell ref="R28:S28"/>
    <mergeCell ref="Z28:AC28"/>
    <mergeCell ref="R29:S29"/>
    <mergeCell ref="Z29:AC29"/>
    <mergeCell ref="Z30:AC30"/>
    <mergeCell ref="B31:C31"/>
    <mergeCell ref="F31:G31"/>
    <mergeCell ref="H31:I31"/>
    <mergeCell ref="J31:K31"/>
    <mergeCell ref="M31:N31"/>
    <mergeCell ref="R31:S31"/>
    <mergeCell ref="Z31:AC31"/>
    <mergeCell ref="B32:C32"/>
    <mergeCell ref="F32:G32"/>
    <mergeCell ref="H32:I32"/>
    <mergeCell ref="J32:K32"/>
    <mergeCell ref="M32:N32"/>
    <mergeCell ref="R32:S32"/>
    <mergeCell ref="Z32:AC32"/>
    <mergeCell ref="B30:C30"/>
    <mergeCell ref="F30:G30"/>
    <mergeCell ref="H30:I30"/>
    <mergeCell ref="J30:K30"/>
    <mergeCell ref="M30:N30"/>
    <mergeCell ref="R30:S30"/>
    <mergeCell ref="R33:S33"/>
    <mergeCell ref="Z33:AC33"/>
    <mergeCell ref="B34:C34"/>
    <mergeCell ref="F34:G34"/>
    <mergeCell ref="H34:I34"/>
    <mergeCell ref="J34:K34"/>
    <mergeCell ref="M34:N34"/>
    <mergeCell ref="R34:S34"/>
    <mergeCell ref="B33:C33"/>
    <mergeCell ref="F33:G33"/>
    <mergeCell ref="H33:I33"/>
    <mergeCell ref="J33:K33"/>
    <mergeCell ref="M33:N33"/>
    <mergeCell ref="M37:N37"/>
    <mergeCell ref="Z35:AC35"/>
    <mergeCell ref="Z34:AC34"/>
    <mergeCell ref="B35:C35"/>
    <mergeCell ref="F35:G35"/>
    <mergeCell ref="H35:I35"/>
    <mergeCell ref="J35:K35"/>
    <mergeCell ref="M35:N35"/>
    <mergeCell ref="R35:S35"/>
    <mergeCell ref="R37:S37"/>
    <mergeCell ref="Z37:AC37"/>
    <mergeCell ref="M36:N36"/>
    <mergeCell ref="J36:K36"/>
    <mergeCell ref="H36:I36"/>
    <mergeCell ref="F36:G36"/>
    <mergeCell ref="B36:C36"/>
    <mergeCell ref="Z38:AC38"/>
    <mergeCell ref="B39:C39"/>
    <mergeCell ref="F39:G39"/>
    <mergeCell ref="H39:I39"/>
    <mergeCell ref="J39:K39"/>
    <mergeCell ref="M39:N39"/>
    <mergeCell ref="R39:S39"/>
    <mergeCell ref="Z39:AC39"/>
    <mergeCell ref="B40:C40"/>
    <mergeCell ref="F40:G40"/>
    <mergeCell ref="H40:I40"/>
    <mergeCell ref="J40:K40"/>
    <mergeCell ref="M40:N40"/>
    <mergeCell ref="R40:S40"/>
    <mergeCell ref="Z40:AC40"/>
    <mergeCell ref="B38:C38"/>
    <mergeCell ref="F38:G38"/>
    <mergeCell ref="H38:I38"/>
    <mergeCell ref="J38:K38"/>
    <mergeCell ref="M38:N38"/>
    <mergeCell ref="R38:S38"/>
    <mergeCell ref="R41:S41"/>
    <mergeCell ref="Z41:AC41"/>
    <mergeCell ref="B42:C42"/>
    <mergeCell ref="F42:G42"/>
    <mergeCell ref="H42:I42"/>
    <mergeCell ref="J42:K42"/>
    <mergeCell ref="M42:N42"/>
    <mergeCell ref="R42:S42"/>
    <mergeCell ref="B41:C41"/>
    <mergeCell ref="F41:G41"/>
    <mergeCell ref="H41:I41"/>
    <mergeCell ref="J41:K41"/>
    <mergeCell ref="M41:N41"/>
    <mergeCell ref="R45:S45"/>
    <mergeCell ref="Z45:AC45"/>
    <mergeCell ref="Z36:AC36"/>
    <mergeCell ref="R36:S36"/>
    <mergeCell ref="B45:C45"/>
    <mergeCell ref="F45:G45"/>
    <mergeCell ref="H45:I45"/>
    <mergeCell ref="J45:K45"/>
    <mergeCell ref="M45:N45"/>
    <mergeCell ref="Z43:AC43"/>
    <mergeCell ref="B44:C44"/>
    <mergeCell ref="F44:G44"/>
    <mergeCell ref="H44:I44"/>
    <mergeCell ref="J44:K44"/>
    <mergeCell ref="M44:N44"/>
    <mergeCell ref="R44:S44"/>
    <mergeCell ref="Z44:AC44"/>
    <mergeCell ref="Z42:AC42"/>
    <mergeCell ref="B43:C43"/>
    <mergeCell ref="F43:G43"/>
    <mergeCell ref="H43:I43"/>
    <mergeCell ref="J43:K43"/>
    <mergeCell ref="M43:N43"/>
    <mergeCell ref="R43:S43"/>
    <mergeCell ref="F16:G16"/>
    <mergeCell ref="F17:G17"/>
    <mergeCell ref="F18:G18"/>
    <mergeCell ref="F19:G19"/>
    <mergeCell ref="F27:G27"/>
    <mergeCell ref="B46:C46"/>
    <mergeCell ref="F46:G46"/>
    <mergeCell ref="H46:I46"/>
    <mergeCell ref="J46:K46"/>
    <mergeCell ref="B37:C37"/>
    <mergeCell ref="F37:G37"/>
    <mergeCell ref="H37:I37"/>
    <mergeCell ref="J37:K37"/>
    <mergeCell ref="B29:C29"/>
    <mergeCell ref="F29:G29"/>
    <mergeCell ref="H29:I29"/>
    <mergeCell ref="J29:K29"/>
    <mergeCell ref="B27:C27"/>
    <mergeCell ref="H27:I27"/>
    <mergeCell ref="J27:K27"/>
    <mergeCell ref="B24:C24"/>
    <mergeCell ref="F24:G24"/>
    <mergeCell ref="H24:I24"/>
    <mergeCell ref="J24:K24"/>
    <mergeCell ref="M46:N46"/>
    <mergeCell ref="R46:S46"/>
    <mergeCell ref="Z46:AC46"/>
    <mergeCell ref="B47:C47"/>
    <mergeCell ref="F47:G47"/>
    <mergeCell ref="H47:I47"/>
    <mergeCell ref="J47:K47"/>
    <mergeCell ref="M47:N47"/>
    <mergeCell ref="R47:S47"/>
    <mergeCell ref="Z47:AC47"/>
    <mergeCell ref="B48:C48"/>
    <mergeCell ref="F48:G48"/>
    <mergeCell ref="H48:I48"/>
    <mergeCell ref="J48:K48"/>
    <mergeCell ref="M48:N48"/>
    <mergeCell ref="R48:S48"/>
    <mergeCell ref="Z48:AC48"/>
    <mergeCell ref="B49:C49"/>
    <mergeCell ref="F49:G49"/>
    <mergeCell ref="H49:I49"/>
    <mergeCell ref="J49:K49"/>
    <mergeCell ref="M49:N49"/>
    <mergeCell ref="R49:S49"/>
    <mergeCell ref="Z49:AC49"/>
    <mergeCell ref="B50:C50"/>
    <mergeCell ref="F50:G50"/>
    <mergeCell ref="H50:I50"/>
    <mergeCell ref="J50:K50"/>
    <mergeCell ref="M50:N50"/>
    <mergeCell ref="R50:S50"/>
    <mergeCell ref="Z50:AC50"/>
    <mergeCell ref="B51:C51"/>
    <mergeCell ref="F51:G51"/>
    <mergeCell ref="H51:I51"/>
    <mergeCell ref="J51:K51"/>
    <mergeCell ref="M51:N51"/>
    <mergeCell ref="R51:S51"/>
    <mergeCell ref="Z51:AC51"/>
    <mergeCell ref="B52:C52"/>
    <mergeCell ref="F52:G52"/>
    <mergeCell ref="H52:I52"/>
    <mergeCell ref="J52:K52"/>
    <mergeCell ref="M52:N52"/>
    <mergeCell ref="R52:S52"/>
    <mergeCell ref="Z52:AC52"/>
    <mergeCell ref="B53:C53"/>
    <mergeCell ref="F53:G53"/>
    <mergeCell ref="H53:I53"/>
    <mergeCell ref="J53:K53"/>
    <mergeCell ref="M53:N53"/>
    <mergeCell ref="R53:S53"/>
    <mergeCell ref="Z53:AC53"/>
    <mergeCell ref="B54:C54"/>
    <mergeCell ref="F54:G54"/>
    <mergeCell ref="H54:I54"/>
    <mergeCell ref="J54:K54"/>
    <mergeCell ref="M54:N54"/>
    <mergeCell ref="R54:S54"/>
    <mergeCell ref="Z54:AC54"/>
    <mergeCell ref="B55:C55"/>
    <mergeCell ref="F55:G55"/>
    <mergeCell ref="H55:I55"/>
    <mergeCell ref="J55:K55"/>
    <mergeCell ref="M55:N55"/>
    <mergeCell ref="R55:S55"/>
    <mergeCell ref="Z55:AC55"/>
    <mergeCell ref="B56:C56"/>
    <mergeCell ref="F56:G56"/>
    <mergeCell ref="H56:I56"/>
    <mergeCell ref="J56:K56"/>
    <mergeCell ref="M56:N56"/>
    <mergeCell ref="R56:S56"/>
    <mergeCell ref="Z56:AC56"/>
    <mergeCell ref="B57:C57"/>
    <mergeCell ref="F57:G57"/>
    <mergeCell ref="H57:I57"/>
    <mergeCell ref="J57:K57"/>
    <mergeCell ref="M57:N57"/>
    <mergeCell ref="R57:S57"/>
    <mergeCell ref="Z57:AC57"/>
    <mergeCell ref="B58:C58"/>
    <mergeCell ref="F58:G58"/>
    <mergeCell ref="H58:I58"/>
    <mergeCell ref="J58:K58"/>
    <mergeCell ref="M58:N58"/>
    <mergeCell ref="R58:S58"/>
    <mergeCell ref="Z58:AC58"/>
    <mergeCell ref="B59:C59"/>
    <mergeCell ref="F59:G59"/>
    <mergeCell ref="H59:I59"/>
    <mergeCell ref="J59:K59"/>
    <mergeCell ref="M59:N59"/>
    <mergeCell ref="R59:S59"/>
    <mergeCell ref="Z59:AC59"/>
    <mergeCell ref="B60:C60"/>
    <mergeCell ref="F60:G60"/>
    <mergeCell ref="H60:I60"/>
    <mergeCell ref="J60:K60"/>
    <mergeCell ref="M60:N60"/>
    <mergeCell ref="R60:S60"/>
    <mergeCell ref="Z60:AC60"/>
    <mergeCell ref="B61:C61"/>
    <mergeCell ref="F61:G61"/>
    <mergeCell ref="H61:I61"/>
    <mergeCell ref="J61:K61"/>
    <mergeCell ref="M61:N61"/>
    <mergeCell ref="R61:S61"/>
    <mergeCell ref="Z61:AC61"/>
    <mergeCell ref="B62:C62"/>
    <mergeCell ref="F62:G62"/>
    <mergeCell ref="H62:I62"/>
    <mergeCell ref="J62:K62"/>
    <mergeCell ref="M62:N62"/>
    <mergeCell ref="R62:S62"/>
    <mergeCell ref="Z62:AC62"/>
    <mergeCell ref="B63:C63"/>
    <mergeCell ref="F63:G63"/>
    <mergeCell ref="H63:I63"/>
    <mergeCell ref="J63:K63"/>
    <mergeCell ref="M63:N63"/>
    <mergeCell ref="R63:S63"/>
    <mergeCell ref="Z63:AC63"/>
    <mergeCell ref="B64:C64"/>
    <mergeCell ref="F64:G64"/>
    <mergeCell ref="H64:I64"/>
    <mergeCell ref="J64:K64"/>
    <mergeCell ref="M64:N64"/>
    <mergeCell ref="R64:S64"/>
    <mergeCell ref="Z64:AC64"/>
    <mergeCell ref="B65:C65"/>
    <mergeCell ref="F65:G65"/>
    <mergeCell ref="H65:I65"/>
    <mergeCell ref="J65:K65"/>
    <mergeCell ref="M65:N65"/>
    <mergeCell ref="R65:S65"/>
    <mergeCell ref="Z65:AC65"/>
    <mergeCell ref="B66:C66"/>
    <mergeCell ref="F66:G66"/>
    <mergeCell ref="H66:I66"/>
    <mergeCell ref="J66:K66"/>
    <mergeCell ref="M66:N66"/>
    <mergeCell ref="R66:S66"/>
    <mergeCell ref="Z66:AC66"/>
    <mergeCell ref="B67:C67"/>
    <mergeCell ref="F67:G67"/>
    <mergeCell ref="H67:I67"/>
    <mergeCell ref="J67:K67"/>
    <mergeCell ref="M67:N67"/>
    <mergeCell ref="R67:S67"/>
    <mergeCell ref="Z67:AC67"/>
    <mergeCell ref="B68:C68"/>
    <mergeCell ref="F68:G68"/>
    <mergeCell ref="H68:I68"/>
    <mergeCell ref="J68:K68"/>
    <mergeCell ref="M68:N68"/>
    <mergeCell ref="R68:S68"/>
    <mergeCell ref="Z68:AC68"/>
    <mergeCell ref="B69:C69"/>
    <mergeCell ref="F69:G69"/>
    <mergeCell ref="H69:I69"/>
    <mergeCell ref="J69:K69"/>
    <mergeCell ref="M69:N69"/>
    <mergeCell ref="R69:S69"/>
    <mergeCell ref="Z69:AC69"/>
    <mergeCell ref="B70:C70"/>
    <mergeCell ref="F70:G70"/>
    <mergeCell ref="H70:I70"/>
    <mergeCell ref="J70:K70"/>
    <mergeCell ref="M70:N70"/>
    <mergeCell ref="R70:S70"/>
    <mergeCell ref="Z70:AC70"/>
    <mergeCell ref="B71:C71"/>
    <mergeCell ref="F71:G71"/>
    <mergeCell ref="H71:I71"/>
    <mergeCell ref="J71:K71"/>
    <mergeCell ref="M71:N71"/>
    <mergeCell ref="R71:S71"/>
    <mergeCell ref="Z71:AC71"/>
    <mergeCell ref="B72:C72"/>
    <mergeCell ref="F72:G72"/>
    <mergeCell ref="H72:I72"/>
    <mergeCell ref="J72:K72"/>
    <mergeCell ref="M72:N72"/>
    <mergeCell ref="R72:S72"/>
    <mergeCell ref="Z72:AC72"/>
    <mergeCell ref="B73:C73"/>
    <mergeCell ref="F73:G73"/>
    <mergeCell ref="H73:I73"/>
    <mergeCell ref="J73:K73"/>
    <mergeCell ref="M73:N73"/>
    <mergeCell ref="R73:S73"/>
    <mergeCell ref="Z73:AC73"/>
    <mergeCell ref="B74:C74"/>
    <mergeCell ref="F74:G74"/>
    <mergeCell ref="H74:I74"/>
    <mergeCell ref="J74:K74"/>
    <mergeCell ref="M74:N74"/>
    <mergeCell ref="R74:S74"/>
    <mergeCell ref="Z74:AC74"/>
    <mergeCell ref="B75:C75"/>
    <mergeCell ref="F75:G75"/>
    <mergeCell ref="H75:I75"/>
    <mergeCell ref="J75:K75"/>
    <mergeCell ref="M75:N75"/>
    <mergeCell ref="R75:S75"/>
    <mergeCell ref="Z75:AC75"/>
  </mergeCells>
  <phoneticPr fontId="6" type="noConversion"/>
  <conditionalFormatting sqref="M16:N76">
    <cfRule type="cellIs" dxfId="1" priority="1" stopIfTrue="1" operator="equal">
      <formula>"kg CO2e/"</formula>
    </cfRule>
  </conditionalFormatting>
  <conditionalFormatting sqref="U16:U27 R16:S51 Y16:Y76 T28:U51 R52:U76">
    <cfRule type="cellIs" dxfId="0" priority="4" stopIfTrue="1" operator="equal">
      <formula>0</formula>
    </cfRule>
  </conditionalFormatting>
  <dataValidations count="3">
    <dataValidation type="list" allowBlank="1" showInputMessage="1" showErrorMessage="1" sqref="WVR983056:WVS983085 JF16:JG45 TB16:TC45 ACX16:ACY45 AMT16:AMU45 AWP16:AWQ45 BGL16:BGM45 BQH16:BQI45 CAD16:CAE45 CJZ16:CKA45 CTV16:CTW45 DDR16:DDS45 DNN16:DNO45 DXJ16:DXK45 EHF16:EHG45 ERB16:ERC45 FAX16:FAY45 FKT16:FKU45 FUP16:FUQ45 GEL16:GEM45 GOH16:GOI45 GYD16:GYE45 HHZ16:HIA45 HRV16:HRW45 IBR16:IBS45 ILN16:ILO45 IVJ16:IVK45 JFF16:JFG45 JPB16:JPC45 JYX16:JYY45 KIT16:KIU45 KSP16:KSQ45 LCL16:LCM45 LMH16:LMI45 LWD16:LWE45 MFZ16:MGA45 MPV16:MPW45 MZR16:MZS45 NJN16:NJO45 NTJ16:NTK45 ODF16:ODG45 ONB16:ONC45 OWX16:OWY45 PGT16:PGU45 PQP16:PQQ45 QAL16:QAM45 QKH16:QKI45 QUD16:QUE45 RDZ16:REA45 RNV16:RNW45 RXR16:RXS45 SHN16:SHO45 SRJ16:SRK45 TBF16:TBG45 TLB16:TLC45 TUX16:TUY45 UET16:UEU45 UOP16:UOQ45 UYL16:UYM45 VIH16:VII45 VSD16:VSE45 WBZ16:WCA45 WLV16:WLW45 WVR16:WVS45 J65552:K65581 JF65552:JG65581 TB65552:TC65581 ACX65552:ACY65581 AMT65552:AMU65581 AWP65552:AWQ65581 BGL65552:BGM65581 BQH65552:BQI65581 CAD65552:CAE65581 CJZ65552:CKA65581 CTV65552:CTW65581 DDR65552:DDS65581 DNN65552:DNO65581 DXJ65552:DXK65581 EHF65552:EHG65581 ERB65552:ERC65581 FAX65552:FAY65581 FKT65552:FKU65581 FUP65552:FUQ65581 GEL65552:GEM65581 GOH65552:GOI65581 GYD65552:GYE65581 HHZ65552:HIA65581 HRV65552:HRW65581 IBR65552:IBS65581 ILN65552:ILO65581 IVJ65552:IVK65581 JFF65552:JFG65581 JPB65552:JPC65581 JYX65552:JYY65581 KIT65552:KIU65581 KSP65552:KSQ65581 LCL65552:LCM65581 LMH65552:LMI65581 LWD65552:LWE65581 MFZ65552:MGA65581 MPV65552:MPW65581 MZR65552:MZS65581 NJN65552:NJO65581 NTJ65552:NTK65581 ODF65552:ODG65581 ONB65552:ONC65581 OWX65552:OWY65581 PGT65552:PGU65581 PQP65552:PQQ65581 QAL65552:QAM65581 QKH65552:QKI65581 QUD65552:QUE65581 RDZ65552:REA65581 RNV65552:RNW65581 RXR65552:RXS65581 SHN65552:SHO65581 SRJ65552:SRK65581 TBF65552:TBG65581 TLB65552:TLC65581 TUX65552:TUY65581 UET65552:UEU65581 UOP65552:UOQ65581 UYL65552:UYM65581 VIH65552:VII65581 VSD65552:VSE65581 WBZ65552:WCA65581 WLV65552:WLW65581 WVR65552:WVS65581 J131088:K131117 JF131088:JG131117 TB131088:TC131117 ACX131088:ACY131117 AMT131088:AMU131117 AWP131088:AWQ131117 BGL131088:BGM131117 BQH131088:BQI131117 CAD131088:CAE131117 CJZ131088:CKA131117 CTV131088:CTW131117 DDR131088:DDS131117 DNN131088:DNO131117 DXJ131088:DXK131117 EHF131088:EHG131117 ERB131088:ERC131117 FAX131088:FAY131117 FKT131088:FKU131117 FUP131088:FUQ131117 GEL131088:GEM131117 GOH131088:GOI131117 GYD131088:GYE131117 HHZ131088:HIA131117 HRV131088:HRW131117 IBR131088:IBS131117 ILN131088:ILO131117 IVJ131088:IVK131117 JFF131088:JFG131117 JPB131088:JPC131117 JYX131088:JYY131117 KIT131088:KIU131117 KSP131088:KSQ131117 LCL131088:LCM131117 LMH131088:LMI131117 LWD131088:LWE131117 MFZ131088:MGA131117 MPV131088:MPW131117 MZR131088:MZS131117 NJN131088:NJO131117 NTJ131088:NTK131117 ODF131088:ODG131117 ONB131088:ONC131117 OWX131088:OWY131117 PGT131088:PGU131117 PQP131088:PQQ131117 QAL131088:QAM131117 QKH131088:QKI131117 QUD131088:QUE131117 RDZ131088:REA131117 RNV131088:RNW131117 RXR131088:RXS131117 SHN131088:SHO131117 SRJ131088:SRK131117 TBF131088:TBG131117 TLB131088:TLC131117 TUX131088:TUY131117 UET131088:UEU131117 UOP131088:UOQ131117 UYL131088:UYM131117 VIH131088:VII131117 VSD131088:VSE131117 WBZ131088:WCA131117 WLV131088:WLW131117 WVR131088:WVS131117 J196624:K196653 JF196624:JG196653 TB196624:TC196653 ACX196624:ACY196653 AMT196624:AMU196653 AWP196624:AWQ196653 BGL196624:BGM196653 BQH196624:BQI196653 CAD196624:CAE196653 CJZ196624:CKA196653 CTV196624:CTW196653 DDR196624:DDS196653 DNN196624:DNO196653 DXJ196624:DXK196653 EHF196624:EHG196653 ERB196624:ERC196653 FAX196624:FAY196653 FKT196624:FKU196653 FUP196624:FUQ196653 GEL196624:GEM196653 GOH196624:GOI196653 GYD196624:GYE196653 HHZ196624:HIA196653 HRV196624:HRW196653 IBR196624:IBS196653 ILN196624:ILO196653 IVJ196624:IVK196653 JFF196624:JFG196653 JPB196624:JPC196653 JYX196624:JYY196653 KIT196624:KIU196653 KSP196624:KSQ196653 LCL196624:LCM196653 LMH196624:LMI196653 LWD196624:LWE196653 MFZ196624:MGA196653 MPV196624:MPW196653 MZR196624:MZS196653 NJN196624:NJO196653 NTJ196624:NTK196653 ODF196624:ODG196653 ONB196624:ONC196653 OWX196624:OWY196653 PGT196624:PGU196653 PQP196624:PQQ196653 QAL196624:QAM196653 QKH196624:QKI196653 QUD196624:QUE196653 RDZ196624:REA196653 RNV196624:RNW196653 RXR196624:RXS196653 SHN196624:SHO196653 SRJ196624:SRK196653 TBF196624:TBG196653 TLB196624:TLC196653 TUX196624:TUY196653 UET196624:UEU196653 UOP196624:UOQ196653 UYL196624:UYM196653 VIH196624:VII196653 VSD196624:VSE196653 WBZ196624:WCA196653 WLV196624:WLW196653 WVR196624:WVS196653 J262160:K262189 JF262160:JG262189 TB262160:TC262189 ACX262160:ACY262189 AMT262160:AMU262189 AWP262160:AWQ262189 BGL262160:BGM262189 BQH262160:BQI262189 CAD262160:CAE262189 CJZ262160:CKA262189 CTV262160:CTW262189 DDR262160:DDS262189 DNN262160:DNO262189 DXJ262160:DXK262189 EHF262160:EHG262189 ERB262160:ERC262189 FAX262160:FAY262189 FKT262160:FKU262189 FUP262160:FUQ262189 GEL262160:GEM262189 GOH262160:GOI262189 GYD262160:GYE262189 HHZ262160:HIA262189 HRV262160:HRW262189 IBR262160:IBS262189 ILN262160:ILO262189 IVJ262160:IVK262189 JFF262160:JFG262189 JPB262160:JPC262189 JYX262160:JYY262189 KIT262160:KIU262189 KSP262160:KSQ262189 LCL262160:LCM262189 LMH262160:LMI262189 LWD262160:LWE262189 MFZ262160:MGA262189 MPV262160:MPW262189 MZR262160:MZS262189 NJN262160:NJO262189 NTJ262160:NTK262189 ODF262160:ODG262189 ONB262160:ONC262189 OWX262160:OWY262189 PGT262160:PGU262189 PQP262160:PQQ262189 QAL262160:QAM262189 QKH262160:QKI262189 QUD262160:QUE262189 RDZ262160:REA262189 RNV262160:RNW262189 RXR262160:RXS262189 SHN262160:SHO262189 SRJ262160:SRK262189 TBF262160:TBG262189 TLB262160:TLC262189 TUX262160:TUY262189 UET262160:UEU262189 UOP262160:UOQ262189 UYL262160:UYM262189 VIH262160:VII262189 VSD262160:VSE262189 WBZ262160:WCA262189 WLV262160:WLW262189 WVR262160:WVS262189 J327696:K327725 JF327696:JG327725 TB327696:TC327725 ACX327696:ACY327725 AMT327696:AMU327725 AWP327696:AWQ327725 BGL327696:BGM327725 BQH327696:BQI327725 CAD327696:CAE327725 CJZ327696:CKA327725 CTV327696:CTW327725 DDR327696:DDS327725 DNN327696:DNO327725 DXJ327696:DXK327725 EHF327696:EHG327725 ERB327696:ERC327725 FAX327696:FAY327725 FKT327696:FKU327725 FUP327696:FUQ327725 GEL327696:GEM327725 GOH327696:GOI327725 GYD327696:GYE327725 HHZ327696:HIA327725 HRV327696:HRW327725 IBR327696:IBS327725 ILN327696:ILO327725 IVJ327696:IVK327725 JFF327696:JFG327725 JPB327696:JPC327725 JYX327696:JYY327725 KIT327696:KIU327725 KSP327696:KSQ327725 LCL327696:LCM327725 LMH327696:LMI327725 LWD327696:LWE327725 MFZ327696:MGA327725 MPV327696:MPW327725 MZR327696:MZS327725 NJN327696:NJO327725 NTJ327696:NTK327725 ODF327696:ODG327725 ONB327696:ONC327725 OWX327696:OWY327725 PGT327696:PGU327725 PQP327696:PQQ327725 QAL327696:QAM327725 QKH327696:QKI327725 QUD327696:QUE327725 RDZ327696:REA327725 RNV327696:RNW327725 RXR327696:RXS327725 SHN327696:SHO327725 SRJ327696:SRK327725 TBF327696:TBG327725 TLB327696:TLC327725 TUX327696:TUY327725 UET327696:UEU327725 UOP327696:UOQ327725 UYL327696:UYM327725 VIH327696:VII327725 VSD327696:VSE327725 WBZ327696:WCA327725 WLV327696:WLW327725 WVR327696:WVS327725 J393232:K393261 JF393232:JG393261 TB393232:TC393261 ACX393232:ACY393261 AMT393232:AMU393261 AWP393232:AWQ393261 BGL393232:BGM393261 BQH393232:BQI393261 CAD393232:CAE393261 CJZ393232:CKA393261 CTV393232:CTW393261 DDR393232:DDS393261 DNN393232:DNO393261 DXJ393232:DXK393261 EHF393232:EHG393261 ERB393232:ERC393261 FAX393232:FAY393261 FKT393232:FKU393261 FUP393232:FUQ393261 GEL393232:GEM393261 GOH393232:GOI393261 GYD393232:GYE393261 HHZ393232:HIA393261 HRV393232:HRW393261 IBR393232:IBS393261 ILN393232:ILO393261 IVJ393232:IVK393261 JFF393232:JFG393261 JPB393232:JPC393261 JYX393232:JYY393261 KIT393232:KIU393261 KSP393232:KSQ393261 LCL393232:LCM393261 LMH393232:LMI393261 LWD393232:LWE393261 MFZ393232:MGA393261 MPV393232:MPW393261 MZR393232:MZS393261 NJN393232:NJO393261 NTJ393232:NTK393261 ODF393232:ODG393261 ONB393232:ONC393261 OWX393232:OWY393261 PGT393232:PGU393261 PQP393232:PQQ393261 QAL393232:QAM393261 QKH393232:QKI393261 QUD393232:QUE393261 RDZ393232:REA393261 RNV393232:RNW393261 RXR393232:RXS393261 SHN393232:SHO393261 SRJ393232:SRK393261 TBF393232:TBG393261 TLB393232:TLC393261 TUX393232:TUY393261 UET393232:UEU393261 UOP393232:UOQ393261 UYL393232:UYM393261 VIH393232:VII393261 VSD393232:VSE393261 WBZ393232:WCA393261 WLV393232:WLW393261 WVR393232:WVS393261 J458768:K458797 JF458768:JG458797 TB458768:TC458797 ACX458768:ACY458797 AMT458768:AMU458797 AWP458768:AWQ458797 BGL458768:BGM458797 BQH458768:BQI458797 CAD458768:CAE458797 CJZ458768:CKA458797 CTV458768:CTW458797 DDR458768:DDS458797 DNN458768:DNO458797 DXJ458768:DXK458797 EHF458768:EHG458797 ERB458768:ERC458797 FAX458768:FAY458797 FKT458768:FKU458797 FUP458768:FUQ458797 GEL458768:GEM458797 GOH458768:GOI458797 GYD458768:GYE458797 HHZ458768:HIA458797 HRV458768:HRW458797 IBR458768:IBS458797 ILN458768:ILO458797 IVJ458768:IVK458797 JFF458768:JFG458797 JPB458768:JPC458797 JYX458768:JYY458797 KIT458768:KIU458797 KSP458768:KSQ458797 LCL458768:LCM458797 LMH458768:LMI458797 LWD458768:LWE458797 MFZ458768:MGA458797 MPV458768:MPW458797 MZR458768:MZS458797 NJN458768:NJO458797 NTJ458768:NTK458797 ODF458768:ODG458797 ONB458768:ONC458797 OWX458768:OWY458797 PGT458768:PGU458797 PQP458768:PQQ458797 QAL458768:QAM458797 QKH458768:QKI458797 QUD458768:QUE458797 RDZ458768:REA458797 RNV458768:RNW458797 RXR458768:RXS458797 SHN458768:SHO458797 SRJ458768:SRK458797 TBF458768:TBG458797 TLB458768:TLC458797 TUX458768:TUY458797 UET458768:UEU458797 UOP458768:UOQ458797 UYL458768:UYM458797 VIH458768:VII458797 VSD458768:VSE458797 WBZ458768:WCA458797 WLV458768:WLW458797 WVR458768:WVS458797 J524304:K524333 JF524304:JG524333 TB524304:TC524333 ACX524304:ACY524333 AMT524304:AMU524333 AWP524304:AWQ524333 BGL524304:BGM524333 BQH524304:BQI524333 CAD524304:CAE524333 CJZ524304:CKA524333 CTV524304:CTW524333 DDR524304:DDS524333 DNN524304:DNO524333 DXJ524304:DXK524333 EHF524304:EHG524333 ERB524304:ERC524333 FAX524304:FAY524333 FKT524304:FKU524333 FUP524304:FUQ524333 GEL524304:GEM524333 GOH524304:GOI524333 GYD524304:GYE524333 HHZ524304:HIA524333 HRV524304:HRW524333 IBR524304:IBS524333 ILN524304:ILO524333 IVJ524304:IVK524333 JFF524304:JFG524333 JPB524304:JPC524333 JYX524304:JYY524333 KIT524304:KIU524333 KSP524304:KSQ524333 LCL524304:LCM524333 LMH524304:LMI524333 LWD524304:LWE524333 MFZ524304:MGA524333 MPV524304:MPW524333 MZR524304:MZS524333 NJN524304:NJO524333 NTJ524304:NTK524333 ODF524304:ODG524333 ONB524304:ONC524333 OWX524304:OWY524333 PGT524304:PGU524333 PQP524304:PQQ524333 QAL524304:QAM524333 QKH524304:QKI524333 QUD524304:QUE524333 RDZ524304:REA524333 RNV524304:RNW524333 RXR524304:RXS524333 SHN524304:SHO524333 SRJ524304:SRK524333 TBF524304:TBG524333 TLB524304:TLC524333 TUX524304:TUY524333 UET524304:UEU524333 UOP524304:UOQ524333 UYL524304:UYM524333 VIH524304:VII524333 VSD524304:VSE524333 WBZ524304:WCA524333 WLV524304:WLW524333 WVR524304:WVS524333 J589840:K589869 JF589840:JG589869 TB589840:TC589869 ACX589840:ACY589869 AMT589840:AMU589869 AWP589840:AWQ589869 BGL589840:BGM589869 BQH589840:BQI589869 CAD589840:CAE589869 CJZ589840:CKA589869 CTV589840:CTW589869 DDR589840:DDS589869 DNN589840:DNO589869 DXJ589840:DXK589869 EHF589840:EHG589869 ERB589840:ERC589869 FAX589840:FAY589869 FKT589840:FKU589869 FUP589840:FUQ589869 GEL589840:GEM589869 GOH589840:GOI589869 GYD589840:GYE589869 HHZ589840:HIA589869 HRV589840:HRW589869 IBR589840:IBS589869 ILN589840:ILO589869 IVJ589840:IVK589869 JFF589840:JFG589869 JPB589840:JPC589869 JYX589840:JYY589869 KIT589840:KIU589869 KSP589840:KSQ589869 LCL589840:LCM589869 LMH589840:LMI589869 LWD589840:LWE589869 MFZ589840:MGA589869 MPV589840:MPW589869 MZR589840:MZS589869 NJN589840:NJO589869 NTJ589840:NTK589869 ODF589840:ODG589869 ONB589840:ONC589869 OWX589840:OWY589869 PGT589840:PGU589869 PQP589840:PQQ589869 QAL589840:QAM589869 QKH589840:QKI589869 QUD589840:QUE589869 RDZ589840:REA589869 RNV589840:RNW589869 RXR589840:RXS589869 SHN589840:SHO589869 SRJ589840:SRK589869 TBF589840:TBG589869 TLB589840:TLC589869 TUX589840:TUY589869 UET589840:UEU589869 UOP589840:UOQ589869 UYL589840:UYM589869 VIH589840:VII589869 VSD589840:VSE589869 WBZ589840:WCA589869 WLV589840:WLW589869 WVR589840:WVS589869 J655376:K655405 JF655376:JG655405 TB655376:TC655405 ACX655376:ACY655405 AMT655376:AMU655405 AWP655376:AWQ655405 BGL655376:BGM655405 BQH655376:BQI655405 CAD655376:CAE655405 CJZ655376:CKA655405 CTV655376:CTW655405 DDR655376:DDS655405 DNN655376:DNO655405 DXJ655376:DXK655405 EHF655376:EHG655405 ERB655376:ERC655405 FAX655376:FAY655405 FKT655376:FKU655405 FUP655376:FUQ655405 GEL655376:GEM655405 GOH655376:GOI655405 GYD655376:GYE655405 HHZ655376:HIA655405 HRV655376:HRW655405 IBR655376:IBS655405 ILN655376:ILO655405 IVJ655376:IVK655405 JFF655376:JFG655405 JPB655376:JPC655405 JYX655376:JYY655405 KIT655376:KIU655405 KSP655376:KSQ655405 LCL655376:LCM655405 LMH655376:LMI655405 LWD655376:LWE655405 MFZ655376:MGA655405 MPV655376:MPW655405 MZR655376:MZS655405 NJN655376:NJO655405 NTJ655376:NTK655405 ODF655376:ODG655405 ONB655376:ONC655405 OWX655376:OWY655405 PGT655376:PGU655405 PQP655376:PQQ655405 QAL655376:QAM655405 QKH655376:QKI655405 QUD655376:QUE655405 RDZ655376:REA655405 RNV655376:RNW655405 RXR655376:RXS655405 SHN655376:SHO655405 SRJ655376:SRK655405 TBF655376:TBG655405 TLB655376:TLC655405 TUX655376:TUY655405 UET655376:UEU655405 UOP655376:UOQ655405 UYL655376:UYM655405 VIH655376:VII655405 VSD655376:VSE655405 WBZ655376:WCA655405 WLV655376:WLW655405 WVR655376:WVS655405 J720912:K720941 JF720912:JG720941 TB720912:TC720941 ACX720912:ACY720941 AMT720912:AMU720941 AWP720912:AWQ720941 BGL720912:BGM720941 BQH720912:BQI720941 CAD720912:CAE720941 CJZ720912:CKA720941 CTV720912:CTW720941 DDR720912:DDS720941 DNN720912:DNO720941 DXJ720912:DXK720941 EHF720912:EHG720941 ERB720912:ERC720941 FAX720912:FAY720941 FKT720912:FKU720941 FUP720912:FUQ720941 GEL720912:GEM720941 GOH720912:GOI720941 GYD720912:GYE720941 HHZ720912:HIA720941 HRV720912:HRW720941 IBR720912:IBS720941 ILN720912:ILO720941 IVJ720912:IVK720941 JFF720912:JFG720941 JPB720912:JPC720941 JYX720912:JYY720941 KIT720912:KIU720941 KSP720912:KSQ720941 LCL720912:LCM720941 LMH720912:LMI720941 LWD720912:LWE720941 MFZ720912:MGA720941 MPV720912:MPW720941 MZR720912:MZS720941 NJN720912:NJO720941 NTJ720912:NTK720941 ODF720912:ODG720941 ONB720912:ONC720941 OWX720912:OWY720941 PGT720912:PGU720941 PQP720912:PQQ720941 QAL720912:QAM720941 QKH720912:QKI720941 QUD720912:QUE720941 RDZ720912:REA720941 RNV720912:RNW720941 RXR720912:RXS720941 SHN720912:SHO720941 SRJ720912:SRK720941 TBF720912:TBG720941 TLB720912:TLC720941 TUX720912:TUY720941 UET720912:UEU720941 UOP720912:UOQ720941 UYL720912:UYM720941 VIH720912:VII720941 VSD720912:VSE720941 WBZ720912:WCA720941 WLV720912:WLW720941 WVR720912:WVS720941 J786448:K786477 JF786448:JG786477 TB786448:TC786477 ACX786448:ACY786477 AMT786448:AMU786477 AWP786448:AWQ786477 BGL786448:BGM786477 BQH786448:BQI786477 CAD786448:CAE786477 CJZ786448:CKA786477 CTV786448:CTW786477 DDR786448:DDS786477 DNN786448:DNO786477 DXJ786448:DXK786477 EHF786448:EHG786477 ERB786448:ERC786477 FAX786448:FAY786477 FKT786448:FKU786477 FUP786448:FUQ786477 GEL786448:GEM786477 GOH786448:GOI786477 GYD786448:GYE786477 HHZ786448:HIA786477 HRV786448:HRW786477 IBR786448:IBS786477 ILN786448:ILO786477 IVJ786448:IVK786477 JFF786448:JFG786477 JPB786448:JPC786477 JYX786448:JYY786477 KIT786448:KIU786477 KSP786448:KSQ786477 LCL786448:LCM786477 LMH786448:LMI786477 LWD786448:LWE786477 MFZ786448:MGA786477 MPV786448:MPW786477 MZR786448:MZS786477 NJN786448:NJO786477 NTJ786448:NTK786477 ODF786448:ODG786477 ONB786448:ONC786477 OWX786448:OWY786477 PGT786448:PGU786477 PQP786448:PQQ786477 QAL786448:QAM786477 QKH786448:QKI786477 QUD786448:QUE786477 RDZ786448:REA786477 RNV786448:RNW786477 RXR786448:RXS786477 SHN786448:SHO786477 SRJ786448:SRK786477 TBF786448:TBG786477 TLB786448:TLC786477 TUX786448:TUY786477 UET786448:UEU786477 UOP786448:UOQ786477 UYL786448:UYM786477 VIH786448:VII786477 VSD786448:VSE786477 WBZ786448:WCA786477 WLV786448:WLW786477 WVR786448:WVS786477 J851984:K852013 JF851984:JG852013 TB851984:TC852013 ACX851984:ACY852013 AMT851984:AMU852013 AWP851984:AWQ852013 BGL851984:BGM852013 BQH851984:BQI852013 CAD851984:CAE852013 CJZ851984:CKA852013 CTV851984:CTW852013 DDR851984:DDS852013 DNN851984:DNO852013 DXJ851984:DXK852013 EHF851984:EHG852013 ERB851984:ERC852013 FAX851984:FAY852013 FKT851984:FKU852013 FUP851984:FUQ852013 GEL851984:GEM852013 GOH851984:GOI852013 GYD851984:GYE852013 HHZ851984:HIA852013 HRV851984:HRW852013 IBR851984:IBS852013 ILN851984:ILO852013 IVJ851984:IVK852013 JFF851984:JFG852013 JPB851984:JPC852013 JYX851984:JYY852013 KIT851984:KIU852013 KSP851984:KSQ852013 LCL851984:LCM852013 LMH851984:LMI852013 LWD851984:LWE852013 MFZ851984:MGA852013 MPV851984:MPW852013 MZR851984:MZS852013 NJN851984:NJO852013 NTJ851984:NTK852013 ODF851984:ODG852013 ONB851984:ONC852013 OWX851984:OWY852013 PGT851984:PGU852013 PQP851984:PQQ852013 QAL851984:QAM852013 QKH851984:QKI852013 QUD851984:QUE852013 RDZ851984:REA852013 RNV851984:RNW852013 RXR851984:RXS852013 SHN851984:SHO852013 SRJ851984:SRK852013 TBF851984:TBG852013 TLB851984:TLC852013 TUX851984:TUY852013 UET851984:UEU852013 UOP851984:UOQ852013 UYL851984:UYM852013 VIH851984:VII852013 VSD851984:VSE852013 WBZ851984:WCA852013 WLV851984:WLW852013 WVR851984:WVS852013 J917520:K917549 JF917520:JG917549 TB917520:TC917549 ACX917520:ACY917549 AMT917520:AMU917549 AWP917520:AWQ917549 BGL917520:BGM917549 BQH917520:BQI917549 CAD917520:CAE917549 CJZ917520:CKA917549 CTV917520:CTW917549 DDR917520:DDS917549 DNN917520:DNO917549 DXJ917520:DXK917549 EHF917520:EHG917549 ERB917520:ERC917549 FAX917520:FAY917549 FKT917520:FKU917549 FUP917520:FUQ917549 GEL917520:GEM917549 GOH917520:GOI917549 GYD917520:GYE917549 HHZ917520:HIA917549 HRV917520:HRW917549 IBR917520:IBS917549 ILN917520:ILO917549 IVJ917520:IVK917549 JFF917520:JFG917549 JPB917520:JPC917549 JYX917520:JYY917549 KIT917520:KIU917549 KSP917520:KSQ917549 LCL917520:LCM917549 LMH917520:LMI917549 LWD917520:LWE917549 MFZ917520:MGA917549 MPV917520:MPW917549 MZR917520:MZS917549 NJN917520:NJO917549 NTJ917520:NTK917549 ODF917520:ODG917549 ONB917520:ONC917549 OWX917520:OWY917549 PGT917520:PGU917549 PQP917520:PQQ917549 QAL917520:QAM917549 QKH917520:QKI917549 QUD917520:QUE917549 RDZ917520:REA917549 RNV917520:RNW917549 RXR917520:RXS917549 SHN917520:SHO917549 SRJ917520:SRK917549 TBF917520:TBG917549 TLB917520:TLC917549 TUX917520:TUY917549 UET917520:UEU917549 UOP917520:UOQ917549 UYL917520:UYM917549 VIH917520:VII917549 VSD917520:VSE917549 WBZ917520:WCA917549 WLV917520:WLW917549 WVR917520:WVS917549 J983056:K983085 JF983056:JG983085 TB983056:TC983085 ACX983056:ACY983085 AMT983056:AMU983085 AWP983056:AWQ983085 BGL983056:BGM983085 BQH983056:BQI983085 CAD983056:CAE983085 CJZ983056:CKA983085 CTV983056:CTW983085 DDR983056:DDS983085 DNN983056:DNO983085 DXJ983056:DXK983085 EHF983056:EHG983085 ERB983056:ERC983085 FAX983056:FAY983085 FKT983056:FKU983085 FUP983056:FUQ983085 GEL983056:GEM983085 GOH983056:GOI983085 GYD983056:GYE983085 HHZ983056:HIA983085 HRV983056:HRW983085 IBR983056:IBS983085 ILN983056:ILO983085 IVJ983056:IVK983085 JFF983056:JFG983085 JPB983056:JPC983085 JYX983056:JYY983085 KIT983056:KIU983085 KSP983056:KSQ983085 LCL983056:LCM983085 LMH983056:LMI983085 LWD983056:LWE983085 MFZ983056:MGA983085 MPV983056:MPW983085 MZR983056:MZS983085 NJN983056:NJO983085 NTJ983056:NTK983085 ODF983056:ODG983085 ONB983056:ONC983085 OWX983056:OWY983085 PGT983056:PGU983085 PQP983056:PQQ983085 QAL983056:QAM983085 QKH983056:QKI983085 QUD983056:QUE983085 RDZ983056:REA983085 RNV983056:RNW983085 RXR983056:RXS983085 SHN983056:SHO983085 SRJ983056:SRK983085 TBF983056:TBG983085 TLB983056:TLC983085 TUX983056:TUY983085 UET983056:UEU983085 UOP983056:UOQ983085 UYL983056:UYM983085 VIH983056:VII983085 VSD983056:VSE983085 WBZ983056:WCA983085 WLV983056:WLW983085" xr:uid="{00000000-0002-0000-0A00-000000000000}">
      <formula1>排放源型式</formula1>
    </dataValidation>
    <dataValidation type="list" allowBlank="1" showInputMessage="1" showErrorMessage="1" sqref="WVP983056:WVQ983085 JD16:JE45 SZ16:TA45 ACV16:ACW45 AMR16:AMS45 AWN16:AWO45 BGJ16:BGK45 BQF16:BQG45 CAB16:CAC45 CJX16:CJY45 CTT16:CTU45 DDP16:DDQ45 DNL16:DNM45 DXH16:DXI45 EHD16:EHE45 EQZ16:ERA45 FAV16:FAW45 FKR16:FKS45 FUN16:FUO45 GEJ16:GEK45 GOF16:GOG45 GYB16:GYC45 HHX16:HHY45 HRT16:HRU45 IBP16:IBQ45 ILL16:ILM45 IVH16:IVI45 JFD16:JFE45 JOZ16:JPA45 JYV16:JYW45 KIR16:KIS45 KSN16:KSO45 LCJ16:LCK45 LMF16:LMG45 LWB16:LWC45 MFX16:MFY45 MPT16:MPU45 MZP16:MZQ45 NJL16:NJM45 NTH16:NTI45 ODD16:ODE45 OMZ16:ONA45 OWV16:OWW45 PGR16:PGS45 PQN16:PQO45 QAJ16:QAK45 QKF16:QKG45 QUB16:QUC45 RDX16:RDY45 RNT16:RNU45 RXP16:RXQ45 SHL16:SHM45 SRH16:SRI45 TBD16:TBE45 TKZ16:TLA45 TUV16:TUW45 UER16:UES45 UON16:UOO45 UYJ16:UYK45 VIF16:VIG45 VSB16:VSC45 WBX16:WBY45 WLT16:WLU45 WVP16:WVQ45 H65552:I65581 JD65552:JE65581 SZ65552:TA65581 ACV65552:ACW65581 AMR65552:AMS65581 AWN65552:AWO65581 BGJ65552:BGK65581 BQF65552:BQG65581 CAB65552:CAC65581 CJX65552:CJY65581 CTT65552:CTU65581 DDP65552:DDQ65581 DNL65552:DNM65581 DXH65552:DXI65581 EHD65552:EHE65581 EQZ65552:ERA65581 FAV65552:FAW65581 FKR65552:FKS65581 FUN65552:FUO65581 GEJ65552:GEK65581 GOF65552:GOG65581 GYB65552:GYC65581 HHX65552:HHY65581 HRT65552:HRU65581 IBP65552:IBQ65581 ILL65552:ILM65581 IVH65552:IVI65581 JFD65552:JFE65581 JOZ65552:JPA65581 JYV65552:JYW65581 KIR65552:KIS65581 KSN65552:KSO65581 LCJ65552:LCK65581 LMF65552:LMG65581 LWB65552:LWC65581 MFX65552:MFY65581 MPT65552:MPU65581 MZP65552:MZQ65581 NJL65552:NJM65581 NTH65552:NTI65581 ODD65552:ODE65581 OMZ65552:ONA65581 OWV65552:OWW65581 PGR65552:PGS65581 PQN65552:PQO65581 QAJ65552:QAK65581 QKF65552:QKG65581 QUB65552:QUC65581 RDX65552:RDY65581 RNT65552:RNU65581 RXP65552:RXQ65581 SHL65552:SHM65581 SRH65552:SRI65581 TBD65552:TBE65581 TKZ65552:TLA65581 TUV65552:TUW65581 UER65552:UES65581 UON65552:UOO65581 UYJ65552:UYK65581 VIF65552:VIG65581 VSB65552:VSC65581 WBX65552:WBY65581 WLT65552:WLU65581 WVP65552:WVQ65581 H131088:I131117 JD131088:JE131117 SZ131088:TA131117 ACV131088:ACW131117 AMR131088:AMS131117 AWN131088:AWO131117 BGJ131088:BGK131117 BQF131088:BQG131117 CAB131088:CAC131117 CJX131088:CJY131117 CTT131088:CTU131117 DDP131088:DDQ131117 DNL131088:DNM131117 DXH131088:DXI131117 EHD131088:EHE131117 EQZ131088:ERA131117 FAV131088:FAW131117 FKR131088:FKS131117 FUN131088:FUO131117 GEJ131088:GEK131117 GOF131088:GOG131117 GYB131088:GYC131117 HHX131088:HHY131117 HRT131088:HRU131117 IBP131088:IBQ131117 ILL131088:ILM131117 IVH131088:IVI131117 JFD131088:JFE131117 JOZ131088:JPA131117 JYV131088:JYW131117 KIR131088:KIS131117 KSN131088:KSO131117 LCJ131088:LCK131117 LMF131088:LMG131117 LWB131088:LWC131117 MFX131088:MFY131117 MPT131088:MPU131117 MZP131088:MZQ131117 NJL131088:NJM131117 NTH131088:NTI131117 ODD131088:ODE131117 OMZ131088:ONA131117 OWV131088:OWW131117 PGR131088:PGS131117 PQN131088:PQO131117 QAJ131088:QAK131117 QKF131088:QKG131117 QUB131088:QUC131117 RDX131088:RDY131117 RNT131088:RNU131117 RXP131088:RXQ131117 SHL131088:SHM131117 SRH131088:SRI131117 TBD131088:TBE131117 TKZ131088:TLA131117 TUV131088:TUW131117 UER131088:UES131117 UON131088:UOO131117 UYJ131088:UYK131117 VIF131088:VIG131117 VSB131088:VSC131117 WBX131088:WBY131117 WLT131088:WLU131117 WVP131088:WVQ131117 H196624:I196653 JD196624:JE196653 SZ196624:TA196653 ACV196624:ACW196653 AMR196624:AMS196653 AWN196624:AWO196653 BGJ196624:BGK196653 BQF196624:BQG196653 CAB196624:CAC196653 CJX196624:CJY196653 CTT196624:CTU196653 DDP196624:DDQ196653 DNL196624:DNM196653 DXH196624:DXI196653 EHD196624:EHE196653 EQZ196624:ERA196653 FAV196624:FAW196653 FKR196624:FKS196653 FUN196624:FUO196653 GEJ196624:GEK196653 GOF196624:GOG196653 GYB196624:GYC196653 HHX196624:HHY196653 HRT196624:HRU196653 IBP196624:IBQ196653 ILL196624:ILM196653 IVH196624:IVI196653 JFD196624:JFE196653 JOZ196624:JPA196653 JYV196624:JYW196653 KIR196624:KIS196653 KSN196624:KSO196653 LCJ196624:LCK196653 LMF196624:LMG196653 LWB196624:LWC196653 MFX196624:MFY196653 MPT196624:MPU196653 MZP196624:MZQ196653 NJL196624:NJM196653 NTH196624:NTI196653 ODD196624:ODE196653 OMZ196624:ONA196653 OWV196624:OWW196653 PGR196624:PGS196653 PQN196624:PQO196653 QAJ196624:QAK196653 QKF196624:QKG196653 QUB196624:QUC196653 RDX196624:RDY196653 RNT196624:RNU196653 RXP196624:RXQ196653 SHL196624:SHM196653 SRH196624:SRI196653 TBD196624:TBE196653 TKZ196624:TLA196653 TUV196624:TUW196653 UER196624:UES196653 UON196624:UOO196653 UYJ196624:UYK196653 VIF196624:VIG196653 VSB196624:VSC196653 WBX196624:WBY196653 WLT196624:WLU196653 WVP196624:WVQ196653 H262160:I262189 JD262160:JE262189 SZ262160:TA262189 ACV262160:ACW262189 AMR262160:AMS262189 AWN262160:AWO262189 BGJ262160:BGK262189 BQF262160:BQG262189 CAB262160:CAC262189 CJX262160:CJY262189 CTT262160:CTU262189 DDP262160:DDQ262189 DNL262160:DNM262189 DXH262160:DXI262189 EHD262160:EHE262189 EQZ262160:ERA262189 FAV262160:FAW262189 FKR262160:FKS262189 FUN262160:FUO262189 GEJ262160:GEK262189 GOF262160:GOG262189 GYB262160:GYC262189 HHX262160:HHY262189 HRT262160:HRU262189 IBP262160:IBQ262189 ILL262160:ILM262189 IVH262160:IVI262189 JFD262160:JFE262189 JOZ262160:JPA262189 JYV262160:JYW262189 KIR262160:KIS262189 KSN262160:KSO262189 LCJ262160:LCK262189 LMF262160:LMG262189 LWB262160:LWC262189 MFX262160:MFY262189 MPT262160:MPU262189 MZP262160:MZQ262189 NJL262160:NJM262189 NTH262160:NTI262189 ODD262160:ODE262189 OMZ262160:ONA262189 OWV262160:OWW262189 PGR262160:PGS262189 PQN262160:PQO262189 QAJ262160:QAK262189 QKF262160:QKG262189 QUB262160:QUC262189 RDX262160:RDY262189 RNT262160:RNU262189 RXP262160:RXQ262189 SHL262160:SHM262189 SRH262160:SRI262189 TBD262160:TBE262189 TKZ262160:TLA262189 TUV262160:TUW262189 UER262160:UES262189 UON262160:UOO262189 UYJ262160:UYK262189 VIF262160:VIG262189 VSB262160:VSC262189 WBX262160:WBY262189 WLT262160:WLU262189 WVP262160:WVQ262189 H327696:I327725 JD327696:JE327725 SZ327696:TA327725 ACV327696:ACW327725 AMR327696:AMS327725 AWN327696:AWO327725 BGJ327696:BGK327725 BQF327696:BQG327725 CAB327696:CAC327725 CJX327696:CJY327725 CTT327696:CTU327725 DDP327696:DDQ327725 DNL327696:DNM327725 DXH327696:DXI327725 EHD327696:EHE327725 EQZ327696:ERA327725 FAV327696:FAW327725 FKR327696:FKS327725 FUN327696:FUO327725 GEJ327696:GEK327725 GOF327696:GOG327725 GYB327696:GYC327725 HHX327696:HHY327725 HRT327696:HRU327725 IBP327696:IBQ327725 ILL327696:ILM327725 IVH327696:IVI327725 JFD327696:JFE327725 JOZ327696:JPA327725 JYV327696:JYW327725 KIR327696:KIS327725 KSN327696:KSO327725 LCJ327696:LCK327725 LMF327696:LMG327725 LWB327696:LWC327725 MFX327696:MFY327725 MPT327696:MPU327725 MZP327696:MZQ327725 NJL327696:NJM327725 NTH327696:NTI327725 ODD327696:ODE327725 OMZ327696:ONA327725 OWV327696:OWW327725 PGR327696:PGS327725 PQN327696:PQO327725 QAJ327696:QAK327725 QKF327696:QKG327725 QUB327696:QUC327725 RDX327696:RDY327725 RNT327696:RNU327725 RXP327696:RXQ327725 SHL327696:SHM327725 SRH327696:SRI327725 TBD327696:TBE327725 TKZ327696:TLA327725 TUV327696:TUW327725 UER327696:UES327725 UON327696:UOO327725 UYJ327696:UYK327725 VIF327696:VIG327725 VSB327696:VSC327725 WBX327696:WBY327725 WLT327696:WLU327725 WVP327696:WVQ327725 H393232:I393261 JD393232:JE393261 SZ393232:TA393261 ACV393232:ACW393261 AMR393232:AMS393261 AWN393232:AWO393261 BGJ393232:BGK393261 BQF393232:BQG393261 CAB393232:CAC393261 CJX393232:CJY393261 CTT393232:CTU393261 DDP393232:DDQ393261 DNL393232:DNM393261 DXH393232:DXI393261 EHD393232:EHE393261 EQZ393232:ERA393261 FAV393232:FAW393261 FKR393232:FKS393261 FUN393232:FUO393261 GEJ393232:GEK393261 GOF393232:GOG393261 GYB393232:GYC393261 HHX393232:HHY393261 HRT393232:HRU393261 IBP393232:IBQ393261 ILL393232:ILM393261 IVH393232:IVI393261 JFD393232:JFE393261 JOZ393232:JPA393261 JYV393232:JYW393261 KIR393232:KIS393261 KSN393232:KSO393261 LCJ393232:LCK393261 LMF393232:LMG393261 LWB393232:LWC393261 MFX393232:MFY393261 MPT393232:MPU393261 MZP393232:MZQ393261 NJL393232:NJM393261 NTH393232:NTI393261 ODD393232:ODE393261 OMZ393232:ONA393261 OWV393232:OWW393261 PGR393232:PGS393261 PQN393232:PQO393261 QAJ393232:QAK393261 QKF393232:QKG393261 QUB393232:QUC393261 RDX393232:RDY393261 RNT393232:RNU393261 RXP393232:RXQ393261 SHL393232:SHM393261 SRH393232:SRI393261 TBD393232:TBE393261 TKZ393232:TLA393261 TUV393232:TUW393261 UER393232:UES393261 UON393232:UOO393261 UYJ393232:UYK393261 VIF393232:VIG393261 VSB393232:VSC393261 WBX393232:WBY393261 WLT393232:WLU393261 WVP393232:WVQ393261 H458768:I458797 JD458768:JE458797 SZ458768:TA458797 ACV458768:ACW458797 AMR458768:AMS458797 AWN458768:AWO458797 BGJ458768:BGK458797 BQF458768:BQG458797 CAB458768:CAC458797 CJX458768:CJY458797 CTT458768:CTU458797 DDP458768:DDQ458797 DNL458768:DNM458797 DXH458768:DXI458797 EHD458768:EHE458797 EQZ458768:ERA458797 FAV458768:FAW458797 FKR458768:FKS458797 FUN458768:FUO458797 GEJ458768:GEK458797 GOF458768:GOG458797 GYB458768:GYC458797 HHX458768:HHY458797 HRT458768:HRU458797 IBP458768:IBQ458797 ILL458768:ILM458797 IVH458768:IVI458797 JFD458768:JFE458797 JOZ458768:JPA458797 JYV458768:JYW458797 KIR458768:KIS458797 KSN458768:KSO458797 LCJ458768:LCK458797 LMF458768:LMG458797 LWB458768:LWC458797 MFX458768:MFY458797 MPT458768:MPU458797 MZP458768:MZQ458797 NJL458768:NJM458797 NTH458768:NTI458797 ODD458768:ODE458797 OMZ458768:ONA458797 OWV458768:OWW458797 PGR458768:PGS458797 PQN458768:PQO458797 QAJ458768:QAK458797 QKF458768:QKG458797 QUB458768:QUC458797 RDX458768:RDY458797 RNT458768:RNU458797 RXP458768:RXQ458797 SHL458768:SHM458797 SRH458768:SRI458797 TBD458768:TBE458797 TKZ458768:TLA458797 TUV458768:TUW458797 UER458768:UES458797 UON458768:UOO458797 UYJ458768:UYK458797 VIF458768:VIG458797 VSB458768:VSC458797 WBX458768:WBY458797 WLT458768:WLU458797 WVP458768:WVQ458797 H524304:I524333 JD524304:JE524333 SZ524304:TA524333 ACV524304:ACW524333 AMR524304:AMS524333 AWN524304:AWO524333 BGJ524304:BGK524333 BQF524304:BQG524333 CAB524304:CAC524333 CJX524304:CJY524333 CTT524304:CTU524333 DDP524304:DDQ524333 DNL524304:DNM524333 DXH524304:DXI524333 EHD524304:EHE524333 EQZ524304:ERA524333 FAV524304:FAW524333 FKR524304:FKS524333 FUN524304:FUO524333 GEJ524304:GEK524333 GOF524304:GOG524333 GYB524304:GYC524333 HHX524304:HHY524333 HRT524304:HRU524333 IBP524304:IBQ524333 ILL524304:ILM524333 IVH524304:IVI524333 JFD524304:JFE524333 JOZ524304:JPA524333 JYV524304:JYW524333 KIR524304:KIS524333 KSN524304:KSO524333 LCJ524304:LCK524333 LMF524304:LMG524333 LWB524304:LWC524333 MFX524304:MFY524333 MPT524304:MPU524333 MZP524304:MZQ524333 NJL524304:NJM524333 NTH524304:NTI524333 ODD524304:ODE524333 OMZ524304:ONA524333 OWV524304:OWW524333 PGR524304:PGS524333 PQN524304:PQO524333 QAJ524304:QAK524333 QKF524304:QKG524333 QUB524304:QUC524333 RDX524304:RDY524333 RNT524304:RNU524333 RXP524304:RXQ524333 SHL524304:SHM524333 SRH524304:SRI524333 TBD524304:TBE524333 TKZ524304:TLA524333 TUV524304:TUW524333 UER524304:UES524333 UON524304:UOO524333 UYJ524304:UYK524333 VIF524304:VIG524333 VSB524304:VSC524333 WBX524304:WBY524333 WLT524304:WLU524333 WVP524304:WVQ524333 H589840:I589869 JD589840:JE589869 SZ589840:TA589869 ACV589840:ACW589869 AMR589840:AMS589869 AWN589840:AWO589869 BGJ589840:BGK589869 BQF589840:BQG589869 CAB589840:CAC589869 CJX589840:CJY589869 CTT589840:CTU589869 DDP589840:DDQ589869 DNL589840:DNM589869 DXH589840:DXI589869 EHD589840:EHE589869 EQZ589840:ERA589869 FAV589840:FAW589869 FKR589840:FKS589869 FUN589840:FUO589869 GEJ589840:GEK589869 GOF589840:GOG589869 GYB589840:GYC589869 HHX589840:HHY589869 HRT589840:HRU589869 IBP589840:IBQ589869 ILL589840:ILM589869 IVH589840:IVI589869 JFD589840:JFE589869 JOZ589840:JPA589869 JYV589840:JYW589869 KIR589840:KIS589869 KSN589840:KSO589869 LCJ589840:LCK589869 LMF589840:LMG589869 LWB589840:LWC589869 MFX589840:MFY589869 MPT589840:MPU589869 MZP589840:MZQ589869 NJL589840:NJM589869 NTH589840:NTI589869 ODD589840:ODE589869 OMZ589840:ONA589869 OWV589840:OWW589869 PGR589840:PGS589869 PQN589840:PQO589869 QAJ589840:QAK589869 QKF589840:QKG589869 QUB589840:QUC589869 RDX589840:RDY589869 RNT589840:RNU589869 RXP589840:RXQ589869 SHL589840:SHM589869 SRH589840:SRI589869 TBD589840:TBE589869 TKZ589840:TLA589869 TUV589840:TUW589869 UER589840:UES589869 UON589840:UOO589869 UYJ589840:UYK589869 VIF589840:VIG589869 VSB589840:VSC589869 WBX589840:WBY589869 WLT589840:WLU589869 WVP589840:WVQ589869 H655376:I655405 JD655376:JE655405 SZ655376:TA655405 ACV655376:ACW655405 AMR655376:AMS655405 AWN655376:AWO655405 BGJ655376:BGK655405 BQF655376:BQG655405 CAB655376:CAC655405 CJX655376:CJY655405 CTT655376:CTU655405 DDP655376:DDQ655405 DNL655376:DNM655405 DXH655376:DXI655405 EHD655376:EHE655405 EQZ655376:ERA655405 FAV655376:FAW655405 FKR655376:FKS655405 FUN655376:FUO655405 GEJ655376:GEK655405 GOF655376:GOG655405 GYB655376:GYC655405 HHX655376:HHY655405 HRT655376:HRU655405 IBP655376:IBQ655405 ILL655376:ILM655405 IVH655376:IVI655405 JFD655376:JFE655405 JOZ655376:JPA655405 JYV655376:JYW655405 KIR655376:KIS655405 KSN655376:KSO655405 LCJ655376:LCK655405 LMF655376:LMG655405 LWB655376:LWC655405 MFX655376:MFY655405 MPT655376:MPU655405 MZP655376:MZQ655405 NJL655376:NJM655405 NTH655376:NTI655405 ODD655376:ODE655405 OMZ655376:ONA655405 OWV655376:OWW655405 PGR655376:PGS655405 PQN655376:PQO655405 QAJ655376:QAK655405 QKF655376:QKG655405 QUB655376:QUC655405 RDX655376:RDY655405 RNT655376:RNU655405 RXP655376:RXQ655405 SHL655376:SHM655405 SRH655376:SRI655405 TBD655376:TBE655405 TKZ655376:TLA655405 TUV655376:TUW655405 UER655376:UES655405 UON655376:UOO655405 UYJ655376:UYK655405 VIF655376:VIG655405 VSB655376:VSC655405 WBX655376:WBY655405 WLT655376:WLU655405 WVP655376:WVQ655405 H720912:I720941 JD720912:JE720941 SZ720912:TA720941 ACV720912:ACW720941 AMR720912:AMS720941 AWN720912:AWO720941 BGJ720912:BGK720941 BQF720912:BQG720941 CAB720912:CAC720941 CJX720912:CJY720941 CTT720912:CTU720941 DDP720912:DDQ720941 DNL720912:DNM720941 DXH720912:DXI720941 EHD720912:EHE720941 EQZ720912:ERA720941 FAV720912:FAW720941 FKR720912:FKS720941 FUN720912:FUO720941 GEJ720912:GEK720941 GOF720912:GOG720941 GYB720912:GYC720941 HHX720912:HHY720941 HRT720912:HRU720941 IBP720912:IBQ720941 ILL720912:ILM720941 IVH720912:IVI720941 JFD720912:JFE720941 JOZ720912:JPA720941 JYV720912:JYW720941 KIR720912:KIS720941 KSN720912:KSO720941 LCJ720912:LCK720941 LMF720912:LMG720941 LWB720912:LWC720941 MFX720912:MFY720941 MPT720912:MPU720941 MZP720912:MZQ720941 NJL720912:NJM720941 NTH720912:NTI720941 ODD720912:ODE720941 OMZ720912:ONA720941 OWV720912:OWW720941 PGR720912:PGS720941 PQN720912:PQO720941 QAJ720912:QAK720941 QKF720912:QKG720941 QUB720912:QUC720941 RDX720912:RDY720941 RNT720912:RNU720941 RXP720912:RXQ720941 SHL720912:SHM720941 SRH720912:SRI720941 TBD720912:TBE720941 TKZ720912:TLA720941 TUV720912:TUW720941 UER720912:UES720941 UON720912:UOO720941 UYJ720912:UYK720941 VIF720912:VIG720941 VSB720912:VSC720941 WBX720912:WBY720941 WLT720912:WLU720941 WVP720912:WVQ720941 H786448:I786477 JD786448:JE786477 SZ786448:TA786477 ACV786448:ACW786477 AMR786448:AMS786477 AWN786448:AWO786477 BGJ786448:BGK786477 BQF786448:BQG786477 CAB786448:CAC786477 CJX786448:CJY786477 CTT786448:CTU786477 DDP786448:DDQ786477 DNL786448:DNM786477 DXH786448:DXI786477 EHD786448:EHE786477 EQZ786448:ERA786477 FAV786448:FAW786477 FKR786448:FKS786477 FUN786448:FUO786477 GEJ786448:GEK786477 GOF786448:GOG786477 GYB786448:GYC786477 HHX786448:HHY786477 HRT786448:HRU786477 IBP786448:IBQ786477 ILL786448:ILM786477 IVH786448:IVI786477 JFD786448:JFE786477 JOZ786448:JPA786477 JYV786448:JYW786477 KIR786448:KIS786477 KSN786448:KSO786477 LCJ786448:LCK786477 LMF786448:LMG786477 LWB786448:LWC786477 MFX786448:MFY786477 MPT786448:MPU786477 MZP786448:MZQ786477 NJL786448:NJM786477 NTH786448:NTI786477 ODD786448:ODE786477 OMZ786448:ONA786477 OWV786448:OWW786477 PGR786448:PGS786477 PQN786448:PQO786477 QAJ786448:QAK786477 QKF786448:QKG786477 QUB786448:QUC786477 RDX786448:RDY786477 RNT786448:RNU786477 RXP786448:RXQ786477 SHL786448:SHM786477 SRH786448:SRI786477 TBD786448:TBE786477 TKZ786448:TLA786477 TUV786448:TUW786477 UER786448:UES786477 UON786448:UOO786477 UYJ786448:UYK786477 VIF786448:VIG786477 VSB786448:VSC786477 WBX786448:WBY786477 WLT786448:WLU786477 WVP786448:WVQ786477 H851984:I852013 JD851984:JE852013 SZ851984:TA852013 ACV851984:ACW852013 AMR851984:AMS852013 AWN851984:AWO852013 BGJ851984:BGK852013 BQF851984:BQG852013 CAB851984:CAC852013 CJX851984:CJY852013 CTT851984:CTU852013 DDP851984:DDQ852013 DNL851984:DNM852013 DXH851984:DXI852013 EHD851984:EHE852013 EQZ851984:ERA852013 FAV851984:FAW852013 FKR851984:FKS852013 FUN851984:FUO852013 GEJ851984:GEK852013 GOF851984:GOG852013 GYB851984:GYC852013 HHX851984:HHY852013 HRT851984:HRU852013 IBP851984:IBQ852013 ILL851984:ILM852013 IVH851984:IVI852013 JFD851984:JFE852013 JOZ851984:JPA852013 JYV851984:JYW852013 KIR851984:KIS852013 KSN851984:KSO852013 LCJ851984:LCK852013 LMF851984:LMG852013 LWB851984:LWC852013 MFX851984:MFY852013 MPT851984:MPU852013 MZP851984:MZQ852013 NJL851984:NJM852013 NTH851984:NTI852013 ODD851984:ODE852013 OMZ851984:ONA852013 OWV851984:OWW852013 PGR851984:PGS852013 PQN851984:PQO852013 QAJ851984:QAK852013 QKF851984:QKG852013 QUB851984:QUC852013 RDX851984:RDY852013 RNT851984:RNU852013 RXP851984:RXQ852013 SHL851984:SHM852013 SRH851984:SRI852013 TBD851984:TBE852013 TKZ851984:TLA852013 TUV851984:TUW852013 UER851984:UES852013 UON851984:UOO852013 UYJ851984:UYK852013 VIF851984:VIG852013 VSB851984:VSC852013 WBX851984:WBY852013 WLT851984:WLU852013 WVP851984:WVQ852013 H917520:I917549 JD917520:JE917549 SZ917520:TA917549 ACV917520:ACW917549 AMR917520:AMS917549 AWN917520:AWO917549 BGJ917520:BGK917549 BQF917520:BQG917549 CAB917520:CAC917549 CJX917520:CJY917549 CTT917520:CTU917549 DDP917520:DDQ917549 DNL917520:DNM917549 DXH917520:DXI917549 EHD917520:EHE917549 EQZ917520:ERA917549 FAV917520:FAW917549 FKR917520:FKS917549 FUN917520:FUO917549 GEJ917520:GEK917549 GOF917520:GOG917549 GYB917520:GYC917549 HHX917520:HHY917549 HRT917520:HRU917549 IBP917520:IBQ917549 ILL917520:ILM917549 IVH917520:IVI917549 JFD917520:JFE917549 JOZ917520:JPA917549 JYV917520:JYW917549 KIR917520:KIS917549 KSN917520:KSO917549 LCJ917520:LCK917549 LMF917520:LMG917549 LWB917520:LWC917549 MFX917520:MFY917549 MPT917520:MPU917549 MZP917520:MZQ917549 NJL917520:NJM917549 NTH917520:NTI917549 ODD917520:ODE917549 OMZ917520:ONA917549 OWV917520:OWW917549 PGR917520:PGS917549 PQN917520:PQO917549 QAJ917520:QAK917549 QKF917520:QKG917549 QUB917520:QUC917549 RDX917520:RDY917549 RNT917520:RNU917549 RXP917520:RXQ917549 SHL917520:SHM917549 SRH917520:SRI917549 TBD917520:TBE917549 TKZ917520:TLA917549 TUV917520:TUW917549 UER917520:UES917549 UON917520:UOO917549 UYJ917520:UYK917549 VIF917520:VIG917549 VSB917520:VSC917549 WBX917520:WBY917549 WLT917520:WLU917549 WVP917520:WVQ917549 H983056:I983085 JD983056:JE983085 SZ983056:TA983085 ACV983056:ACW983085 AMR983056:AMS983085 AWN983056:AWO983085 BGJ983056:BGK983085 BQF983056:BQG983085 CAB983056:CAC983085 CJX983056:CJY983085 CTT983056:CTU983085 DDP983056:DDQ983085 DNL983056:DNM983085 DXH983056:DXI983085 EHD983056:EHE983085 EQZ983056:ERA983085 FAV983056:FAW983085 FKR983056:FKS983085 FUN983056:FUO983085 GEJ983056:GEK983085 GOF983056:GOG983085 GYB983056:GYC983085 HHX983056:HHY983085 HRT983056:HRU983085 IBP983056:IBQ983085 ILL983056:ILM983085 IVH983056:IVI983085 JFD983056:JFE983085 JOZ983056:JPA983085 JYV983056:JYW983085 KIR983056:KIS983085 KSN983056:KSO983085 LCJ983056:LCK983085 LMF983056:LMG983085 LWB983056:LWC983085 MFX983056:MFY983085 MPT983056:MPU983085 MZP983056:MZQ983085 NJL983056:NJM983085 NTH983056:NTI983085 ODD983056:ODE983085 OMZ983056:ONA983085 OWV983056:OWW983085 PGR983056:PGS983085 PQN983056:PQO983085 QAJ983056:QAK983085 QKF983056:QKG983085 QUB983056:QUC983085 RDX983056:RDY983085 RNT983056:RNU983085 RXP983056:RXQ983085 SHL983056:SHM983085 SRH983056:SRI983085 TBD983056:TBE983085 TKZ983056:TLA983085 TUV983056:TUW983085 UER983056:UES983085 UON983056:UOO983085 UYJ983056:UYK983085 VIF983056:VIG983085 VSB983056:VSC983085 WBX983056:WBY983085 WLT983056:WLU983085" xr:uid="{00000000-0002-0000-0A00-000001000000}">
      <formula1>排放源範疇</formula1>
    </dataValidation>
    <dataValidation type="list" allowBlank="1" showInputMessage="1" showErrorMessage="1" sqref="V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V65537 JP65537 TL65537 ADH65537 AND65537 AWZ65537 BGV65537 BQR65537 CAN65537 CKJ65537 CUF65537 DEB65537 DNX65537 DXT65537 EHP65537 ERL65537 FBH65537 FLD65537 FUZ65537 GEV65537 GOR65537 GYN65537 HIJ65537 HSF65537 ICB65537 ILX65537 IVT65537 JFP65537 JPL65537 JZH65537 KJD65537 KSZ65537 LCV65537 LMR65537 LWN65537 MGJ65537 MQF65537 NAB65537 NJX65537 NTT65537 ODP65537 ONL65537 OXH65537 PHD65537 PQZ65537 QAV65537 QKR65537 QUN65537 REJ65537 ROF65537 RYB65537 SHX65537 SRT65537 TBP65537 TLL65537 TVH65537 UFD65537 UOZ65537 UYV65537 VIR65537 VSN65537 WCJ65537 WMF65537 WWB65537 V131073 JP131073 TL131073 ADH131073 AND131073 AWZ131073 BGV131073 BQR131073 CAN131073 CKJ131073 CUF131073 DEB131073 DNX131073 DXT131073 EHP131073 ERL131073 FBH131073 FLD131073 FUZ131073 GEV131073 GOR131073 GYN131073 HIJ131073 HSF131073 ICB131073 ILX131073 IVT131073 JFP131073 JPL131073 JZH131073 KJD131073 KSZ131073 LCV131073 LMR131073 LWN131073 MGJ131073 MQF131073 NAB131073 NJX131073 NTT131073 ODP131073 ONL131073 OXH131073 PHD131073 PQZ131073 QAV131073 QKR131073 QUN131073 REJ131073 ROF131073 RYB131073 SHX131073 SRT131073 TBP131073 TLL131073 TVH131073 UFD131073 UOZ131073 UYV131073 VIR131073 VSN131073 WCJ131073 WMF131073 WWB131073 V196609 JP196609 TL196609 ADH196609 AND196609 AWZ196609 BGV196609 BQR196609 CAN196609 CKJ196609 CUF196609 DEB196609 DNX196609 DXT196609 EHP196609 ERL196609 FBH196609 FLD196609 FUZ196609 GEV196609 GOR196609 GYN196609 HIJ196609 HSF196609 ICB196609 ILX196609 IVT196609 JFP196609 JPL196609 JZH196609 KJD196609 KSZ196609 LCV196609 LMR196609 LWN196609 MGJ196609 MQF196609 NAB196609 NJX196609 NTT196609 ODP196609 ONL196609 OXH196609 PHD196609 PQZ196609 QAV196609 QKR196609 QUN196609 REJ196609 ROF196609 RYB196609 SHX196609 SRT196609 TBP196609 TLL196609 TVH196609 UFD196609 UOZ196609 UYV196609 VIR196609 VSN196609 WCJ196609 WMF196609 WWB196609 V262145 JP262145 TL262145 ADH262145 AND262145 AWZ262145 BGV262145 BQR262145 CAN262145 CKJ262145 CUF262145 DEB262145 DNX262145 DXT262145 EHP262145 ERL262145 FBH262145 FLD262145 FUZ262145 GEV262145 GOR262145 GYN262145 HIJ262145 HSF262145 ICB262145 ILX262145 IVT262145 JFP262145 JPL262145 JZH262145 KJD262145 KSZ262145 LCV262145 LMR262145 LWN262145 MGJ262145 MQF262145 NAB262145 NJX262145 NTT262145 ODP262145 ONL262145 OXH262145 PHD262145 PQZ262145 QAV262145 QKR262145 QUN262145 REJ262145 ROF262145 RYB262145 SHX262145 SRT262145 TBP262145 TLL262145 TVH262145 UFD262145 UOZ262145 UYV262145 VIR262145 VSN262145 WCJ262145 WMF262145 WWB262145 V327681 JP327681 TL327681 ADH327681 AND327681 AWZ327681 BGV327681 BQR327681 CAN327681 CKJ327681 CUF327681 DEB327681 DNX327681 DXT327681 EHP327681 ERL327681 FBH327681 FLD327681 FUZ327681 GEV327681 GOR327681 GYN327681 HIJ327681 HSF327681 ICB327681 ILX327681 IVT327681 JFP327681 JPL327681 JZH327681 KJD327681 KSZ327681 LCV327681 LMR327681 LWN327681 MGJ327681 MQF327681 NAB327681 NJX327681 NTT327681 ODP327681 ONL327681 OXH327681 PHD327681 PQZ327681 QAV327681 QKR327681 QUN327681 REJ327681 ROF327681 RYB327681 SHX327681 SRT327681 TBP327681 TLL327681 TVH327681 UFD327681 UOZ327681 UYV327681 VIR327681 VSN327681 WCJ327681 WMF327681 WWB327681 V393217 JP393217 TL393217 ADH393217 AND393217 AWZ393217 BGV393217 BQR393217 CAN393217 CKJ393217 CUF393217 DEB393217 DNX393217 DXT393217 EHP393217 ERL393217 FBH393217 FLD393217 FUZ393217 GEV393217 GOR393217 GYN393217 HIJ393217 HSF393217 ICB393217 ILX393217 IVT393217 JFP393217 JPL393217 JZH393217 KJD393217 KSZ393217 LCV393217 LMR393217 LWN393217 MGJ393217 MQF393217 NAB393217 NJX393217 NTT393217 ODP393217 ONL393217 OXH393217 PHD393217 PQZ393217 QAV393217 QKR393217 QUN393217 REJ393217 ROF393217 RYB393217 SHX393217 SRT393217 TBP393217 TLL393217 TVH393217 UFD393217 UOZ393217 UYV393217 VIR393217 VSN393217 WCJ393217 WMF393217 WWB393217 V458753 JP458753 TL458753 ADH458753 AND458753 AWZ458753 BGV458753 BQR458753 CAN458753 CKJ458753 CUF458753 DEB458753 DNX458753 DXT458753 EHP458753 ERL458753 FBH458753 FLD458753 FUZ458753 GEV458753 GOR458753 GYN458753 HIJ458753 HSF458753 ICB458753 ILX458753 IVT458753 JFP458753 JPL458753 JZH458753 KJD458753 KSZ458753 LCV458753 LMR458753 LWN458753 MGJ458753 MQF458753 NAB458753 NJX458753 NTT458753 ODP458753 ONL458753 OXH458753 PHD458753 PQZ458753 QAV458753 QKR458753 QUN458753 REJ458753 ROF458753 RYB458753 SHX458753 SRT458753 TBP458753 TLL458753 TVH458753 UFD458753 UOZ458753 UYV458753 VIR458753 VSN458753 WCJ458753 WMF458753 WWB458753 V524289 JP524289 TL524289 ADH524289 AND524289 AWZ524289 BGV524289 BQR524289 CAN524289 CKJ524289 CUF524289 DEB524289 DNX524289 DXT524289 EHP524289 ERL524289 FBH524289 FLD524289 FUZ524289 GEV524289 GOR524289 GYN524289 HIJ524289 HSF524289 ICB524289 ILX524289 IVT524289 JFP524289 JPL524289 JZH524289 KJD524289 KSZ524289 LCV524289 LMR524289 LWN524289 MGJ524289 MQF524289 NAB524289 NJX524289 NTT524289 ODP524289 ONL524289 OXH524289 PHD524289 PQZ524289 QAV524289 QKR524289 QUN524289 REJ524289 ROF524289 RYB524289 SHX524289 SRT524289 TBP524289 TLL524289 TVH524289 UFD524289 UOZ524289 UYV524289 VIR524289 VSN524289 WCJ524289 WMF524289 WWB524289 V589825 JP589825 TL589825 ADH589825 AND589825 AWZ589825 BGV589825 BQR589825 CAN589825 CKJ589825 CUF589825 DEB589825 DNX589825 DXT589825 EHP589825 ERL589825 FBH589825 FLD589825 FUZ589825 GEV589825 GOR589825 GYN589825 HIJ589825 HSF589825 ICB589825 ILX589825 IVT589825 JFP589825 JPL589825 JZH589825 KJD589825 KSZ589825 LCV589825 LMR589825 LWN589825 MGJ589825 MQF589825 NAB589825 NJX589825 NTT589825 ODP589825 ONL589825 OXH589825 PHD589825 PQZ589825 QAV589825 QKR589825 QUN589825 REJ589825 ROF589825 RYB589825 SHX589825 SRT589825 TBP589825 TLL589825 TVH589825 UFD589825 UOZ589825 UYV589825 VIR589825 VSN589825 WCJ589825 WMF589825 WWB589825 V655361 JP655361 TL655361 ADH655361 AND655361 AWZ655361 BGV655361 BQR655361 CAN655361 CKJ655361 CUF655361 DEB655361 DNX655361 DXT655361 EHP655361 ERL655361 FBH655361 FLD655361 FUZ655361 GEV655361 GOR655361 GYN655361 HIJ655361 HSF655361 ICB655361 ILX655361 IVT655361 JFP655361 JPL655361 JZH655361 KJD655361 KSZ655361 LCV655361 LMR655361 LWN655361 MGJ655361 MQF655361 NAB655361 NJX655361 NTT655361 ODP655361 ONL655361 OXH655361 PHD655361 PQZ655361 QAV655361 QKR655361 QUN655361 REJ655361 ROF655361 RYB655361 SHX655361 SRT655361 TBP655361 TLL655361 TVH655361 UFD655361 UOZ655361 UYV655361 VIR655361 VSN655361 WCJ655361 WMF655361 WWB655361 V720897 JP720897 TL720897 ADH720897 AND720897 AWZ720897 BGV720897 BQR720897 CAN720897 CKJ720897 CUF720897 DEB720897 DNX720897 DXT720897 EHP720897 ERL720897 FBH720897 FLD720897 FUZ720897 GEV720897 GOR720897 GYN720897 HIJ720897 HSF720897 ICB720897 ILX720897 IVT720897 JFP720897 JPL720897 JZH720897 KJD720897 KSZ720897 LCV720897 LMR720897 LWN720897 MGJ720897 MQF720897 NAB720897 NJX720897 NTT720897 ODP720897 ONL720897 OXH720897 PHD720897 PQZ720897 QAV720897 QKR720897 QUN720897 REJ720897 ROF720897 RYB720897 SHX720897 SRT720897 TBP720897 TLL720897 TVH720897 UFD720897 UOZ720897 UYV720897 VIR720897 VSN720897 WCJ720897 WMF720897 WWB720897 V786433 JP786433 TL786433 ADH786433 AND786433 AWZ786433 BGV786433 BQR786433 CAN786433 CKJ786433 CUF786433 DEB786433 DNX786433 DXT786433 EHP786433 ERL786433 FBH786433 FLD786433 FUZ786433 GEV786433 GOR786433 GYN786433 HIJ786433 HSF786433 ICB786433 ILX786433 IVT786433 JFP786433 JPL786433 JZH786433 KJD786433 KSZ786433 LCV786433 LMR786433 LWN786433 MGJ786433 MQF786433 NAB786433 NJX786433 NTT786433 ODP786433 ONL786433 OXH786433 PHD786433 PQZ786433 QAV786433 QKR786433 QUN786433 REJ786433 ROF786433 RYB786433 SHX786433 SRT786433 TBP786433 TLL786433 TVH786433 UFD786433 UOZ786433 UYV786433 VIR786433 VSN786433 WCJ786433 WMF786433 WWB786433 V851969 JP851969 TL851969 ADH851969 AND851969 AWZ851969 BGV851969 BQR851969 CAN851969 CKJ851969 CUF851969 DEB851969 DNX851969 DXT851969 EHP851969 ERL851969 FBH851969 FLD851969 FUZ851969 GEV851969 GOR851969 GYN851969 HIJ851969 HSF851969 ICB851969 ILX851969 IVT851969 JFP851969 JPL851969 JZH851969 KJD851969 KSZ851969 LCV851969 LMR851969 LWN851969 MGJ851969 MQF851969 NAB851969 NJX851969 NTT851969 ODP851969 ONL851969 OXH851969 PHD851969 PQZ851969 QAV851969 QKR851969 QUN851969 REJ851969 ROF851969 RYB851969 SHX851969 SRT851969 TBP851969 TLL851969 TVH851969 UFD851969 UOZ851969 UYV851969 VIR851969 VSN851969 WCJ851969 WMF851969 WWB851969 V917505 JP917505 TL917505 ADH917505 AND917505 AWZ917505 BGV917505 BQR917505 CAN917505 CKJ917505 CUF917505 DEB917505 DNX917505 DXT917505 EHP917505 ERL917505 FBH917505 FLD917505 FUZ917505 GEV917505 GOR917505 GYN917505 HIJ917505 HSF917505 ICB917505 ILX917505 IVT917505 JFP917505 JPL917505 JZH917505 KJD917505 KSZ917505 LCV917505 LMR917505 LWN917505 MGJ917505 MQF917505 NAB917505 NJX917505 NTT917505 ODP917505 ONL917505 OXH917505 PHD917505 PQZ917505 QAV917505 QKR917505 QUN917505 REJ917505 ROF917505 RYB917505 SHX917505 SRT917505 TBP917505 TLL917505 TVH917505 UFD917505 UOZ917505 UYV917505 VIR917505 VSN917505 WCJ917505 WMF917505 WWB917505 V983041 JP983041 TL983041 ADH983041 AND983041 AWZ983041 BGV983041 BQR983041 CAN983041 CKJ983041 CUF983041 DEB983041 DNX983041 DXT983041 EHP983041 ERL983041 FBH983041 FLD983041 FUZ983041 GEV983041 GOR983041 GYN983041 HIJ983041 HSF983041 ICB983041 ILX983041 IVT983041 JFP983041 JPL983041 JZH983041 KJD983041 KSZ983041 LCV983041 LMR983041 LWN983041 MGJ983041 MQF983041 NAB983041 NJX983041 NTT983041 ODP983041 ONL983041 OXH983041 PHD983041 PQZ983041 QAV983041 QKR983041 QUN983041 REJ983041 ROF983041 RYB983041 SHX983041 SRT983041 TBP983041 TLL983041 TVH983041 UFD983041 UOZ983041 UYV983041 VIR983041 VSN983041 WCJ983041 WMF983041 WWB98304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WWL1 JZ65537 TV65537 ADR65537 ANN65537 AXJ65537 BHF65537 BRB65537 CAX65537 CKT65537 CUP65537 DEL65537 DOH65537 DYD65537 EHZ65537 ERV65537 FBR65537 FLN65537 FVJ65537 GFF65537 GPB65537 GYX65537 HIT65537 HSP65537 ICL65537 IMH65537 IWD65537 JFZ65537 JPV65537 JZR65537 KJN65537 KTJ65537 LDF65537 LNB65537 LWX65537 MGT65537 MQP65537 NAL65537 NKH65537 NUD65537 ODZ65537 ONV65537 OXR65537 PHN65537 PRJ65537 QBF65537 QLB65537 QUX65537 RET65537 ROP65537 RYL65537 SIH65537 SSD65537 TBZ65537 TLV65537 TVR65537 UFN65537 UPJ65537 UZF65537 VJB65537 VSX65537 WCT65537 WMP65537 WWL65537 JZ131073 TV131073 ADR131073 ANN131073 AXJ131073 BHF131073 BRB131073 CAX131073 CKT131073 CUP131073 DEL131073 DOH131073 DYD131073 EHZ131073 ERV131073 FBR131073 FLN131073 FVJ131073 GFF131073 GPB131073 GYX131073 HIT131073 HSP131073 ICL131073 IMH131073 IWD131073 JFZ131073 JPV131073 JZR131073 KJN131073 KTJ131073 LDF131073 LNB131073 LWX131073 MGT131073 MQP131073 NAL131073 NKH131073 NUD131073 ODZ131073 ONV131073 OXR131073 PHN131073 PRJ131073 QBF131073 QLB131073 QUX131073 RET131073 ROP131073 RYL131073 SIH131073 SSD131073 TBZ131073 TLV131073 TVR131073 UFN131073 UPJ131073 UZF131073 VJB131073 VSX131073 WCT131073 WMP131073 WWL131073 JZ196609 TV196609 ADR196609 ANN196609 AXJ196609 BHF196609 BRB196609 CAX196609 CKT196609 CUP196609 DEL196609 DOH196609 DYD196609 EHZ196609 ERV196609 FBR196609 FLN196609 FVJ196609 GFF196609 GPB196609 GYX196609 HIT196609 HSP196609 ICL196609 IMH196609 IWD196609 JFZ196609 JPV196609 JZR196609 KJN196609 KTJ196609 LDF196609 LNB196609 LWX196609 MGT196609 MQP196609 NAL196609 NKH196609 NUD196609 ODZ196609 ONV196609 OXR196609 PHN196609 PRJ196609 QBF196609 QLB196609 QUX196609 RET196609 ROP196609 RYL196609 SIH196609 SSD196609 TBZ196609 TLV196609 TVR196609 UFN196609 UPJ196609 UZF196609 VJB196609 VSX196609 WCT196609 WMP196609 WWL196609 JZ262145 TV262145 ADR262145 ANN262145 AXJ262145 BHF262145 BRB262145 CAX262145 CKT262145 CUP262145 DEL262145 DOH262145 DYD262145 EHZ262145 ERV262145 FBR262145 FLN262145 FVJ262145 GFF262145 GPB262145 GYX262145 HIT262145 HSP262145 ICL262145 IMH262145 IWD262145 JFZ262145 JPV262145 JZR262145 KJN262145 KTJ262145 LDF262145 LNB262145 LWX262145 MGT262145 MQP262145 NAL262145 NKH262145 NUD262145 ODZ262145 ONV262145 OXR262145 PHN262145 PRJ262145 QBF262145 QLB262145 QUX262145 RET262145 ROP262145 RYL262145 SIH262145 SSD262145 TBZ262145 TLV262145 TVR262145 UFN262145 UPJ262145 UZF262145 VJB262145 VSX262145 WCT262145 WMP262145 WWL262145 JZ327681 TV327681 ADR327681 ANN327681 AXJ327681 BHF327681 BRB327681 CAX327681 CKT327681 CUP327681 DEL327681 DOH327681 DYD327681 EHZ327681 ERV327681 FBR327681 FLN327681 FVJ327681 GFF327681 GPB327681 GYX327681 HIT327681 HSP327681 ICL327681 IMH327681 IWD327681 JFZ327681 JPV327681 JZR327681 KJN327681 KTJ327681 LDF327681 LNB327681 LWX327681 MGT327681 MQP327681 NAL327681 NKH327681 NUD327681 ODZ327681 ONV327681 OXR327681 PHN327681 PRJ327681 QBF327681 QLB327681 QUX327681 RET327681 ROP327681 RYL327681 SIH327681 SSD327681 TBZ327681 TLV327681 TVR327681 UFN327681 UPJ327681 UZF327681 VJB327681 VSX327681 WCT327681 WMP327681 WWL327681 JZ393217 TV393217 ADR393217 ANN393217 AXJ393217 BHF393217 BRB393217 CAX393217 CKT393217 CUP393217 DEL393217 DOH393217 DYD393217 EHZ393217 ERV393217 FBR393217 FLN393217 FVJ393217 GFF393217 GPB393217 GYX393217 HIT393217 HSP393217 ICL393217 IMH393217 IWD393217 JFZ393217 JPV393217 JZR393217 KJN393217 KTJ393217 LDF393217 LNB393217 LWX393217 MGT393217 MQP393217 NAL393217 NKH393217 NUD393217 ODZ393217 ONV393217 OXR393217 PHN393217 PRJ393217 QBF393217 QLB393217 QUX393217 RET393217 ROP393217 RYL393217 SIH393217 SSD393217 TBZ393217 TLV393217 TVR393217 UFN393217 UPJ393217 UZF393217 VJB393217 VSX393217 WCT393217 WMP393217 WWL393217 JZ458753 TV458753 ADR458753 ANN458753 AXJ458753 BHF458753 BRB458753 CAX458753 CKT458753 CUP458753 DEL458753 DOH458753 DYD458753 EHZ458753 ERV458753 FBR458753 FLN458753 FVJ458753 GFF458753 GPB458753 GYX458753 HIT458753 HSP458753 ICL458753 IMH458753 IWD458753 JFZ458753 JPV458753 JZR458753 KJN458753 KTJ458753 LDF458753 LNB458753 LWX458753 MGT458753 MQP458753 NAL458753 NKH458753 NUD458753 ODZ458753 ONV458753 OXR458753 PHN458753 PRJ458753 QBF458753 QLB458753 QUX458753 RET458753 ROP458753 RYL458753 SIH458753 SSD458753 TBZ458753 TLV458753 TVR458753 UFN458753 UPJ458753 UZF458753 VJB458753 VSX458753 WCT458753 WMP458753 WWL458753 JZ524289 TV524289 ADR524289 ANN524289 AXJ524289 BHF524289 BRB524289 CAX524289 CKT524289 CUP524289 DEL524289 DOH524289 DYD524289 EHZ524289 ERV524289 FBR524289 FLN524289 FVJ524289 GFF524289 GPB524289 GYX524289 HIT524289 HSP524289 ICL524289 IMH524289 IWD524289 JFZ524289 JPV524289 JZR524289 KJN524289 KTJ524289 LDF524289 LNB524289 LWX524289 MGT524289 MQP524289 NAL524289 NKH524289 NUD524289 ODZ524289 ONV524289 OXR524289 PHN524289 PRJ524289 QBF524289 QLB524289 QUX524289 RET524289 ROP524289 RYL524289 SIH524289 SSD524289 TBZ524289 TLV524289 TVR524289 UFN524289 UPJ524289 UZF524289 VJB524289 VSX524289 WCT524289 WMP524289 WWL524289 JZ589825 TV589825 ADR589825 ANN589825 AXJ589825 BHF589825 BRB589825 CAX589825 CKT589825 CUP589825 DEL589825 DOH589825 DYD589825 EHZ589825 ERV589825 FBR589825 FLN589825 FVJ589825 GFF589825 GPB589825 GYX589825 HIT589825 HSP589825 ICL589825 IMH589825 IWD589825 JFZ589825 JPV589825 JZR589825 KJN589825 KTJ589825 LDF589825 LNB589825 LWX589825 MGT589825 MQP589825 NAL589825 NKH589825 NUD589825 ODZ589825 ONV589825 OXR589825 PHN589825 PRJ589825 QBF589825 QLB589825 QUX589825 RET589825 ROP589825 RYL589825 SIH589825 SSD589825 TBZ589825 TLV589825 TVR589825 UFN589825 UPJ589825 UZF589825 VJB589825 VSX589825 WCT589825 WMP589825 WWL589825 JZ655361 TV655361 ADR655361 ANN655361 AXJ655361 BHF655361 BRB655361 CAX655361 CKT655361 CUP655361 DEL655361 DOH655361 DYD655361 EHZ655361 ERV655361 FBR655361 FLN655361 FVJ655361 GFF655361 GPB655361 GYX655361 HIT655361 HSP655361 ICL655361 IMH655361 IWD655361 JFZ655361 JPV655361 JZR655361 KJN655361 KTJ655361 LDF655361 LNB655361 LWX655361 MGT655361 MQP655361 NAL655361 NKH655361 NUD655361 ODZ655361 ONV655361 OXR655361 PHN655361 PRJ655361 QBF655361 QLB655361 QUX655361 RET655361 ROP655361 RYL655361 SIH655361 SSD655361 TBZ655361 TLV655361 TVR655361 UFN655361 UPJ655361 UZF655361 VJB655361 VSX655361 WCT655361 WMP655361 WWL655361 JZ720897 TV720897 ADR720897 ANN720897 AXJ720897 BHF720897 BRB720897 CAX720897 CKT720897 CUP720897 DEL720897 DOH720897 DYD720897 EHZ720897 ERV720897 FBR720897 FLN720897 FVJ720897 GFF720897 GPB720897 GYX720897 HIT720897 HSP720897 ICL720897 IMH720897 IWD720897 JFZ720897 JPV720897 JZR720897 KJN720897 KTJ720897 LDF720897 LNB720897 LWX720897 MGT720897 MQP720897 NAL720897 NKH720897 NUD720897 ODZ720897 ONV720897 OXR720897 PHN720897 PRJ720897 QBF720897 QLB720897 QUX720897 RET720897 ROP720897 RYL720897 SIH720897 SSD720897 TBZ720897 TLV720897 TVR720897 UFN720897 UPJ720897 UZF720897 VJB720897 VSX720897 WCT720897 WMP720897 WWL720897 JZ786433 TV786433 ADR786433 ANN786433 AXJ786433 BHF786433 BRB786433 CAX786433 CKT786433 CUP786433 DEL786433 DOH786433 DYD786433 EHZ786433 ERV786433 FBR786433 FLN786433 FVJ786433 GFF786433 GPB786433 GYX786433 HIT786433 HSP786433 ICL786433 IMH786433 IWD786433 JFZ786433 JPV786433 JZR786433 KJN786433 KTJ786433 LDF786433 LNB786433 LWX786433 MGT786433 MQP786433 NAL786433 NKH786433 NUD786433 ODZ786433 ONV786433 OXR786433 PHN786433 PRJ786433 QBF786433 QLB786433 QUX786433 RET786433 ROP786433 RYL786433 SIH786433 SSD786433 TBZ786433 TLV786433 TVR786433 UFN786433 UPJ786433 UZF786433 VJB786433 VSX786433 WCT786433 WMP786433 WWL786433 JZ851969 TV851969 ADR851969 ANN851969 AXJ851969 BHF851969 BRB851969 CAX851969 CKT851969 CUP851969 DEL851969 DOH851969 DYD851969 EHZ851969 ERV851969 FBR851969 FLN851969 FVJ851969 GFF851969 GPB851969 GYX851969 HIT851969 HSP851969 ICL851969 IMH851969 IWD851969 JFZ851969 JPV851969 JZR851969 KJN851969 KTJ851969 LDF851969 LNB851969 LWX851969 MGT851969 MQP851969 NAL851969 NKH851969 NUD851969 ODZ851969 ONV851969 OXR851969 PHN851969 PRJ851969 QBF851969 QLB851969 QUX851969 RET851969 ROP851969 RYL851969 SIH851969 SSD851969 TBZ851969 TLV851969 TVR851969 UFN851969 UPJ851969 UZF851969 VJB851969 VSX851969 WCT851969 WMP851969 WWL851969 JZ917505 TV917505 ADR917505 ANN917505 AXJ917505 BHF917505 BRB917505 CAX917505 CKT917505 CUP917505 DEL917505 DOH917505 DYD917505 EHZ917505 ERV917505 FBR917505 FLN917505 FVJ917505 GFF917505 GPB917505 GYX917505 HIT917505 HSP917505 ICL917505 IMH917505 IWD917505 JFZ917505 JPV917505 JZR917505 KJN917505 KTJ917505 LDF917505 LNB917505 LWX917505 MGT917505 MQP917505 NAL917505 NKH917505 NUD917505 ODZ917505 ONV917505 OXR917505 PHN917505 PRJ917505 QBF917505 QLB917505 QUX917505 RET917505 ROP917505 RYL917505 SIH917505 SSD917505 TBZ917505 TLV917505 TVR917505 UFN917505 UPJ917505 UZF917505 VJB917505 VSX917505 WCT917505 WMP917505 WWL917505 JZ983041 TV983041 ADR983041 ANN983041 AXJ983041 BHF983041 BRB983041 CAX983041 CKT983041 CUP983041 DEL983041 DOH983041 DYD983041 EHZ983041 ERV983041 FBR983041 FLN983041 FVJ983041 GFF983041 GPB983041 GYX983041 HIT983041 HSP983041 ICL983041 IMH983041 IWD983041 JFZ983041 JPV983041 JZR983041 KJN983041 KTJ983041 LDF983041 LNB983041 LWX983041 MGT983041 MQP983041 NAL983041 NKH983041 NUD983041 ODZ983041 ONV983041 OXR983041 PHN983041 PRJ983041 QBF983041 QLB983041 QUX983041 RET983041 ROP983041 RYL983041 SIH983041 SSD983041 TBZ983041 TLV983041 TVR983041 UFN983041 UPJ983041 UZF983041 VJB983041 VSX983041 WCT983041 WMP983041 WWL983041" xr:uid="{00000000-0002-0000-0A00-000002000000}">
      <formula1>指標適用性</formula1>
    </dataValidation>
  </dataValidations>
  <printOptions horizontalCentered="1"/>
  <pageMargins left="0.23622047244094491" right="0.23622047244094491" top="0.74803149606299213" bottom="0.74803149606299213" header="0.31496062992125984" footer="0.31496062992125984"/>
  <pageSetup paperSize="9" scale="59" fitToHeight="0" orientation="landscape" r:id="rId1"/>
  <headerFooter differentFirst="1" alignWithMargins="0">
    <oddFooter>&amp;C&amp;"標楷體,標準"自評表-第 &amp;P 頁</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3000000}">
          <x14:formula1>
            <xm:f>list!$N$2:$N$4</xm:f>
          </x14:formula1>
          <xm:sqref>H16:I76</xm:sqref>
        </x14:dataValidation>
        <x14:dataValidation type="list" allowBlank="1" showInputMessage="1" showErrorMessage="1" xr:uid="{00000000-0002-0000-0A00-000004000000}">
          <x14:formula1>
            <xm:f>list!$O$2:$O$5</xm:f>
          </x14:formula1>
          <xm:sqref>J16:K76</xm:sqref>
        </x14:dataValidation>
        <x14:dataValidation type="list" allowBlank="1" showInputMessage="1" showErrorMessage="1" xr:uid="{E051CF70-CB43-4441-BF48-AEE9974900F0}">
          <x14:formula1>
            <xm:f>list!$C$3:$C$4</xm:f>
          </x14:formula1>
          <xm:sqref>Q16:Q76 X16:X76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工作表13">
    <pageSetUpPr fitToPage="1"/>
  </sheetPr>
  <dimension ref="A1:O26"/>
  <sheetViews>
    <sheetView view="pageBreakPreview" zoomScale="90" zoomScaleNormal="100" zoomScaleSheetLayoutView="90" workbookViewId="0">
      <selection activeCell="L1" sqref="L1"/>
    </sheetView>
  </sheetViews>
  <sheetFormatPr defaultColWidth="8" defaultRowHeight="15.75"/>
  <cols>
    <col min="1" max="1" width="3.125" style="69" customWidth="1"/>
    <col min="2" max="2" width="9.625" style="69" customWidth="1"/>
    <col min="3" max="3" width="69.875" style="181" customWidth="1"/>
    <col min="4" max="4" width="7.625" style="180" customWidth="1"/>
    <col min="5" max="5" width="60.375" style="181" customWidth="1"/>
    <col min="6" max="6" width="18.375" style="181" customWidth="1"/>
    <col min="7" max="7" width="5.875" style="182" customWidth="1"/>
    <col min="8" max="9" width="5.875" style="70" customWidth="1"/>
    <col min="10" max="10" width="2.5" style="69" customWidth="1"/>
    <col min="11" max="11" width="8" style="69" customWidth="1"/>
    <col min="12" max="12" width="8" style="69"/>
    <col min="13" max="13" width="0" style="69" hidden="1" customWidth="1"/>
    <col min="14" max="16384" width="8" style="69"/>
  </cols>
  <sheetData>
    <row r="1" spans="1:15" ht="28.5" customHeight="1">
      <c r="A1" s="179" t="s">
        <v>683</v>
      </c>
      <c r="B1" s="361"/>
      <c r="C1" s="362"/>
      <c r="J1" s="363"/>
      <c r="M1" s="377" t="s">
        <v>955</v>
      </c>
    </row>
    <row r="2" spans="1:15" ht="30.95" customHeight="1">
      <c r="A2" s="364"/>
      <c r="B2" s="1208" t="s">
        <v>684</v>
      </c>
      <c r="C2" s="1209"/>
      <c r="D2" s="1209"/>
      <c r="E2" s="1209"/>
      <c r="F2" s="1209"/>
      <c r="G2" s="1209"/>
      <c r="H2" s="1209"/>
      <c r="I2" s="1210"/>
      <c r="M2" s="378"/>
    </row>
    <row r="3" spans="1:15" ht="33">
      <c r="B3" s="365" t="s">
        <v>685</v>
      </c>
      <c r="C3" s="366" t="s">
        <v>686</v>
      </c>
      <c r="D3" s="366" t="s">
        <v>687</v>
      </c>
      <c r="E3" s="366" t="s">
        <v>688</v>
      </c>
      <c r="F3" s="366" t="s">
        <v>689</v>
      </c>
      <c r="G3" s="367" t="s">
        <v>690</v>
      </c>
      <c r="H3" s="365" t="s">
        <v>691</v>
      </c>
      <c r="I3" s="365" t="s">
        <v>692</v>
      </c>
      <c r="M3" s="378" t="s">
        <v>956</v>
      </c>
    </row>
    <row r="4" spans="1:15" ht="37.5" customHeight="1">
      <c r="B4" s="368" t="s">
        <v>693</v>
      </c>
      <c r="C4" s="184" t="s">
        <v>694</v>
      </c>
      <c r="D4" s="447" t="b">
        <v>0</v>
      </c>
      <c r="E4" s="379"/>
      <c r="F4" s="379"/>
      <c r="G4" s="369">
        <v>0.6</v>
      </c>
      <c r="H4" s="374"/>
      <c r="I4" s="309"/>
    </row>
    <row r="5" spans="1:15" ht="34.5" customHeight="1">
      <c r="B5" s="1225" t="s">
        <v>695</v>
      </c>
      <c r="C5" s="184" t="s">
        <v>696</v>
      </c>
      <c r="D5" s="447" t="b">
        <v>0</v>
      </c>
      <c r="E5" s="379"/>
      <c r="F5" s="379"/>
      <c r="G5" s="1219">
        <v>1.8</v>
      </c>
      <c r="H5" s="1224"/>
      <c r="I5" s="1222"/>
    </row>
    <row r="6" spans="1:15" ht="34.5" customHeight="1">
      <c r="B6" s="1225"/>
      <c r="C6" s="184" t="s">
        <v>697</v>
      </c>
      <c r="D6" s="447" t="b">
        <v>0</v>
      </c>
      <c r="E6" s="379"/>
      <c r="F6" s="379"/>
      <c r="G6" s="1219"/>
      <c r="H6" s="1224"/>
      <c r="I6" s="1222"/>
    </row>
    <row r="7" spans="1:15" ht="34.5" customHeight="1">
      <c r="B7" s="1225"/>
      <c r="C7" s="184" t="s">
        <v>698</v>
      </c>
      <c r="D7" s="447" t="b">
        <v>0</v>
      </c>
      <c r="E7" s="379"/>
      <c r="F7" s="379"/>
      <c r="G7" s="1219"/>
      <c r="H7" s="1224"/>
      <c r="I7" s="1222"/>
    </row>
    <row r="8" spans="1:15" ht="41.45" customHeight="1">
      <c r="B8" s="1225"/>
      <c r="C8" s="184" t="s">
        <v>699</v>
      </c>
      <c r="D8" s="447" t="b">
        <v>0</v>
      </c>
      <c r="E8" s="379"/>
      <c r="F8" s="379"/>
      <c r="G8" s="1219"/>
      <c r="H8" s="1224"/>
      <c r="I8" s="1222"/>
    </row>
    <row r="9" spans="1:15" ht="41.1" customHeight="1">
      <c r="B9" s="1223" t="s">
        <v>700</v>
      </c>
      <c r="C9" s="184" t="s">
        <v>701</v>
      </c>
      <c r="D9" s="447" t="b">
        <v>0</v>
      </c>
      <c r="E9" s="379"/>
      <c r="F9" s="379"/>
      <c r="G9" s="1219">
        <v>0.6</v>
      </c>
      <c r="H9" s="1224"/>
      <c r="I9" s="1222"/>
    </row>
    <row r="10" spans="1:15" ht="34.5" customHeight="1">
      <c r="B10" s="1223"/>
      <c r="C10" s="184" t="s">
        <v>702</v>
      </c>
      <c r="D10" s="447" t="b">
        <v>0</v>
      </c>
      <c r="E10" s="379"/>
      <c r="F10" s="379"/>
      <c r="G10" s="1219"/>
      <c r="H10" s="1224"/>
      <c r="I10" s="1222"/>
    </row>
    <row r="11" spans="1:15" ht="34.5" customHeight="1">
      <c r="B11" s="705" t="s">
        <v>138</v>
      </c>
      <c r="C11" s="705"/>
      <c r="D11" s="705"/>
      <c r="E11" s="1211"/>
      <c r="F11" s="1211"/>
      <c r="G11" s="185">
        <v>3</v>
      </c>
      <c r="H11" s="186">
        <f>H9+H5+H4</f>
        <v>0</v>
      </c>
      <c r="I11" s="185"/>
    </row>
    <row r="12" spans="1:15" ht="15.6" customHeight="1">
      <c r="B12" s="1212" t="s">
        <v>1067</v>
      </c>
      <c r="C12" s="1213"/>
      <c r="D12" s="1213"/>
      <c r="E12" s="1213"/>
      <c r="F12" s="1213"/>
      <c r="G12" s="1213"/>
      <c r="H12" s="1213"/>
      <c r="I12" s="1214"/>
    </row>
    <row r="13" spans="1:15">
      <c r="B13" s="1215"/>
      <c r="C13" s="1216"/>
      <c r="D13" s="1216"/>
      <c r="E13" s="1216"/>
      <c r="F13" s="1216"/>
      <c r="G13" s="1216"/>
      <c r="H13" s="1216"/>
      <c r="I13" s="1217"/>
    </row>
    <row r="14" spans="1:15">
      <c r="B14" s="457"/>
      <c r="C14" s="479"/>
      <c r="D14" s="481"/>
      <c r="E14" s="479"/>
      <c r="F14" s="479"/>
      <c r="G14" s="482"/>
      <c r="H14" s="458"/>
      <c r="I14" s="458"/>
    </row>
    <row r="15" spans="1:15" s="163" customFormat="1" ht="30" customHeight="1">
      <c r="A15" s="179" t="s">
        <v>683</v>
      </c>
      <c r="B15" s="457"/>
      <c r="C15" s="479"/>
      <c r="D15" s="481"/>
      <c r="E15" s="479"/>
      <c r="F15" s="479"/>
      <c r="G15" s="482"/>
      <c r="H15" s="458"/>
      <c r="I15" s="458"/>
      <c r="J15" s="363"/>
      <c r="K15" s="69"/>
      <c r="L15" s="69"/>
      <c r="M15" s="69"/>
      <c r="N15" s="69"/>
      <c r="O15" s="69"/>
    </row>
    <row r="16" spans="1:15" s="163" customFormat="1" ht="36.6" customHeight="1">
      <c r="A16" s="187"/>
      <c r="B16" s="1208" t="s">
        <v>703</v>
      </c>
      <c r="C16" s="1209"/>
      <c r="D16" s="1209"/>
      <c r="E16" s="1209"/>
      <c r="F16" s="1209"/>
      <c r="G16" s="1209"/>
      <c r="H16" s="1209"/>
      <c r="I16" s="1210"/>
      <c r="J16" s="69"/>
      <c r="K16" s="69"/>
      <c r="L16" s="69"/>
      <c r="M16" s="69"/>
      <c r="N16" s="69"/>
      <c r="O16" s="69"/>
    </row>
    <row r="17" spans="1:15" s="163" customFormat="1" ht="33">
      <c r="A17" s="69"/>
      <c r="B17" s="370" t="s">
        <v>685</v>
      </c>
      <c r="C17" s="371" t="s">
        <v>686</v>
      </c>
      <c r="D17" s="370" t="s">
        <v>704</v>
      </c>
      <c r="E17" s="371" t="s">
        <v>688</v>
      </c>
      <c r="F17" s="371" t="s">
        <v>705</v>
      </c>
      <c r="G17" s="372" t="s">
        <v>690</v>
      </c>
      <c r="H17" s="370" t="s">
        <v>691</v>
      </c>
      <c r="I17" s="370" t="s">
        <v>692</v>
      </c>
      <c r="J17" s="69"/>
      <c r="K17" s="69"/>
      <c r="L17" s="69"/>
      <c r="M17" s="69"/>
      <c r="N17" s="69"/>
      <c r="O17" s="69"/>
    </row>
    <row r="18" spans="1:15" s="163" customFormat="1" ht="33.75" customHeight="1">
      <c r="A18" s="69"/>
      <c r="B18" s="373" t="s">
        <v>693</v>
      </c>
      <c r="C18" s="184" t="s">
        <v>1045</v>
      </c>
      <c r="D18" s="448" t="b">
        <v>0</v>
      </c>
      <c r="E18" s="381"/>
      <c r="F18" s="381"/>
      <c r="G18" s="188">
        <v>1.4</v>
      </c>
      <c r="H18" s="376"/>
      <c r="I18" s="185"/>
      <c r="J18" s="69"/>
      <c r="K18" s="69"/>
      <c r="L18" s="69"/>
      <c r="M18" s="69"/>
      <c r="N18" s="69"/>
      <c r="O18" s="69"/>
    </row>
    <row r="19" spans="1:15" s="163" customFormat="1" ht="50.45" customHeight="1">
      <c r="A19" s="69"/>
      <c r="B19" s="1218" t="s">
        <v>695</v>
      </c>
      <c r="C19" s="184" t="s">
        <v>1047</v>
      </c>
      <c r="D19" s="448" t="b">
        <v>0</v>
      </c>
      <c r="E19" s="379"/>
      <c r="F19" s="379"/>
      <c r="G19" s="1219">
        <v>4.2</v>
      </c>
      <c r="H19" s="1220"/>
      <c r="I19" s="1222"/>
      <c r="J19" s="69"/>
      <c r="K19" s="69"/>
      <c r="L19" s="69"/>
      <c r="M19" s="69"/>
      <c r="N19" s="69"/>
      <c r="O19" s="69"/>
    </row>
    <row r="20" spans="1:15" s="163" customFormat="1" ht="33.75" customHeight="1">
      <c r="A20" s="69"/>
      <c r="B20" s="1218"/>
      <c r="C20" s="184" t="s">
        <v>706</v>
      </c>
      <c r="D20" s="448" t="b">
        <v>0</v>
      </c>
      <c r="E20" s="381"/>
      <c r="F20" s="379"/>
      <c r="G20" s="1219"/>
      <c r="H20" s="1221"/>
      <c r="I20" s="1222"/>
      <c r="J20" s="69"/>
      <c r="K20" s="69"/>
      <c r="L20" s="69"/>
      <c r="M20" s="69"/>
      <c r="N20" s="69"/>
      <c r="O20" s="69"/>
    </row>
    <row r="21" spans="1:15" s="163" customFormat="1" ht="33.75" customHeight="1">
      <c r="A21" s="69"/>
      <c r="B21" s="1218"/>
      <c r="C21" s="184" t="s">
        <v>707</v>
      </c>
      <c r="D21" s="448" t="b">
        <v>0</v>
      </c>
      <c r="E21" s="381"/>
      <c r="F21" s="379"/>
      <c r="G21" s="1219"/>
      <c r="H21" s="1221"/>
      <c r="I21" s="1222"/>
      <c r="J21" s="69"/>
      <c r="K21" s="69"/>
      <c r="L21" s="69"/>
      <c r="M21" s="69"/>
      <c r="N21" s="69"/>
      <c r="O21" s="69"/>
    </row>
    <row r="22" spans="1:15" s="163" customFormat="1" ht="33.75" customHeight="1">
      <c r="A22" s="69"/>
      <c r="B22" s="1227" t="s">
        <v>700</v>
      </c>
      <c r="C22" s="184" t="s">
        <v>1046</v>
      </c>
      <c r="D22" s="448" t="b">
        <v>0</v>
      </c>
      <c r="E22" s="381"/>
      <c r="F22" s="379"/>
      <c r="G22" s="1219">
        <v>1.4</v>
      </c>
      <c r="H22" s="1220"/>
      <c r="I22" s="1222"/>
      <c r="J22" s="69"/>
      <c r="K22" s="69"/>
      <c r="L22" s="69"/>
      <c r="M22" s="69"/>
      <c r="N22" s="69"/>
      <c r="O22" s="69"/>
    </row>
    <row r="23" spans="1:15" s="163" customFormat="1" ht="45" customHeight="1">
      <c r="A23" s="69"/>
      <c r="B23" s="1227"/>
      <c r="C23" s="184" t="s">
        <v>708</v>
      </c>
      <c r="D23" s="448" t="b">
        <v>0</v>
      </c>
      <c r="E23" s="381"/>
      <c r="F23" s="379"/>
      <c r="G23" s="1219"/>
      <c r="H23" s="1228"/>
      <c r="I23" s="1222"/>
      <c r="J23" s="69"/>
      <c r="K23" s="69"/>
      <c r="L23" s="69"/>
      <c r="M23" s="69"/>
      <c r="N23" s="69"/>
      <c r="O23" s="69"/>
    </row>
    <row r="24" spans="1:15" s="163" customFormat="1" ht="35.25" customHeight="1">
      <c r="A24" s="69"/>
      <c r="B24" s="1229" t="s">
        <v>138</v>
      </c>
      <c r="C24" s="1229"/>
      <c r="D24" s="1229"/>
      <c r="E24" s="692"/>
      <c r="F24" s="692"/>
      <c r="G24" s="185">
        <v>7</v>
      </c>
      <c r="H24" s="189">
        <f>H22+H19+H18</f>
        <v>0</v>
      </c>
      <c r="I24" s="185"/>
      <c r="J24" s="69"/>
      <c r="K24" s="69"/>
      <c r="L24" s="69"/>
      <c r="M24" s="69"/>
      <c r="N24" s="69"/>
      <c r="O24" s="69"/>
    </row>
    <row r="25" spans="1:15" s="163" customFormat="1">
      <c r="A25" s="69"/>
      <c r="B25" s="1226" t="s">
        <v>1067</v>
      </c>
      <c r="C25" s="1226"/>
      <c r="D25" s="1226"/>
      <c r="E25" s="1226"/>
      <c r="F25" s="1226"/>
      <c r="G25" s="1226"/>
      <c r="H25" s="1226"/>
      <c r="I25" s="1226"/>
      <c r="J25" s="69"/>
      <c r="K25" s="69"/>
      <c r="L25" s="69"/>
      <c r="M25" s="69"/>
      <c r="N25" s="69"/>
      <c r="O25" s="69"/>
    </row>
    <row r="26" spans="1:15" s="163" customFormat="1">
      <c r="A26" s="69"/>
      <c r="B26" s="1226"/>
      <c r="C26" s="1226"/>
      <c r="D26" s="1226"/>
      <c r="E26" s="1226"/>
      <c r="F26" s="1226"/>
      <c r="G26" s="1226"/>
      <c r="H26" s="1226"/>
      <c r="I26" s="1226"/>
      <c r="J26" s="69"/>
      <c r="K26" s="69"/>
      <c r="L26" s="69"/>
      <c r="M26" s="69"/>
      <c r="N26" s="69"/>
      <c r="O26" s="69"/>
    </row>
  </sheetData>
  <sheetProtection algorithmName="SHA-512" hashValue="Fsbsln7nxIRPPtCpz9bokr1diT9hX7kO6wn3XAFMlcjVA1pMJ8a90CBFQI7hB9H15c9tHHBnB88YL4+10Rfcwg==" saltValue="UVX1CcWapG+Y2UJ0cjixOA==" spinCount="100000" sheet="1" formatCells="0" formatColumns="0" formatRows="0" insertHyperlinks="0"/>
  <mergeCells count="22">
    <mergeCell ref="B25:I26"/>
    <mergeCell ref="B22:B23"/>
    <mergeCell ref="G22:G23"/>
    <mergeCell ref="H22:H23"/>
    <mergeCell ref="I22:I23"/>
    <mergeCell ref="B24:F24"/>
    <mergeCell ref="B2:I2"/>
    <mergeCell ref="B16:I16"/>
    <mergeCell ref="B11:F11"/>
    <mergeCell ref="B12:I13"/>
    <mergeCell ref="B19:B21"/>
    <mergeCell ref="G19:G21"/>
    <mergeCell ref="H19:H21"/>
    <mergeCell ref="I19:I21"/>
    <mergeCell ref="B9:B10"/>
    <mergeCell ref="G9:G10"/>
    <mergeCell ref="H9:H10"/>
    <mergeCell ref="I9:I10"/>
    <mergeCell ref="B5:B8"/>
    <mergeCell ref="G5:G8"/>
    <mergeCell ref="H5:H8"/>
    <mergeCell ref="I5:I8"/>
  </mergeCells>
  <phoneticPr fontId="6" type="noConversion"/>
  <printOptions horizontalCentered="1"/>
  <pageMargins left="0.23622047244094491" right="0.23622047244094491" top="0.74803149606299213" bottom="0.74803149606299213" header="0.31496062992125984" footer="0.31496062992125984"/>
  <pageSetup paperSize="9" scale="75" fitToHeight="0" orientation="landscape" r:id="rId1"/>
  <headerFooter differentFirst="1" alignWithMargins="0">
    <oddFooter>&amp;C&amp;"標楷體,標準"自評表-第 &amp;P 頁</oddFooter>
  </headerFooter>
  <rowBreaks count="1" manualBreakCount="1">
    <brk id="14"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工作表14">
    <pageSetUpPr fitToPage="1"/>
  </sheetPr>
  <dimension ref="A1:O30"/>
  <sheetViews>
    <sheetView view="pageBreakPreview" zoomScaleNormal="100" zoomScaleSheetLayoutView="100" workbookViewId="0">
      <selection activeCell="E6" sqref="E6"/>
    </sheetView>
  </sheetViews>
  <sheetFormatPr defaultColWidth="8" defaultRowHeight="33.75" customHeight="1"/>
  <cols>
    <col min="1" max="1" width="3.125" style="69" customWidth="1"/>
    <col min="2" max="2" width="9.5" style="69" customWidth="1"/>
    <col min="3" max="3" width="61" style="181" customWidth="1"/>
    <col min="4" max="4" width="7.625" style="181" customWidth="1"/>
    <col min="5" max="5" width="53.875" style="181" customWidth="1"/>
    <col min="6" max="6" width="18.375" style="181" customWidth="1"/>
    <col min="7" max="7" width="5.875" style="204" customWidth="1"/>
    <col min="8" max="9" width="5.875" style="70" customWidth="1"/>
    <col min="10" max="10" width="3" style="69" customWidth="1"/>
    <col min="11" max="11" width="8" style="69" customWidth="1"/>
    <col min="12" max="12" width="0" style="69" hidden="1" customWidth="1"/>
    <col min="13" max="16384" width="8" style="69"/>
  </cols>
  <sheetData>
    <row r="1" spans="1:12" s="190" customFormat="1" ht="33.75" customHeight="1">
      <c r="A1" s="179" t="s">
        <v>709</v>
      </c>
      <c r="C1" s="191"/>
      <c r="D1" s="191"/>
      <c r="E1" s="191"/>
      <c r="F1" s="191"/>
      <c r="G1" s="192"/>
      <c r="H1" s="121"/>
      <c r="I1" s="121"/>
      <c r="J1" s="193"/>
      <c r="L1" s="377" t="s">
        <v>955</v>
      </c>
    </row>
    <row r="2" spans="1:12" ht="32.1" customHeight="1">
      <c r="A2" s="187"/>
      <c r="B2" s="1230" t="s">
        <v>710</v>
      </c>
      <c r="C2" s="1230"/>
      <c r="D2" s="1230"/>
      <c r="E2" s="1230"/>
      <c r="F2" s="1230"/>
      <c r="G2" s="1230"/>
      <c r="H2" s="1230"/>
      <c r="I2" s="1230"/>
      <c r="L2" s="378"/>
    </row>
    <row r="3" spans="1:12" ht="0.95" customHeight="1">
      <c r="A3" s="187"/>
      <c r="B3" s="1231"/>
      <c r="C3" s="1231"/>
      <c r="D3" s="1231"/>
      <c r="E3" s="1231"/>
      <c r="F3" s="1231"/>
      <c r="G3" s="1231"/>
      <c r="H3" s="1231"/>
      <c r="I3" s="1231"/>
      <c r="L3" s="378" t="s">
        <v>956</v>
      </c>
    </row>
    <row r="4" spans="1:12" ht="33.75" customHeight="1">
      <c r="B4" s="194" t="s">
        <v>685</v>
      </c>
      <c r="C4" s="194" t="s">
        <v>686</v>
      </c>
      <c r="D4" s="194" t="s">
        <v>704</v>
      </c>
      <c r="E4" s="194" t="s">
        <v>688</v>
      </c>
      <c r="F4" s="194" t="s">
        <v>705</v>
      </c>
      <c r="G4" s="195" t="s">
        <v>690</v>
      </c>
      <c r="H4" s="194" t="s">
        <v>691</v>
      </c>
      <c r="I4" s="194" t="s">
        <v>692</v>
      </c>
      <c r="L4" s="378" t="s">
        <v>956</v>
      </c>
    </row>
    <row r="5" spans="1:12" ht="33.75" customHeight="1">
      <c r="B5" s="196" t="s">
        <v>693</v>
      </c>
      <c r="C5" s="197" t="s">
        <v>711</v>
      </c>
      <c r="D5" s="449" t="b">
        <v>0</v>
      </c>
      <c r="E5" s="379"/>
      <c r="F5" s="379"/>
      <c r="G5" s="198">
        <v>0.6</v>
      </c>
      <c r="H5" s="383"/>
      <c r="I5" s="199"/>
    </row>
    <row r="6" spans="1:12" ht="33.75" customHeight="1">
      <c r="B6" s="1242" t="s">
        <v>695</v>
      </c>
      <c r="C6" s="197" t="s">
        <v>712</v>
      </c>
      <c r="D6" s="449" t="b">
        <v>0</v>
      </c>
      <c r="E6" s="379"/>
      <c r="F6" s="379"/>
      <c r="G6" s="1237">
        <v>1.6</v>
      </c>
      <c r="H6" s="1238"/>
      <c r="I6" s="1237"/>
    </row>
    <row r="7" spans="1:12" ht="33.75" customHeight="1">
      <c r="B7" s="1242"/>
      <c r="C7" s="197" t="s">
        <v>713</v>
      </c>
      <c r="D7" s="449" t="b">
        <v>0</v>
      </c>
      <c r="E7" s="380"/>
      <c r="F7" s="380"/>
      <c r="G7" s="1237"/>
      <c r="H7" s="1238"/>
      <c r="I7" s="1237"/>
    </row>
    <row r="8" spans="1:12" ht="33.75" customHeight="1">
      <c r="B8" s="1242"/>
      <c r="C8" s="197" t="s">
        <v>714</v>
      </c>
      <c r="D8" s="449" t="b">
        <v>0</v>
      </c>
      <c r="E8" s="380"/>
      <c r="F8" s="380"/>
      <c r="G8" s="1237"/>
      <c r="H8" s="1238"/>
      <c r="I8" s="1237"/>
    </row>
    <row r="9" spans="1:12" ht="33.75" customHeight="1">
      <c r="B9" s="1242"/>
      <c r="C9" s="197" t="s">
        <v>715</v>
      </c>
      <c r="D9" s="449" t="b">
        <v>0</v>
      </c>
      <c r="E9" s="380"/>
      <c r="F9" s="380"/>
      <c r="G9" s="1237"/>
      <c r="H9" s="1238"/>
      <c r="I9" s="1237"/>
    </row>
    <row r="10" spans="1:12" ht="33.75" customHeight="1">
      <c r="B10" s="1247" t="s">
        <v>700</v>
      </c>
      <c r="C10" s="197" t="s">
        <v>716</v>
      </c>
      <c r="D10" s="449" t="b">
        <v>0</v>
      </c>
      <c r="E10" s="379"/>
      <c r="F10" s="379"/>
      <c r="G10" s="1245">
        <v>0.8</v>
      </c>
      <c r="H10" s="1249"/>
      <c r="I10" s="1245"/>
    </row>
    <row r="11" spans="1:12" ht="33.75" customHeight="1">
      <c r="B11" s="1248"/>
      <c r="C11" s="197" t="s">
        <v>717</v>
      </c>
      <c r="D11" s="449" t="b">
        <v>0</v>
      </c>
      <c r="E11" s="379"/>
      <c r="F11" s="379"/>
      <c r="G11" s="1246"/>
      <c r="H11" s="1250"/>
      <c r="I11" s="1246"/>
    </row>
    <row r="12" spans="1:12" ht="29.1" customHeight="1">
      <c r="B12" s="1240" t="s">
        <v>138</v>
      </c>
      <c r="C12" s="1240"/>
      <c r="D12" s="1240"/>
      <c r="E12" s="1240"/>
      <c r="F12" s="1240"/>
      <c r="G12" s="198">
        <v>3</v>
      </c>
      <c r="H12" s="186">
        <f>SUM(H5:H11)</f>
        <v>0</v>
      </c>
      <c r="I12" s="198"/>
    </row>
    <row r="13" spans="1:12" ht="33.75" customHeight="1">
      <c r="B13" s="1241" t="s">
        <v>1067</v>
      </c>
      <c r="C13" s="1241"/>
      <c r="D13" s="1241"/>
      <c r="E13" s="1241"/>
      <c r="F13" s="1241"/>
      <c r="G13" s="1241"/>
      <c r="H13" s="1241"/>
      <c r="I13" s="1241"/>
    </row>
    <row r="14" spans="1:12" ht="24.95" customHeight="1">
      <c r="B14" s="1241"/>
      <c r="C14" s="1241"/>
      <c r="D14" s="1241"/>
      <c r="E14" s="1241"/>
      <c r="F14" s="1241"/>
      <c r="G14" s="1241"/>
      <c r="H14" s="1241"/>
      <c r="I14" s="1241"/>
    </row>
    <row r="15" spans="1:12" ht="12.95" customHeight="1">
      <c r="B15" s="474"/>
      <c r="C15" s="474"/>
      <c r="D15" s="474"/>
      <c r="E15" s="474"/>
      <c r="F15" s="474"/>
      <c r="G15" s="475"/>
      <c r="H15" s="473"/>
      <c r="I15" s="201"/>
    </row>
    <row r="16" spans="1:12" ht="33.75" customHeight="1">
      <c r="A16" s="179" t="s">
        <v>718</v>
      </c>
      <c r="B16" s="457"/>
      <c r="C16" s="479"/>
      <c r="D16" s="479"/>
      <c r="E16" s="479"/>
      <c r="F16" s="479"/>
      <c r="G16" s="480"/>
      <c r="H16" s="458"/>
      <c r="I16" s="103"/>
      <c r="J16" s="183"/>
    </row>
    <row r="17" spans="1:15" ht="18.95" customHeight="1">
      <c r="A17" s="187"/>
      <c r="B17" s="1230" t="s">
        <v>719</v>
      </c>
      <c r="C17" s="1230"/>
      <c r="D17" s="1230"/>
      <c r="E17" s="1230"/>
      <c r="F17" s="1230"/>
      <c r="G17" s="1230"/>
      <c r="H17" s="1230"/>
      <c r="I17" s="1232"/>
    </row>
    <row r="18" spans="1:15" s="163" customFormat="1" ht="12.6" customHeight="1">
      <c r="A18" s="187"/>
      <c r="B18" s="1231"/>
      <c r="C18" s="1231"/>
      <c r="D18" s="1231"/>
      <c r="E18" s="1231"/>
      <c r="F18" s="1231"/>
      <c r="G18" s="1231"/>
      <c r="H18" s="1231"/>
      <c r="I18" s="1233"/>
      <c r="J18" s="69"/>
      <c r="K18" s="69"/>
      <c r="L18" s="69"/>
      <c r="M18" s="69"/>
      <c r="N18" s="69"/>
      <c r="O18" s="69"/>
    </row>
    <row r="19" spans="1:15" s="163" customFormat="1" ht="33.75" customHeight="1">
      <c r="A19" s="69"/>
      <c r="B19" s="194" t="s">
        <v>685</v>
      </c>
      <c r="C19" s="194" t="s">
        <v>686</v>
      </c>
      <c r="D19" s="194" t="s">
        <v>704</v>
      </c>
      <c r="E19" s="194" t="s">
        <v>688</v>
      </c>
      <c r="F19" s="194" t="s">
        <v>705</v>
      </c>
      <c r="G19" s="195" t="s">
        <v>690</v>
      </c>
      <c r="H19" s="194" t="s">
        <v>691</v>
      </c>
      <c r="I19" s="194" t="s">
        <v>692</v>
      </c>
      <c r="J19" s="69"/>
      <c r="K19" s="69"/>
      <c r="L19" s="69"/>
      <c r="M19" s="69"/>
      <c r="N19" s="69"/>
      <c r="O19" s="69"/>
    </row>
    <row r="20" spans="1:15" s="163" customFormat="1" ht="42.95" customHeight="1">
      <c r="A20" s="69"/>
      <c r="B20" s="203" t="s">
        <v>693</v>
      </c>
      <c r="C20" s="197" t="s">
        <v>720</v>
      </c>
      <c r="D20" s="450" t="b">
        <v>0</v>
      </c>
      <c r="E20" s="379"/>
      <c r="F20" s="379"/>
      <c r="G20" s="198">
        <v>0.6</v>
      </c>
      <c r="H20" s="382"/>
      <c r="I20" s="198"/>
      <c r="J20" s="69"/>
      <c r="K20" s="69"/>
      <c r="L20" s="69"/>
      <c r="M20" s="69"/>
      <c r="N20" s="69"/>
      <c r="O20" s="69"/>
    </row>
    <row r="21" spans="1:15" s="163" customFormat="1" ht="42.95" customHeight="1">
      <c r="A21" s="69"/>
      <c r="B21" s="1242" t="s">
        <v>695</v>
      </c>
      <c r="C21" s="197" t="s">
        <v>721</v>
      </c>
      <c r="D21" s="450" t="b">
        <v>0</v>
      </c>
      <c r="E21" s="379"/>
      <c r="F21" s="379"/>
      <c r="G21" s="1237">
        <v>1.2</v>
      </c>
      <c r="H21" s="1238"/>
      <c r="I21" s="1239"/>
      <c r="J21" s="69"/>
      <c r="K21" s="69"/>
      <c r="L21" s="69"/>
      <c r="M21" s="69"/>
      <c r="N21" s="69"/>
      <c r="O21" s="69"/>
    </row>
    <row r="22" spans="1:15" s="163" customFormat="1" ht="42.95" customHeight="1">
      <c r="A22" s="69"/>
      <c r="B22" s="1242"/>
      <c r="C22" s="197" t="s">
        <v>722</v>
      </c>
      <c r="D22" s="450" t="b">
        <v>0</v>
      </c>
      <c r="E22" s="379"/>
      <c r="F22" s="380"/>
      <c r="G22" s="1237"/>
      <c r="H22" s="1238"/>
      <c r="I22" s="1239"/>
      <c r="J22" s="69"/>
      <c r="K22" s="69"/>
      <c r="L22" s="69"/>
      <c r="M22" s="69"/>
      <c r="N22" s="69"/>
      <c r="O22" s="69"/>
    </row>
    <row r="23" spans="1:15" s="163" customFormat="1" ht="42.95" customHeight="1">
      <c r="A23" s="69"/>
      <c r="B23" s="1243"/>
      <c r="C23" s="197" t="s">
        <v>723</v>
      </c>
      <c r="D23" s="451" t="b">
        <v>0</v>
      </c>
      <c r="E23" s="379"/>
      <c r="F23" s="380"/>
      <c r="G23" s="1244"/>
      <c r="H23" s="1238"/>
      <c r="I23" s="1239"/>
      <c r="J23" s="69"/>
      <c r="K23" s="69"/>
      <c r="L23" s="69"/>
      <c r="M23" s="69"/>
      <c r="N23" s="69"/>
      <c r="O23" s="69"/>
    </row>
    <row r="24" spans="1:15" s="163" customFormat="1" ht="42.95" customHeight="1">
      <c r="A24" s="69"/>
      <c r="B24" s="1243"/>
      <c r="C24" s="197" t="s">
        <v>724</v>
      </c>
      <c r="D24" s="451" t="b">
        <v>0</v>
      </c>
      <c r="E24" s="379"/>
      <c r="F24" s="380"/>
      <c r="G24" s="1244"/>
      <c r="H24" s="1238"/>
      <c r="I24" s="1239"/>
      <c r="J24" s="69"/>
      <c r="K24" s="69"/>
      <c r="L24" s="69"/>
      <c r="M24" s="69"/>
      <c r="N24" s="69"/>
      <c r="O24" s="69"/>
    </row>
    <row r="25" spans="1:15" s="163" customFormat="1" ht="42.95" customHeight="1">
      <c r="A25" s="69"/>
      <c r="B25" s="1236" t="s">
        <v>700</v>
      </c>
      <c r="C25" s="197" t="s">
        <v>1048</v>
      </c>
      <c r="D25" s="451" t="b">
        <v>0</v>
      </c>
      <c r="E25" s="379"/>
      <c r="F25" s="380"/>
      <c r="G25" s="1237">
        <v>1.2</v>
      </c>
      <c r="H25" s="1238"/>
      <c r="I25" s="1239"/>
      <c r="J25" s="69"/>
      <c r="K25" s="69"/>
      <c r="L25" s="69"/>
      <c r="M25" s="69"/>
      <c r="N25" s="69"/>
      <c r="O25" s="69"/>
    </row>
    <row r="26" spans="1:15" s="163" customFormat="1" ht="42.95" customHeight="1">
      <c r="A26" s="69"/>
      <c r="B26" s="1236"/>
      <c r="C26" s="197" t="s">
        <v>1049</v>
      </c>
      <c r="D26" s="451" t="b">
        <v>0</v>
      </c>
      <c r="E26" s="379"/>
      <c r="F26" s="380"/>
      <c r="G26" s="1237"/>
      <c r="H26" s="1238"/>
      <c r="I26" s="1239"/>
      <c r="J26" s="69"/>
      <c r="K26" s="69"/>
      <c r="L26" s="69"/>
      <c r="M26" s="69"/>
      <c r="N26" s="69"/>
      <c r="O26" s="69"/>
    </row>
    <row r="27" spans="1:15" s="163" customFormat="1" ht="29.1" customHeight="1">
      <c r="A27" s="69"/>
      <c r="B27" s="1234" t="s">
        <v>138</v>
      </c>
      <c r="C27" s="1234"/>
      <c r="D27" s="1234"/>
      <c r="E27" s="1234"/>
      <c r="F27" s="1234"/>
      <c r="G27" s="198">
        <v>3</v>
      </c>
      <c r="H27" s="189">
        <f>H25+H21+H20</f>
        <v>0</v>
      </c>
      <c r="I27" s="198"/>
      <c r="J27" s="69"/>
      <c r="K27" s="69"/>
      <c r="L27" s="69"/>
      <c r="M27" s="69"/>
      <c r="N27" s="69"/>
      <c r="O27" s="69"/>
    </row>
    <row r="28" spans="1:15" s="163" customFormat="1" ht="33.75" customHeight="1">
      <c r="A28" s="69"/>
      <c r="B28" s="1235" t="s">
        <v>1067</v>
      </c>
      <c r="C28" s="1235"/>
      <c r="D28" s="1235"/>
      <c r="E28" s="1235"/>
      <c r="F28" s="1235"/>
      <c r="G28" s="1235"/>
      <c r="H28" s="1235"/>
      <c r="I28" s="1235"/>
      <c r="J28" s="69"/>
      <c r="K28" s="69"/>
      <c r="L28" s="69"/>
      <c r="M28" s="69"/>
      <c r="N28" s="69"/>
      <c r="O28" s="69"/>
    </row>
    <row r="29" spans="1:15" s="163" customFormat="1" ht="33.75" customHeight="1">
      <c r="A29" s="69"/>
      <c r="B29" s="1235"/>
      <c r="C29" s="1235"/>
      <c r="D29" s="1235"/>
      <c r="E29" s="1235"/>
      <c r="F29" s="1235"/>
      <c r="G29" s="1235"/>
      <c r="H29" s="1235"/>
      <c r="I29" s="1235"/>
      <c r="J29" s="69"/>
      <c r="K29" s="69"/>
      <c r="L29" s="69"/>
      <c r="M29" s="69"/>
      <c r="N29" s="69"/>
      <c r="O29" s="69"/>
    </row>
    <row r="30" spans="1:15" ht="15.95" customHeight="1"/>
  </sheetData>
  <sheetProtection algorithmName="SHA-512" hashValue="0R9YM86PHykpuMzMSJuPMp8TJg3RMtPub5UR/mCj+GpWbLINubwoOwqxQzabvgmyNv4DGczqKCyAZLNQ+8g+/A==" saltValue="Ll8ICDGW4wOAeik+M3+m3g==" spinCount="100000" sheet="1" formatCells="0" formatColumns="0" formatRows="0" insertHyperlinks="0"/>
  <mergeCells count="22">
    <mergeCell ref="I6:I9"/>
    <mergeCell ref="B6:B9"/>
    <mergeCell ref="G6:G9"/>
    <mergeCell ref="H6:H9"/>
    <mergeCell ref="H10:H11"/>
    <mergeCell ref="I10:I11"/>
    <mergeCell ref="B2:I3"/>
    <mergeCell ref="B17:I18"/>
    <mergeCell ref="B27:F27"/>
    <mergeCell ref="B28:I29"/>
    <mergeCell ref="B25:B26"/>
    <mergeCell ref="G25:G26"/>
    <mergeCell ref="H25:H26"/>
    <mergeCell ref="I25:I26"/>
    <mergeCell ref="B12:F12"/>
    <mergeCell ref="B13:I14"/>
    <mergeCell ref="B21:B24"/>
    <mergeCell ref="G21:G24"/>
    <mergeCell ref="H21:H24"/>
    <mergeCell ref="I21:I24"/>
    <mergeCell ref="G10:G11"/>
    <mergeCell ref="B10:B11"/>
  </mergeCells>
  <phoneticPr fontId="6" type="noConversion"/>
  <printOptions horizontalCentered="1"/>
  <pageMargins left="0.23622047244094491" right="0.23622047244094491" top="0.74803149606299213" bottom="0.74803149606299213" header="0.31496062992125984" footer="0.31496062992125984"/>
  <pageSetup paperSize="9" scale="82" fitToHeight="0" orientation="landscape" r:id="rId1"/>
  <headerFooter differentFirst="1" alignWithMargins="0">
    <oddFooter>&amp;C&amp;"標楷體,標準"自評表-第 &amp;P 頁</oddFooter>
  </headerFooter>
  <rowBreaks count="1" manualBreakCount="1">
    <brk id="15"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工作表15">
    <pageSetUpPr fitToPage="1"/>
  </sheetPr>
  <dimension ref="A1:L61"/>
  <sheetViews>
    <sheetView view="pageBreakPreview" zoomScale="90" zoomScaleNormal="100" zoomScaleSheetLayoutView="90" workbookViewId="0">
      <selection activeCell="E5" sqref="E5"/>
    </sheetView>
  </sheetViews>
  <sheetFormatPr defaultColWidth="8" defaultRowHeight="15.75"/>
  <cols>
    <col min="1" max="1" width="3.125" style="69" customWidth="1"/>
    <col min="2" max="2" width="9.5" style="69" customWidth="1"/>
    <col min="3" max="3" width="61.875" style="181" customWidth="1"/>
    <col min="4" max="4" width="7.625" style="181" customWidth="1"/>
    <col min="5" max="5" width="53.875" style="181" customWidth="1"/>
    <col min="6" max="6" width="18.375" style="181" customWidth="1"/>
    <col min="7" max="7" width="5.875" style="204" customWidth="1"/>
    <col min="8" max="8" width="7.125" style="70" customWidth="1"/>
    <col min="9" max="9" width="5.875" style="70" customWidth="1"/>
    <col min="10" max="10" width="2.5" style="69" customWidth="1"/>
    <col min="11" max="11" width="8" style="69" customWidth="1"/>
    <col min="12" max="12" width="0" style="69" hidden="1" customWidth="1"/>
    <col min="13" max="16384" width="8" style="69"/>
  </cols>
  <sheetData>
    <row r="1" spans="1:12" ht="30.6" customHeight="1">
      <c r="A1" s="179" t="s">
        <v>725</v>
      </c>
      <c r="J1" s="183"/>
      <c r="L1" s="377" t="s">
        <v>955</v>
      </c>
    </row>
    <row r="2" spans="1:12" ht="18.75">
      <c r="A2" s="187"/>
      <c r="B2" s="1251" t="s">
        <v>726</v>
      </c>
      <c r="C2" s="1252"/>
      <c r="D2" s="1252"/>
      <c r="E2" s="1252"/>
      <c r="F2" s="1252"/>
      <c r="G2" s="1252"/>
      <c r="H2" s="1252"/>
      <c r="I2" s="1253"/>
      <c r="L2" s="378"/>
    </row>
    <row r="3" spans="1:12" s="163" customFormat="1" ht="11.25" customHeight="1">
      <c r="A3" s="187"/>
      <c r="B3" s="1254"/>
      <c r="C3" s="1255"/>
      <c r="D3" s="1255"/>
      <c r="E3" s="1255"/>
      <c r="F3" s="1255"/>
      <c r="G3" s="1255"/>
      <c r="H3" s="1255"/>
      <c r="I3" s="1256"/>
      <c r="J3" s="69"/>
      <c r="L3" s="378" t="s">
        <v>956</v>
      </c>
    </row>
    <row r="4" spans="1:12" s="163" customFormat="1" ht="39.950000000000003" customHeight="1">
      <c r="A4" s="69"/>
      <c r="B4" s="205" t="s">
        <v>727</v>
      </c>
      <c r="C4" s="206" t="s">
        <v>728</v>
      </c>
      <c r="D4" s="205" t="s">
        <v>729</v>
      </c>
      <c r="E4" s="206" t="s">
        <v>730</v>
      </c>
      <c r="F4" s="206" t="s">
        <v>731</v>
      </c>
      <c r="G4" s="207" t="s">
        <v>732</v>
      </c>
      <c r="H4" s="205" t="s">
        <v>733</v>
      </c>
      <c r="I4" s="205" t="s">
        <v>734</v>
      </c>
      <c r="J4" s="69"/>
      <c r="L4" s="69"/>
    </row>
    <row r="5" spans="1:12" s="163" customFormat="1" ht="35.1" customHeight="1">
      <c r="A5" s="69"/>
      <c r="B5" s="208" t="s">
        <v>693</v>
      </c>
      <c r="C5" s="184" t="s">
        <v>735</v>
      </c>
      <c r="D5" s="448" t="b">
        <v>0</v>
      </c>
      <c r="E5" s="379"/>
      <c r="F5" s="379"/>
      <c r="G5" s="270">
        <v>1.2</v>
      </c>
      <c r="H5" s="375"/>
      <c r="I5" s="210"/>
      <c r="J5" s="69"/>
    </row>
    <row r="6" spans="1:12" s="163" customFormat="1" ht="60.95" customHeight="1">
      <c r="A6" s="69"/>
      <c r="B6" s="1259" t="s">
        <v>695</v>
      </c>
      <c r="C6" s="184" t="s">
        <v>736</v>
      </c>
      <c r="D6" s="448" t="b">
        <v>0</v>
      </c>
      <c r="E6" s="379"/>
      <c r="F6" s="379"/>
      <c r="G6" s="1262">
        <v>3.6</v>
      </c>
      <c r="H6" s="1224"/>
      <c r="I6" s="1222"/>
      <c r="J6" s="69"/>
    </row>
    <row r="7" spans="1:12" s="163" customFormat="1" ht="52.5" customHeight="1">
      <c r="A7" s="69"/>
      <c r="B7" s="1259"/>
      <c r="C7" s="184" t="s">
        <v>737</v>
      </c>
      <c r="D7" s="448" t="b">
        <v>0</v>
      </c>
      <c r="E7" s="379"/>
      <c r="F7" s="379"/>
      <c r="G7" s="1262"/>
      <c r="H7" s="1224"/>
      <c r="I7" s="1222"/>
      <c r="J7" s="69"/>
    </row>
    <row r="8" spans="1:12" s="163" customFormat="1" ht="52.5" customHeight="1">
      <c r="A8" s="69"/>
      <c r="B8" s="1259"/>
      <c r="C8" s="184" t="s">
        <v>738</v>
      </c>
      <c r="D8" s="448" t="b">
        <v>0</v>
      </c>
      <c r="E8" s="379"/>
      <c r="F8" s="379"/>
      <c r="G8" s="1262"/>
      <c r="H8" s="1224"/>
      <c r="I8" s="1222"/>
      <c r="J8" s="69"/>
    </row>
    <row r="9" spans="1:12" s="163" customFormat="1" ht="35.1" customHeight="1">
      <c r="A9" s="69"/>
      <c r="B9" s="1257" t="s">
        <v>700</v>
      </c>
      <c r="C9" s="184" t="s">
        <v>739</v>
      </c>
      <c r="D9" s="448" t="b">
        <v>0</v>
      </c>
      <c r="E9" s="379"/>
      <c r="F9" s="379"/>
      <c r="G9" s="1262">
        <v>1.2</v>
      </c>
      <c r="H9" s="1224"/>
      <c r="I9" s="1222"/>
      <c r="J9" s="69"/>
    </row>
    <row r="10" spans="1:12" s="163" customFormat="1" ht="35.1" customHeight="1">
      <c r="A10" s="69"/>
      <c r="B10" s="1257"/>
      <c r="C10" s="184" t="s">
        <v>740</v>
      </c>
      <c r="D10" s="448" t="b">
        <v>0</v>
      </c>
      <c r="E10" s="379"/>
      <c r="F10" s="379"/>
      <c r="G10" s="1262"/>
      <c r="H10" s="1224"/>
      <c r="I10" s="1222"/>
      <c r="J10" s="69"/>
    </row>
    <row r="11" spans="1:12" s="163" customFormat="1" ht="27.95" customHeight="1">
      <c r="A11" s="69"/>
      <c r="B11" s="1229" t="s">
        <v>138</v>
      </c>
      <c r="C11" s="1229"/>
      <c r="D11" s="1229"/>
      <c r="E11" s="692"/>
      <c r="F11" s="692"/>
      <c r="G11" s="271">
        <v>6</v>
      </c>
      <c r="H11" s="212">
        <f>SUM(H5:H10)</f>
        <v>0</v>
      </c>
      <c r="I11" s="211"/>
      <c r="J11" s="69"/>
    </row>
    <row r="12" spans="1:12" s="163" customFormat="1" ht="24" customHeight="1">
      <c r="A12" s="69"/>
      <c r="B12" s="1226" t="s">
        <v>1067</v>
      </c>
      <c r="C12" s="1226"/>
      <c r="D12" s="1226"/>
      <c r="E12" s="1226"/>
      <c r="F12" s="1226"/>
      <c r="G12" s="1226"/>
      <c r="H12" s="1226"/>
      <c r="I12" s="1226"/>
      <c r="J12" s="69"/>
    </row>
    <row r="13" spans="1:12" s="163" customFormat="1" ht="21.6" customHeight="1">
      <c r="A13" s="69"/>
      <c r="B13" s="1226"/>
      <c r="C13" s="1226"/>
      <c r="D13" s="1226"/>
      <c r="E13" s="1226"/>
      <c r="F13" s="1226"/>
      <c r="G13" s="1226"/>
      <c r="H13" s="1226"/>
      <c r="I13" s="1226"/>
      <c r="J13" s="69"/>
    </row>
    <row r="14" spans="1:12" s="163" customFormat="1" ht="18" customHeight="1">
      <c r="A14" s="69"/>
      <c r="B14" s="213"/>
      <c r="C14" s="213"/>
      <c r="D14" s="213"/>
      <c r="E14" s="213"/>
      <c r="F14" s="213"/>
      <c r="G14" s="214"/>
      <c r="H14" s="213"/>
      <c r="I14" s="213"/>
      <c r="J14" s="69"/>
    </row>
    <row r="15" spans="1:12" s="163" customFormat="1" ht="30.95" customHeight="1">
      <c r="A15" s="179" t="s">
        <v>741</v>
      </c>
      <c r="B15" s="213"/>
      <c r="C15" s="213"/>
      <c r="D15" s="213"/>
      <c r="E15" s="213"/>
      <c r="F15" s="213"/>
      <c r="G15" s="214"/>
      <c r="H15" s="213"/>
      <c r="I15" s="213"/>
      <c r="J15" s="69"/>
    </row>
    <row r="16" spans="1:12" s="163" customFormat="1" ht="18.75">
      <c r="A16" s="215"/>
      <c r="B16" s="1251" t="s">
        <v>742</v>
      </c>
      <c r="C16" s="1252"/>
      <c r="D16" s="1252"/>
      <c r="E16" s="1252"/>
      <c r="F16" s="1252"/>
      <c r="G16" s="1252"/>
      <c r="H16" s="1252"/>
      <c r="I16" s="1253"/>
      <c r="J16" s="69"/>
    </row>
    <row r="17" spans="1:10" s="163" customFormat="1" ht="11.25" customHeight="1">
      <c r="A17" s="187"/>
      <c r="B17" s="1254"/>
      <c r="C17" s="1255"/>
      <c r="D17" s="1255"/>
      <c r="E17" s="1255"/>
      <c r="F17" s="1255"/>
      <c r="G17" s="1255"/>
      <c r="H17" s="1255"/>
      <c r="I17" s="1256"/>
      <c r="J17" s="69"/>
    </row>
    <row r="18" spans="1:10" s="163" customFormat="1" ht="44.45" customHeight="1">
      <c r="A18" s="69"/>
      <c r="B18" s="216" t="s">
        <v>727</v>
      </c>
      <c r="C18" s="217" t="s">
        <v>728</v>
      </c>
      <c r="D18" s="216" t="s">
        <v>729</v>
      </c>
      <c r="E18" s="217" t="s">
        <v>743</v>
      </c>
      <c r="F18" s="217" t="s">
        <v>731</v>
      </c>
      <c r="G18" s="218" t="s">
        <v>732</v>
      </c>
      <c r="H18" s="216" t="s">
        <v>733</v>
      </c>
      <c r="I18" s="216" t="s">
        <v>734</v>
      </c>
      <c r="J18" s="69"/>
    </row>
    <row r="19" spans="1:10" s="163" customFormat="1" ht="35.1" customHeight="1">
      <c r="A19" s="69"/>
      <c r="B19" s="219" t="s">
        <v>693</v>
      </c>
      <c r="C19" s="184" t="s">
        <v>744</v>
      </c>
      <c r="D19" s="448" t="b">
        <v>0</v>
      </c>
      <c r="E19" s="379"/>
      <c r="F19" s="379"/>
      <c r="G19" s="209">
        <v>1</v>
      </c>
      <c r="H19" s="375"/>
      <c r="I19" s="210"/>
      <c r="J19" s="69"/>
    </row>
    <row r="20" spans="1:10" s="163" customFormat="1" ht="47.1" customHeight="1">
      <c r="A20" s="69"/>
      <c r="B20" s="1259" t="s">
        <v>695</v>
      </c>
      <c r="C20" s="184" t="s">
        <v>1037</v>
      </c>
      <c r="D20" s="448" t="b">
        <v>0</v>
      </c>
      <c r="E20" s="379"/>
      <c r="F20" s="379"/>
      <c r="G20" s="1258">
        <v>3</v>
      </c>
      <c r="H20" s="1224"/>
      <c r="I20" s="1222"/>
      <c r="J20" s="69"/>
    </row>
    <row r="21" spans="1:10" s="163" customFormat="1" ht="46.5" customHeight="1">
      <c r="A21" s="69"/>
      <c r="B21" s="1259"/>
      <c r="C21" s="184" t="s">
        <v>1038</v>
      </c>
      <c r="D21" s="448" t="b">
        <v>0</v>
      </c>
      <c r="E21" s="379"/>
      <c r="F21" s="379"/>
      <c r="G21" s="1258"/>
      <c r="H21" s="1224"/>
      <c r="I21" s="1222"/>
      <c r="J21" s="69"/>
    </row>
    <row r="22" spans="1:10" s="163" customFormat="1" ht="35.1" customHeight="1">
      <c r="A22" s="69"/>
      <c r="B22" s="1259"/>
      <c r="C22" s="184" t="s">
        <v>1039</v>
      </c>
      <c r="D22" s="448" t="b">
        <v>0</v>
      </c>
      <c r="E22" s="379"/>
      <c r="F22" s="379"/>
      <c r="G22" s="1258"/>
      <c r="H22" s="1224"/>
      <c r="I22" s="1222"/>
      <c r="J22" s="69"/>
    </row>
    <row r="23" spans="1:10" s="163" customFormat="1" ht="45" customHeight="1">
      <c r="A23" s="69"/>
      <c r="B23" s="1260" t="s">
        <v>700</v>
      </c>
      <c r="C23" s="184" t="s">
        <v>1040</v>
      </c>
      <c r="D23" s="448" t="b">
        <v>0</v>
      </c>
      <c r="E23" s="379"/>
      <c r="F23" s="379"/>
      <c r="G23" s="1258">
        <v>1</v>
      </c>
      <c r="H23" s="1224"/>
      <c r="I23" s="1222"/>
      <c r="J23" s="69"/>
    </row>
    <row r="24" spans="1:10" s="163" customFormat="1" ht="35.1" customHeight="1">
      <c r="A24" s="69"/>
      <c r="B24" s="1261"/>
      <c r="C24" s="184" t="s">
        <v>745</v>
      </c>
      <c r="D24" s="448" t="b">
        <v>0</v>
      </c>
      <c r="E24" s="379"/>
      <c r="F24" s="379"/>
      <c r="G24" s="1258"/>
      <c r="H24" s="1224"/>
      <c r="I24" s="1222"/>
      <c r="J24" s="69"/>
    </row>
    <row r="25" spans="1:10" s="163" customFormat="1" ht="29.45" customHeight="1">
      <c r="A25" s="69"/>
      <c r="B25" s="1229" t="s">
        <v>138</v>
      </c>
      <c r="C25" s="1229"/>
      <c r="D25" s="1229"/>
      <c r="E25" s="692"/>
      <c r="F25" s="692"/>
      <c r="G25" s="211">
        <v>5</v>
      </c>
      <c r="H25" s="212">
        <f>SUM(H19:H24)</f>
        <v>0</v>
      </c>
      <c r="I25" s="211"/>
      <c r="J25" s="69"/>
    </row>
    <row r="26" spans="1:10" s="163" customFormat="1" ht="25.5" customHeight="1">
      <c r="A26" s="69"/>
      <c r="B26" s="1226" t="s">
        <v>1067</v>
      </c>
      <c r="C26" s="1226"/>
      <c r="D26" s="1226"/>
      <c r="E26" s="1226"/>
      <c r="F26" s="1226"/>
      <c r="G26" s="1226"/>
      <c r="H26" s="1226"/>
      <c r="I26" s="1226"/>
      <c r="J26" s="69"/>
    </row>
    <row r="27" spans="1:10" s="163" customFormat="1" ht="18" customHeight="1">
      <c r="A27" s="69"/>
      <c r="B27" s="1226"/>
      <c r="C27" s="1226"/>
      <c r="D27" s="1226"/>
      <c r="E27" s="1226"/>
      <c r="F27" s="1226"/>
      <c r="G27" s="1226"/>
      <c r="H27" s="1226"/>
      <c r="I27" s="1226"/>
      <c r="J27" s="69"/>
    </row>
    <row r="28" spans="1:10" s="163" customFormat="1" ht="14.45" customHeight="1">
      <c r="A28" s="69"/>
      <c r="B28" s="213"/>
      <c r="C28" s="213"/>
      <c r="D28" s="213"/>
      <c r="E28" s="213"/>
      <c r="F28" s="213"/>
      <c r="G28" s="214"/>
      <c r="H28" s="213"/>
      <c r="I28" s="213"/>
      <c r="J28" s="69"/>
    </row>
    <row r="29" spans="1:10" s="163" customFormat="1" ht="38.450000000000003" customHeight="1">
      <c r="A29" s="179" t="s">
        <v>741</v>
      </c>
      <c r="B29" s="213"/>
      <c r="C29" s="213"/>
      <c r="D29" s="213"/>
      <c r="E29" s="213"/>
      <c r="F29" s="213"/>
      <c r="G29" s="214"/>
      <c r="H29" s="213"/>
      <c r="I29" s="213"/>
      <c r="J29" s="69"/>
    </row>
    <row r="30" spans="1:10" s="163" customFormat="1" ht="19.899999999999999" customHeight="1">
      <c r="A30" s="215"/>
      <c r="B30" s="1251" t="s">
        <v>746</v>
      </c>
      <c r="C30" s="1252"/>
      <c r="D30" s="1252"/>
      <c r="E30" s="1252"/>
      <c r="F30" s="1252"/>
      <c r="G30" s="1252"/>
      <c r="H30" s="1252"/>
      <c r="I30" s="1253"/>
      <c r="J30" s="69"/>
    </row>
    <row r="31" spans="1:10" s="163" customFormat="1" ht="6" customHeight="1">
      <c r="A31" s="187"/>
      <c r="B31" s="1254"/>
      <c r="C31" s="1255"/>
      <c r="D31" s="1255"/>
      <c r="E31" s="1255"/>
      <c r="F31" s="1255"/>
      <c r="G31" s="1255"/>
      <c r="H31" s="1255"/>
      <c r="I31" s="1256"/>
      <c r="J31" s="69"/>
    </row>
    <row r="32" spans="1:10" s="163" customFormat="1" ht="40.5" customHeight="1">
      <c r="A32" s="69"/>
      <c r="B32" s="216" t="s">
        <v>727</v>
      </c>
      <c r="C32" s="217" t="s">
        <v>728</v>
      </c>
      <c r="D32" s="216" t="s">
        <v>729</v>
      </c>
      <c r="E32" s="217" t="s">
        <v>743</v>
      </c>
      <c r="F32" s="217" t="s">
        <v>731</v>
      </c>
      <c r="G32" s="218" t="s">
        <v>732</v>
      </c>
      <c r="H32" s="216" t="s">
        <v>733</v>
      </c>
      <c r="I32" s="216" t="s">
        <v>734</v>
      </c>
      <c r="J32" s="69"/>
    </row>
    <row r="33" spans="1:10" s="163" customFormat="1" ht="35.1" customHeight="1">
      <c r="A33" s="69"/>
      <c r="B33" s="208" t="s">
        <v>693</v>
      </c>
      <c r="C33" s="220" t="s">
        <v>747</v>
      </c>
      <c r="D33" s="448" t="b">
        <v>0</v>
      </c>
      <c r="E33" s="379"/>
      <c r="F33" s="379"/>
      <c r="G33" s="209">
        <v>0.8</v>
      </c>
      <c r="H33" s="375"/>
      <c r="I33" s="210"/>
      <c r="J33" s="69"/>
    </row>
    <row r="34" spans="1:10" s="163" customFormat="1" ht="47.1" customHeight="1">
      <c r="A34" s="69"/>
      <c r="B34" s="1259" t="s">
        <v>695</v>
      </c>
      <c r="C34" s="220" t="s">
        <v>748</v>
      </c>
      <c r="D34" s="448" t="b">
        <v>0</v>
      </c>
      <c r="E34" s="379"/>
      <c r="F34" s="379"/>
      <c r="G34" s="1258">
        <v>3.4</v>
      </c>
      <c r="H34" s="1224"/>
      <c r="I34" s="1222"/>
      <c r="J34" s="69"/>
    </row>
    <row r="35" spans="1:10" s="163" customFormat="1" ht="45.6" customHeight="1">
      <c r="A35" s="69"/>
      <c r="B35" s="1259"/>
      <c r="C35" s="220" t="s">
        <v>749</v>
      </c>
      <c r="D35" s="448" t="b">
        <v>0</v>
      </c>
      <c r="E35" s="379"/>
      <c r="F35" s="379"/>
      <c r="G35" s="1258"/>
      <c r="H35" s="1224"/>
      <c r="I35" s="1222"/>
      <c r="J35" s="69"/>
    </row>
    <row r="36" spans="1:10" s="163" customFormat="1" ht="35.1" customHeight="1">
      <c r="A36" s="69"/>
      <c r="B36" s="1259"/>
      <c r="C36" s="220" t="s">
        <v>750</v>
      </c>
      <c r="D36" s="448" t="b">
        <v>0</v>
      </c>
      <c r="E36" s="379"/>
      <c r="F36" s="379"/>
      <c r="G36" s="1258"/>
      <c r="H36" s="1224"/>
      <c r="I36" s="1222"/>
      <c r="J36" s="69"/>
    </row>
    <row r="37" spans="1:10" s="163" customFormat="1" ht="45.6" customHeight="1">
      <c r="A37" s="69"/>
      <c r="B37" s="1259"/>
      <c r="C37" s="220" t="s">
        <v>751</v>
      </c>
      <c r="D37" s="448" t="b">
        <v>0</v>
      </c>
      <c r="E37" s="379"/>
      <c r="F37" s="379"/>
      <c r="G37" s="1258"/>
      <c r="H37" s="1224"/>
      <c r="I37" s="1222"/>
      <c r="J37" s="69"/>
    </row>
    <row r="38" spans="1:10" s="163" customFormat="1" ht="35.1" customHeight="1">
      <c r="A38" s="69"/>
      <c r="B38" s="1259"/>
      <c r="C38" s="220" t="s">
        <v>752</v>
      </c>
      <c r="D38" s="448" t="b">
        <v>0</v>
      </c>
      <c r="E38" s="379"/>
      <c r="F38" s="379"/>
      <c r="G38" s="1258"/>
      <c r="H38" s="1224"/>
      <c r="I38" s="1222"/>
      <c r="J38" s="69"/>
    </row>
    <row r="39" spans="1:10" s="163" customFormat="1" ht="35.1" customHeight="1">
      <c r="A39" s="69"/>
      <c r="B39" s="1257" t="s">
        <v>700</v>
      </c>
      <c r="C39" s="220" t="s">
        <v>753</v>
      </c>
      <c r="D39" s="448" t="b">
        <v>0</v>
      </c>
      <c r="E39" s="379"/>
      <c r="F39" s="379"/>
      <c r="G39" s="1258">
        <v>1.8</v>
      </c>
      <c r="H39" s="1224"/>
      <c r="I39" s="1222"/>
      <c r="J39" s="69"/>
    </row>
    <row r="40" spans="1:10" s="163" customFormat="1" ht="35.1" customHeight="1">
      <c r="A40" s="69"/>
      <c r="B40" s="1257"/>
      <c r="C40" s="220" t="s">
        <v>754</v>
      </c>
      <c r="D40" s="448" t="b">
        <v>0</v>
      </c>
      <c r="E40" s="379"/>
      <c r="F40" s="379"/>
      <c r="G40" s="1258"/>
      <c r="H40" s="1224"/>
      <c r="I40" s="1222"/>
      <c r="J40" s="69"/>
    </row>
    <row r="41" spans="1:10" s="163" customFormat="1" ht="27.6" customHeight="1">
      <c r="A41" s="69"/>
      <c r="B41" s="1229" t="s">
        <v>138</v>
      </c>
      <c r="C41" s="1229"/>
      <c r="D41" s="692"/>
      <c r="E41" s="692"/>
      <c r="F41" s="692"/>
      <c r="G41" s="211">
        <v>6</v>
      </c>
      <c r="H41" s="212">
        <f>SUM(H33:H40)</f>
        <v>0</v>
      </c>
      <c r="I41" s="211"/>
      <c r="J41" s="69"/>
    </row>
    <row r="42" spans="1:10" s="163" customFormat="1" ht="32.25" customHeight="1">
      <c r="A42" s="69"/>
      <c r="B42" s="1226" t="s">
        <v>1067</v>
      </c>
      <c r="C42" s="1226"/>
      <c r="D42" s="1226"/>
      <c r="E42" s="1226"/>
      <c r="F42" s="1226"/>
      <c r="G42" s="1226"/>
      <c r="H42" s="1226"/>
      <c r="I42" s="1226"/>
      <c r="J42" s="69"/>
    </row>
    <row r="43" spans="1:10" s="163" customFormat="1" ht="32.25" customHeight="1">
      <c r="A43" s="69"/>
      <c r="B43" s="1226"/>
      <c r="C43" s="1226"/>
      <c r="D43" s="1226"/>
      <c r="E43" s="1226"/>
      <c r="F43" s="1226"/>
      <c r="G43" s="1226"/>
      <c r="H43" s="1226"/>
      <c r="I43" s="1226"/>
      <c r="J43" s="69"/>
    </row>
    <row r="44" spans="1:10" s="163" customFormat="1" ht="19.899999999999999" customHeight="1">
      <c r="A44" s="69"/>
      <c r="B44" s="213"/>
      <c r="C44" s="213"/>
      <c r="D44" s="213"/>
      <c r="E44" s="213"/>
      <c r="F44" s="213"/>
      <c r="G44" s="214"/>
      <c r="H44" s="213"/>
      <c r="I44" s="213"/>
      <c r="J44" s="69"/>
    </row>
    <row r="45" spans="1:10" s="163" customFormat="1">
      <c r="A45" s="69"/>
      <c r="B45" s="69"/>
      <c r="C45" s="181"/>
      <c r="D45" s="181"/>
      <c r="E45" s="181"/>
      <c r="F45" s="181"/>
      <c r="G45" s="221"/>
      <c r="H45" s="69"/>
      <c r="I45" s="69"/>
      <c r="J45" s="69"/>
    </row>
    <row r="46" spans="1:10" s="163" customFormat="1" ht="11.25" customHeight="1">
      <c r="A46" s="69"/>
      <c r="B46" s="69"/>
      <c r="C46" s="181"/>
      <c r="D46" s="181"/>
      <c r="E46" s="181"/>
      <c r="F46" s="181"/>
      <c r="G46" s="221"/>
      <c r="H46" s="69"/>
      <c r="I46" s="69"/>
      <c r="J46" s="69"/>
    </row>
    <row r="47" spans="1:10" s="163" customFormat="1" ht="29.25" customHeight="1">
      <c r="A47" s="69"/>
      <c r="B47" s="69"/>
      <c r="C47" s="181"/>
      <c r="D47" s="181"/>
      <c r="E47" s="181"/>
      <c r="F47" s="181"/>
      <c r="G47" s="221"/>
      <c r="H47" s="69"/>
      <c r="I47" s="69"/>
      <c r="J47" s="69"/>
    </row>
    <row r="48" spans="1:10" s="163" customFormat="1" ht="11.25" customHeight="1">
      <c r="A48" s="69"/>
      <c r="B48" s="69"/>
      <c r="C48" s="181"/>
      <c r="D48" s="181"/>
      <c r="E48" s="181"/>
      <c r="F48" s="181"/>
      <c r="G48" s="221"/>
      <c r="H48" s="69"/>
      <c r="I48" s="69"/>
      <c r="J48" s="69"/>
    </row>
    <row r="49" spans="1:10" s="163" customFormat="1" ht="30" customHeight="1">
      <c r="A49" s="69"/>
      <c r="B49" s="69"/>
      <c r="C49" s="181"/>
      <c r="D49" s="181"/>
      <c r="E49" s="181"/>
      <c r="F49" s="181"/>
      <c r="G49" s="221"/>
      <c r="H49" s="69"/>
      <c r="I49" s="69"/>
      <c r="J49" s="69"/>
    </row>
    <row r="50" spans="1:10" s="163" customFormat="1" ht="32.25" customHeight="1">
      <c r="A50" s="69"/>
      <c r="B50" s="69"/>
      <c r="C50" s="181"/>
      <c r="D50" s="181"/>
      <c r="E50" s="181"/>
      <c r="F50" s="181"/>
      <c r="G50" s="221"/>
      <c r="H50" s="69"/>
      <c r="I50" s="69"/>
      <c r="J50" s="69"/>
    </row>
    <row r="51" spans="1:10" s="163" customFormat="1" ht="32.25" customHeight="1">
      <c r="A51" s="69"/>
      <c r="B51" s="69"/>
      <c r="C51" s="181"/>
      <c r="D51" s="181"/>
      <c r="E51" s="181"/>
      <c r="F51" s="181"/>
      <c r="G51" s="221"/>
      <c r="H51" s="69"/>
      <c r="I51" s="69"/>
      <c r="J51" s="69"/>
    </row>
    <row r="52" spans="1:10" s="163" customFormat="1" ht="32.25" customHeight="1">
      <c r="A52" s="69"/>
      <c r="B52" s="69"/>
      <c r="C52" s="181"/>
      <c r="D52" s="181"/>
      <c r="E52" s="181"/>
      <c r="F52" s="181"/>
      <c r="G52" s="221"/>
      <c r="H52" s="69"/>
      <c r="I52" s="69"/>
      <c r="J52" s="69"/>
    </row>
    <row r="53" spans="1:10" s="163" customFormat="1" ht="32.25" customHeight="1">
      <c r="A53" s="69"/>
      <c r="B53" s="69"/>
      <c r="C53" s="181"/>
      <c r="D53" s="181"/>
      <c r="E53" s="181"/>
      <c r="F53" s="181"/>
      <c r="G53" s="221"/>
      <c r="H53" s="69"/>
      <c r="I53" s="69"/>
      <c r="J53" s="69"/>
    </row>
    <row r="54" spans="1:10" s="163" customFormat="1" ht="32.25" customHeight="1">
      <c r="A54" s="69"/>
      <c r="B54" s="69"/>
      <c r="C54" s="181"/>
      <c r="D54" s="181"/>
      <c r="E54" s="181"/>
      <c r="F54" s="181"/>
      <c r="G54" s="221"/>
      <c r="H54" s="69"/>
      <c r="I54" s="69"/>
      <c r="J54" s="69"/>
    </row>
    <row r="55" spans="1:10" s="163" customFormat="1" ht="32.25" customHeight="1">
      <c r="A55" s="69"/>
      <c r="B55" s="69"/>
      <c r="C55" s="181"/>
      <c r="D55" s="181"/>
      <c r="E55" s="181"/>
      <c r="F55" s="181"/>
      <c r="G55" s="221"/>
      <c r="H55" s="69"/>
      <c r="I55" s="69"/>
      <c r="J55" s="69"/>
    </row>
    <row r="56" spans="1:10" s="163" customFormat="1" ht="32.25" customHeight="1">
      <c r="A56" s="69"/>
      <c r="B56" s="69"/>
      <c r="C56" s="181"/>
      <c r="D56" s="181"/>
      <c r="E56" s="181"/>
      <c r="F56" s="181"/>
      <c r="G56" s="221"/>
      <c r="H56" s="69"/>
      <c r="I56" s="69"/>
      <c r="J56" s="69"/>
    </row>
    <row r="57" spans="1:10" s="163" customFormat="1" ht="32.25" customHeight="1">
      <c r="A57" s="69"/>
      <c r="B57" s="69"/>
      <c r="C57" s="181"/>
      <c r="D57" s="181"/>
      <c r="E57" s="181"/>
      <c r="F57" s="181"/>
      <c r="G57" s="221"/>
      <c r="H57" s="69"/>
      <c r="I57" s="69"/>
      <c r="J57" s="69"/>
    </row>
    <row r="58" spans="1:10" s="163" customFormat="1" ht="32.25" customHeight="1">
      <c r="A58" s="69"/>
      <c r="B58" s="69"/>
      <c r="C58" s="181"/>
      <c r="D58" s="181"/>
      <c r="E58" s="181"/>
      <c r="F58" s="181"/>
      <c r="G58" s="221"/>
      <c r="H58" s="69"/>
      <c r="I58" s="69"/>
      <c r="J58" s="69"/>
    </row>
    <row r="59" spans="1:10" s="163" customFormat="1" ht="32.25" customHeight="1">
      <c r="A59" s="69"/>
      <c r="B59" s="69"/>
      <c r="C59" s="181"/>
      <c r="D59" s="181"/>
      <c r="E59" s="181"/>
      <c r="F59" s="181"/>
      <c r="G59" s="221"/>
      <c r="H59" s="69"/>
      <c r="I59" s="69"/>
      <c r="J59" s="69"/>
    </row>
    <row r="60" spans="1:10" s="163" customFormat="1">
      <c r="A60" s="69"/>
      <c r="B60" s="69"/>
      <c r="C60" s="181"/>
      <c r="D60" s="181"/>
      <c r="E60" s="181"/>
      <c r="F60" s="181"/>
      <c r="G60" s="221"/>
      <c r="H60" s="69"/>
      <c r="I60" s="69"/>
      <c r="J60" s="69"/>
    </row>
    <row r="61" spans="1:10" s="163" customFormat="1">
      <c r="A61" s="69"/>
      <c r="B61" s="69"/>
      <c r="C61" s="181"/>
      <c r="D61" s="181"/>
      <c r="E61" s="181"/>
      <c r="F61" s="181"/>
      <c r="G61" s="221"/>
      <c r="H61" s="69"/>
      <c r="I61" s="69"/>
      <c r="J61" s="69"/>
    </row>
  </sheetData>
  <sheetProtection algorithmName="SHA-512" hashValue="EAnO9qCbTU4CAb1FEY0axQT1Hzm/nA5VE920Q/m1u9Fqi2garnhcG5syAopapM+fhmEN1j2Vv4jYByIUbwDbGw==" saltValue="zC1EKkKKyGhI90VTwTBUJg==" spinCount="100000" sheet="1" formatCells="0" formatColumns="0" formatRows="0" insertHyperlinks="0"/>
  <mergeCells count="33">
    <mergeCell ref="I9:I10"/>
    <mergeCell ref="B6:B8"/>
    <mergeCell ref="G6:G8"/>
    <mergeCell ref="H6:H8"/>
    <mergeCell ref="I6:I8"/>
    <mergeCell ref="B9:B10"/>
    <mergeCell ref="G9:G10"/>
    <mergeCell ref="H9:H10"/>
    <mergeCell ref="B12:I13"/>
    <mergeCell ref="I23:I24"/>
    <mergeCell ref="B20:B22"/>
    <mergeCell ref="G20:G22"/>
    <mergeCell ref="H20:H22"/>
    <mergeCell ref="I20:I22"/>
    <mergeCell ref="G23:G24"/>
    <mergeCell ref="H23:H24"/>
    <mergeCell ref="B23:B24"/>
    <mergeCell ref="B2:I3"/>
    <mergeCell ref="B16:I17"/>
    <mergeCell ref="B30:I31"/>
    <mergeCell ref="B41:F41"/>
    <mergeCell ref="B42:I43"/>
    <mergeCell ref="B39:B40"/>
    <mergeCell ref="G39:G40"/>
    <mergeCell ref="H39:H40"/>
    <mergeCell ref="I39:I40"/>
    <mergeCell ref="B25:F25"/>
    <mergeCell ref="B26:I27"/>
    <mergeCell ref="I34:I38"/>
    <mergeCell ref="B34:B38"/>
    <mergeCell ref="G34:G38"/>
    <mergeCell ref="H34:H38"/>
    <mergeCell ref="B11:F11"/>
  </mergeCells>
  <phoneticPr fontId="6" type="noConversion"/>
  <printOptions horizontalCentered="1"/>
  <pageMargins left="0.23622047244094491" right="0.23622047244094491" top="0.74803149606299213" bottom="0.74803149606299213" header="0.31496062992125984" footer="0.31496062992125984"/>
  <pageSetup paperSize="9" scale="81" fitToHeight="0" orientation="landscape" r:id="rId1"/>
  <headerFooter differentFirst="1" alignWithMargins="0">
    <oddFooter>&amp;C&amp;"標楷體,標準"自評表-第 &amp;P 頁</oddFooter>
  </headerFooter>
  <rowBreaks count="2" manualBreakCount="2">
    <brk id="14" max="9" man="1"/>
    <brk id="28"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工作表16">
    <pageSetUpPr fitToPage="1"/>
  </sheetPr>
  <dimension ref="A1:O95"/>
  <sheetViews>
    <sheetView view="pageBreakPreview" zoomScaleNormal="100" zoomScaleSheetLayoutView="100" workbookViewId="0">
      <selection activeCell="E89" sqref="E89"/>
    </sheetView>
  </sheetViews>
  <sheetFormatPr defaultColWidth="8" defaultRowHeight="15.75"/>
  <cols>
    <col min="1" max="1" width="3.125" style="69" customWidth="1"/>
    <col min="2" max="2" width="6.125" style="69" customWidth="1"/>
    <col min="3" max="3" width="59.5" style="181" customWidth="1"/>
    <col min="4" max="4" width="7.625" style="181" customWidth="1"/>
    <col min="5" max="5" width="53.875" style="181" customWidth="1"/>
    <col min="6" max="6" width="18.375" style="181" customWidth="1"/>
    <col min="7" max="7" width="5.875" style="222" customWidth="1"/>
    <col min="8" max="9" width="5.875" style="180" customWidth="1"/>
    <col min="10" max="10" width="2.5" style="69" customWidth="1"/>
    <col min="11" max="11" width="8" style="69" customWidth="1"/>
    <col min="12" max="12" width="0" style="69" hidden="1" customWidth="1"/>
    <col min="13" max="16384" width="8" style="69"/>
  </cols>
  <sheetData>
    <row r="1" spans="1:12" ht="38.1" customHeight="1">
      <c r="A1" s="179" t="s">
        <v>755</v>
      </c>
      <c r="J1" s="183"/>
      <c r="L1" s="377" t="s">
        <v>955</v>
      </c>
    </row>
    <row r="2" spans="1:12" ht="18.75">
      <c r="A2" s="187"/>
      <c r="B2" s="1263" t="s">
        <v>756</v>
      </c>
      <c r="C2" s="1264"/>
      <c r="D2" s="1264"/>
      <c r="E2" s="1264"/>
      <c r="F2" s="1264"/>
      <c r="G2" s="1264"/>
      <c r="H2" s="1264"/>
      <c r="I2" s="1265"/>
      <c r="L2" s="378"/>
    </row>
    <row r="3" spans="1:12" ht="18.75">
      <c r="A3" s="187"/>
      <c r="B3" s="1266"/>
      <c r="C3" s="1267"/>
      <c r="D3" s="1267"/>
      <c r="E3" s="1267"/>
      <c r="F3" s="1267"/>
      <c r="G3" s="1267"/>
      <c r="H3" s="1267"/>
      <c r="I3" s="1268"/>
      <c r="L3" s="378" t="s">
        <v>956</v>
      </c>
    </row>
    <row r="4" spans="1:12" ht="33">
      <c r="B4" s="223" t="s">
        <v>727</v>
      </c>
      <c r="C4" s="224" t="s">
        <v>728</v>
      </c>
      <c r="D4" s="223" t="s">
        <v>729</v>
      </c>
      <c r="E4" s="224" t="s">
        <v>743</v>
      </c>
      <c r="F4" s="224" t="s">
        <v>731</v>
      </c>
      <c r="G4" s="225" t="s">
        <v>732</v>
      </c>
      <c r="H4" s="223" t="s">
        <v>733</v>
      </c>
      <c r="I4" s="223" t="s">
        <v>734</v>
      </c>
    </row>
    <row r="5" spans="1:12" ht="42.6" customHeight="1">
      <c r="B5" s="1290" t="s">
        <v>693</v>
      </c>
      <c r="C5" s="184" t="s">
        <v>757</v>
      </c>
      <c r="D5" s="447" t="b">
        <v>0</v>
      </c>
      <c r="E5" s="379"/>
      <c r="F5" s="379"/>
      <c r="G5" s="1291">
        <v>1.6</v>
      </c>
      <c r="H5" s="1272"/>
      <c r="I5" s="1273"/>
    </row>
    <row r="6" spans="1:12" ht="43.5" customHeight="1">
      <c r="B6" s="1290"/>
      <c r="C6" s="184" t="s">
        <v>758</v>
      </c>
      <c r="D6" s="447" t="b">
        <v>0</v>
      </c>
      <c r="E6" s="379"/>
      <c r="F6" s="379"/>
      <c r="G6" s="1291"/>
      <c r="H6" s="1272"/>
      <c r="I6" s="1273"/>
    </row>
    <row r="7" spans="1:12" ht="43.5" customHeight="1">
      <c r="B7" s="1277" t="s">
        <v>695</v>
      </c>
      <c r="C7" s="184" t="s">
        <v>759</v>
      </c>
      <c r="D7" s="447" t="b">
        <v>0</v>
      </c>
      <c r="E7" s="379"/>
      <c r="F7" s="379"/>
      <c r="G7" s="1291">
        <v>4.8</v>
      </c>
      <c r="H7" s="1272"/>
      <c r="I7" s="1273"/>
    </row>
    <row r="8" spans="1:12" ht="43.5" customHeight="1">
      <c r="B8" s="1277"/>
      <c r="C8" s="184" t="s">
        <v>760</v>
      </c>
      <c r="D8" s="447" t="b">
        <v>0</v>
      </c>
      <c r="E8" s="379"/>
      <c r="F8" s="379"/>
      <c r="G8" s="1291"/>
      <c r="H8" s="1272"/>
      <c r="I8" s="1273"/>
    </row>
    <row r="9" spans="1:12" ht="43.5" customHeight="1">
      <c r="B9" s="1277"/>
      <c r="C9" s="184" t="s">
        <v>761</v>
      </c>
      <c r="D9" s="447" t="b">
        <v>0</v>
      </c>
      <c r="E9" s="379"/>
      <c r="F9" s="379"/>
      <c r="G9" s="1291"/>
      <c r="H9" s="1272"/>
      <c r="I9" s="1273"/>
    </row>
    <row r="10" spans="1:12" ht="43.5" customHeight="1">
      <c r="B10" s="1277"/>
      <c r="C10" s="184" t="s">
        <v>762</v>
      </c>
      <c r="D10" s="447" t="b">
        <v>0</v>
      </c>
      <c r="E10" s="379"/>
      <c r="F10" s="379"/>
      <c r="G10" s="1291"/>
      <c r="H10" s="1272"/>
      <c r="I10" s="1273"/>
    </row>
    <row r="11" spans="1:12" ht="43.5" customHeight="1">
      <c r="B11" s="1293" t="s">
        <v>700</v>
      </c>
      <c r="C11" s="184" t="s">
        <v>763</v>
      </c>
      <c r="D11" s="447" t="b">
        <v>0</v>
      </c>
      <c r="E11" s="384"/>
      <c r="F11" s="379"/>
      <c r="G11" s="1291">
        <v>1.6</v>
      </c>
      <c r="H11" s="1272"/>
      <c r="I11" s="1273"/>
    </row>
    <row r="12" spans="1:12" ht="43.5" customHeight="1">
      <c r="B12" s="1294"/>
      <c r="C12" s="184" t="s">
        <v>764</v>
      </c>
      <c r="D12" s="447" t="b">
        <v>0</v>
      </c>
      <c r="E12" s="384"/>
      <c r="F12" s="379"/>
      <c r="G12" s="1291"/>
      <c r="H12" s="1272"/>
      <c r="I12" s="1273"/>
    </row>
    <row r="13" spans="1:12" ht="27" customHeight="1">
      <c r="B13" s="705" t="s">
        <v>138</v>
      </c>
      <c r="C13" s="705"/>
      <c r="D13" s="705"/>
      <c r="E13" s="1211"/>
      <c r="F13" s="1211"/>
      <c r="G13" s="226">
        <v>8</v>
      </c>
      <c r="H13" s="227">
        <f>H11+H7+H5</f>
        <v>0</v>
      </c>
      <c r="I13" s="226"/>
    </row>
    <row r="14" spans="1:12">
      <c r="B14" s="1292" t="s">
        <v>1067</v>
      </c>
      <c r="C14" s="1292"/>
      <c r="D14" s="1292"/>
      <c r="E14" s="1292"/>
      <c r="F14" s="1292"/>
      <c r="G14" s="1292"/>
      <c r="H14" s="1292"/>
      <c r="I14" s="1292"/>
    </row>
    <row r="15" spans="1:12" ht="18.600000000000001" customHeight="1">
      <c r="B15" s="1292"/>
      <c r="C15" s="1292"/>
      <c r="D15" s="1292"/>
      <c r="E15" s="1292"/>
      <c r="F15" s="1292"/>
      <c r="G15" s="1292"/>
      <c r="H15" s="1292"/>
      <c r="I15" s="1292"/>
    </row>
    <row r="16" spans="1:12">
      <c r="B16" s="200"/>
      <c r="C16" s="474"/>
      <c r="D16" s="474"/>
      <c r="E16" s="473"/>
      <c r="F16" s="473"/>
      <c r="G16" s="475"/>
      <c r="H16" s="473"/>
      <c r="I16" s="473"/>
      <c r="J16" s="465"/>
    </row>
    <row r="17" spans="1:15" s="179" customFormat="1" ht="34.5" customHeight="1">
      <c r="A17" s="179" t="s">
        <v>755</v>
      </c>
      <c r="B17" s="228"/>
      <c r="C17" s="476"/>
      <c r="D17" s="476"/>
      <c r="E17" s="476"/>
      <c r="F17" s="476"/>
      <c r="G17" s="477"/>
      <c r="H17" s="476"/>
      <c r="I17" s="476"/>
      <c r="J17" s="478"/>
    </row>
    <row r="18" spans="1:15" s="163" customFormat="1" ht="18.75">
      <c r="A18" s="187"/>
      <c r="B18" s="1263" t="s">
        <v>857</v>
      </c>
      <c r="C18" s="1264"/>
      <c r="D18" s="1264"/>
      <c r="E18" s="1264"/>
      <c r="F18" s="1264"/>
      <c r="G18" s="1264"/>
      <c r="H18" s="1264"/>
      <c r="I18" s="1265"/>
      <c r="J18" s="69"/>
      <c r="K18" s="69"/>
      <c r="L18" s="69"/>
      <c r="M18" s="69"/>
      <c r="N18" s="69"/>
      <c r="O18" s="69"/>
    </row>
    <row r="19" spans="1:15" s="163" customFormat="1" ht="18.75">
      <c r="A19" s="187"/>
      <c r="B19" s="1266"/>
      <c r="C19" s="1267"/>
      <c r="D19" s="1267"/>
      <c r="E19" s="1267"/>
      <c r="F19" s="1267"/>
      <c r="G19" s="1267"/>
      <c r="H19" s="1267"/>
      <c r="I19" s="1268"/>
      <c r="J19" s="69"/>
      <c r="K19" s="69"/>
      <c r="L19" s="69"/>
      <c r="M19" s="69"/>
      <c r="N19" s="69"/>
      <c r="O19" s="69"/>
    </row>
    <row r="20" spans="1:15" s="178" customFormat="1" ht="43.5" customHeight="1">
      <c r="A20" s="229"/>
      <c r="B20" s="230" t="s">
        <v>727</v>
      </c>
      <c r="C20" s="230" t="s">
        <v>728</v>
      </c>
      <c r="D20" s="230" t="s">
        <v>729</v>
      </c>
      <c r="E20" s="264" t="s">
        <v>855</v>
      </c>
      <c r="F20" s="230" t="s">
        <v>731</v>
      </c>
      <c r="G20" s="231" t="s">
        <v>732</v>
      </c>
      <c r="H20" s="230" t="s">
        <v>733</v>
      </c>
      <c r="I20" s="230" t="s">
        <v>734</v>
      </c>
      <c r="J20" s="229"/>
      <c r="K20" s="229"/>
      <c r="L20" s="229"/>
      <c r="M20" s="229"/>
      <c r="N20" s="229"/>
      <c r="O20" s="229"/>
    </row>
    <row r="21" spans="1:15" s="163" customFormat="1" ht="33.75" customHeight="1">
      <c r="A21" s="69"/>
      <c r="B21" s="1290" t="s">
        <v>693</v>
      </c>
      <c r="C21" s="197" t="s">
        <v>765</v>
      </c>
      <c r="D21" s="449" t="b">
        <v>0</v>
      </c>
      <c r="E21" s="379"/>
      <c r="F21" s="379"/>
      <c r="G21" s="1298">
        <v>0.6</v>
      </c>
      <c r="H21" s="1296"/>
      <c r="I21" s="1297"/>
      <c r="J21" s="69"/>
      <c r="K21" s="69"/>
      <c r="L21" s="69"/>
      <c r="M21" s="69"/>
      <c r="N21" s="69"/>
      <c r="O21" s="69"/>
    </row>
    <row r="22" spans="1:15" s="163" customFormat="1" ht="33.75" customHeight="1">
      <c r="A22" s="69"/>
      <c r="B22" s="1290"/>
      <c r="C22" s="197" t="s">
        <v>766</v>
      </c>
      <c r="D22" s="449" t="b">
        <v>0</v>
      </c>
      <c r="E22" s="379"/>
      <c r="F22" s="379"/>
      <c r="G22" s="1298"/>
      <c r="H22" s="1296"/>
      <c r="I22" s="1297"/>
      <c r="J22" s="69"/>
      <c r="K22" s="69"/>
      <c r="L22" s="69"/>
      <c r="M22" s="69"/>
      <c r="N22" s="69"/>
      <c r="O22" s="69"/>
    </row>
    <row r="23" spans="1:15" s="163" customFormat="1" ht="33.75" customHeight="1">
      <c r="A23" s="69"/>
      <c r="B23" s="1277" t="s">
        <v>695</v>
      </c>
      <c r="C23" s="197" t="s">
        <v>767</v>
      </c>
      <c r="D23" s="454" t="b">
        <v>0</v>
      </c>
      <c r="E23" s="379"/>
      <c r="F23" s="379"/>
      <c r="G23" s="1300">
        <v>1.2</v>
      </c>
      <c r="H23" s="1296"/>
      <c r="I23" s="1297"/>
      <c r="J23" s="69"/>
      <c r="K23" s="69"/>
      <c r="L23" s="69"/>
      <c r="M23" s="69"/>
      <c r="N23" s="69"/>
      <c r="O23" s="69"/>
    </row>
    <row r="24" spans="1:15" s="163" customFormat="1" ht="33.75" customHeight="1">
      <c r="A24" s="69"/>
      <c r="B24" s="1277"/>
      <c r="C24" s="197" t="s">
        <v>768</v>
      </c>
      <c r="D24" s="454" t="b">
        <v>0</v>
      </c>
      <c r="E24" s="379"/>
      <c r="F24" s="379"/>
      <c r="G24" s="1300"/>
      <c r="H24" s="1296"/>
      <c r="I24" s="1297"/>
      <c r="J24" s="69"/>
      <c r="K24" s="69"/>
      <c r="L24" s="69"/>
      <c r="M24" s="69"/>
      <c r="N24" s="69"/>
      <c r="O24" s="69"/>
    </row>
    <row r="25" spans="1:15" s="163" customFormat="1" ht="33.75" customHeight="1">
      <c r="A25" s="69"/>
      <c r="B25" s="1277"/>
      <c r="C25" s="197" t="s">
        <v>769</v>
      </c>
      <c r="D25" s="454" t="b">
        <v>0</v>
      </c>
      <c r="E25" s="379"/>
      <c r="F25" s="379"/>
      <c r="G25" s="1300"/>
      <c r="H25" s="1296"/>
      <c r="I25" s="1297"/>
      <c r="J25" s="69"/>
      <c r="K25" s="69"/>
      <c r="L25" s="69"/>
      <c r="M25" s="69"/>
      <c r="N25" s="69"/>
      <c r="O25" s="69"/>
    </row>
    <row r="26" spans="1:15" s="163" customFormat="1" ht="41.1" customHeight="1">
      <c r="A26" s="69"/>
      <c r="B26" s="232" t="s">
        <v>770</v>
      </c>
      <c r="C26" s="197" t="s">
        <v>771</v>
      </c>
      <c r="D26" s="454" t="b">
        <v>0</v>
      </c>
      <c r="E26" s="379"/>
      <c r="F26" s="379"/>
      <c r="G26" s="269">
        <v>1.2</v>
      </c>
      <c r="H26" s="382"/>
      <c r="I26" s="234"/>
      <c r="J26" s="69"/>
      <c r="K26" s="69"/>
      <c r="L26" s="69"/>
      <c r="M26" s="69"/>
      <c r="N26" s="69"/>
      <c r="O26" s="69"/>
    </row>
    <row r="27" spans="1:15" s="163" customFormat="1" ht="25.5" customHeight="1">
      <c r="A27" s="69"/>
      <c r="B27" s="1234" t="s">
        <v>138</v>
      </c>
      <c r="C27" s="1234"/>
      <c r="D27" s="1234"/>
      <c r="E27" s="1234"/>
      <c r="F27" s="1234"/>
      <c r="G27" s="269">
        <v>3</v>
      </c>
      <c r="H27" s="186">
        <f>SUM(H21:H26)</f>
        <v>0</v>
      </c>
      <c r="I27" s="233"/>
      <c r="J27" s="69"/>
      <c r="K27" s="69"/>
      <c r="L27" s="69"/>
      <c r="M27" s="69"/>
      <c r="N27" s="69"/>
      <c r="O27" s="69"/>
    </row>
    <row r="28" spans="1:15" s="163" customFormat="1">
      <c r="A28" s="69"/>
      <c r="B28" s="1295" t="s">
        <v>1067</v>
      </c>
      <c r="C28" s="1295"/>
      <c r="D28" s="1295"/>
      <c r="E28" s="1295"/>
      <c r="F28" s="1295"/>
      <c r="G28" s="1295"/>
      <c r="H28" s="1295"/>
      <c r="I28" s="1295"/>
      <c r="J28" s="69"/>
      <c r="K28" s="69"/>
      <c r="L28" s="69"/>
      <c r="M28" s="69"/>
      <c r="N28" s="69"/>
      <c r="O28" s="69"/>
    </row>
    <row r="29" spans="1:15" s="163" customFormat="1">
      <c r="A29" s="69"/>
      <c r="B29" s="1226"/>
      <c r="C29" s="1226"/>
      <c r="D29" s="1226"/>
      <c r="E29" s="1226"/>
      <c r="F29" s="1226"/>
      <c r="G29" s="1226"/>
      <c r="H29" s="1226"/>
      <c r="I29" s="1226"/>
      <c r="J29" s="69"/>
      <c r="K29" s="69"/>
      <c r="L29" s="69"/>
      <c r="M29" s="69"/>
      <c r="N29" s="69"/>
      <c r="O29" s="69"/>
    </row>
    <row r="30" spans="1:15" s="163" customFormat="1">
      <c r="A30" s="69"/>
      <c r="B30" s="213"/>
      <c r="C30" s="213"/>
      <c r="D30" s="213"/>
      <c r="E30" s="235"/>
      <c r="F30" s="235"/>
      <c r="G30" s="236"/>
      <c r="H30" s="235"/>
      <c r="I30" s="235"/>
      <c r="J30" s="69"/>
      <c r="K30" s="69"/>
      <c r="L30" s="69"/>
      <c r="M30" s="69"/>
      <c r="N30" s="69"/>
      <c r="O30" s="69"/>
    </row>
    <row r="31" spans="1:15" s="163" customFormat="1" ht="33" customHeight="1">
      <c r="A31" s="179" t="s">
        <v>755</v>
      </c>
      <c r="B31" s="213"/>
      <c r="C31" s="213"/>
      <c r="D31" s="213"/>
      <c r="E31" s="235"/>
      <c r="F31" s="235"/>
      <c r="G31" s="236"/>
      <c r="H31" s="235"/>
      <c r="I31" s="235"/>
      <c r="J31" s="69"/>
      <c r="K31" s="69"/>
      <c r="L31" s="69"/>
      <c r="M31" s="69"/>
      <c r="N31" s="69"/>
      <c r="O31" s="69"/>
    </row>
    <row r="32" spans="1:15" s="163" customFormat="1" ht="18.75">
      <c r="A32" s="187"/>
      <c r="B32" s="1263" t="s">
        <v>856</v>
      </c>
      <c r="C32" s="1264"/>
      <c r="D32" s="1264"/>
      <c r="E32" s="1264"/>
      <c r="F32" s="1264"/>
      <c r="G32" s="1264"/>
      <c r="H32" s="1264"/>
      <c r="I32" s="1265"/>
      <c r="J32" s="69"/>
      <c r="K32" s="69"/>
      <c r="L32" s="69"/>
      <c r="M32" s="69"/>
      <c r="N32" s="69"/>
      <c r="O32" s="69"/>
    </row>
    <row r="33" spans="1:15" s="163" customFormat="1" ht="18.75">
      <c r="A33" s="187"/>
      <c r="B33" s="1266"/>
      <c r="C33" s="1267"/>
      <c r="D33" s="1267"/>
      <c r="E33" s="1267"/>
      <c r="F33" s="1267"/>
      <c r="G33" s="1267"/>
      <c r="H33" s="1267"/>
      <c r="I33" s="1268"/>
      <c r="J33" s="69"/>
      <c r="K33" s="69"/>
      <c r="L33" s="69"/>
      <c r="M33" s="69"/>
      <c r="N33" s="69"/>
      <c r="O33" s="69"/>
    </row>
    <row r="34" spans="1:15" s="163" customFormat="1" ht="33">
      <c r="A34" s="69"/>
      <c r="B34" s="230" t="s">
        <v>727</v>
      </c>
      <c r="C34" s="230" t="s">
        <v>728</v>
      </c>
      <c r="D34" s="230" t="s">
        <v>729</v>
      </c>
      <c r="E34" s="230" t="s">
        <v>743</v>
      </c>
      <c r="F34" s="230" t="s">
        <v>731</v>
      </c>
      <c r="G34" s="230" t="s">
        <v>732</v>
      </c>
      <c r="H34" s="230" t="s">
        <v>733</v>
      </c>
      <c r="I34" s="230" t="s">
        <v>734</v>
      </c>
      <c r="J34" s="69"/>
      <c r="K34" s="69"/>
      <c r="L34" s="69"/>
      <c r="M34" s="69"/>
      <c r="N34" s="69"/>
      <c r="O34" s="69"/>
    </row>
    <row r="35" spans="1:15" s="163" customFormat="1" ht="27.75" customHeight="1">
      <c r="A35" s="69"/>
      <c r="B35" s="1290" t="s">
        <v>693</v>
      </c>
      <c r="C35" s="184" t="s">
        <v>772</v>
      </c>
      <c r="D35" s="448" t="b">
        <v>0</v>
      </c>
      <c r="E35" s="379"/>
      <c r="F35" s="379"/>
      <c r="G35" s="1258">
        <v>1</v>
      </c>
      <c r="H35" s="1272"/>
      <c r="I35" s="1273"/>
      <c r="J35" s="69"/>
      <c r="K35" s="69"/>
      <c r="L35" s="69"/>
      <c r="M35" s="69"/>
      <c r="N35" s="69"/>
      <c r="O35" s="69"/>
    </row>
    <row r="36" spans="1:15" s="163" customFormat="1" ht="27.75" customHeight="1">
      <c r="A36" s="69"/>
      <c r="B36" s="1290"/>
      <c r="C36" s="184" t="s">
        <v>773</v>
      </c>
      <c r="D36" s="448" t="b">
        <v>0</v>
      </c>
      <c r="E36" s="379"/>
      <c r="F36" s="379"/>
      <c r="G36" s="1258"/>
      <c r="H36" s="1272"/>
      <c r="I36" s="1273"/>
      <c r="J36" s="69"/>
      <c r="K36" s="69"/>
      <c r="L36" s="69"/>
      <c r="M36" s="69"/>
      <c r="N36" s="69"/>
      <c r="O36" s="69"/>
    </row>
    <row r="37" spans="1:15" s="163" customFormat="1" ht="27.75" customHeight="1">
      <c r="A37" s="69"/>
      <c r="B37" s="1269" t="s">
        <v>695</v>
      </c>
      <c r="C37" s="184" t="s">
        <v>774</v>
      </c>
      <c r="D37" s="448" t="b">
        <v>0</v>
      </c>
      <c r="E37" s="379"/>
      <c r="F37" s="379"/>
      <c r="G37" s="1258">
        <v>2</v>
      </c>
      <c r="H37" s="1272"/>
      <c r="I37" s="1273"/>
      <c r="J37" s="69"/>
      <c r="K37" s="69"/>
      <c r="L37" s="69"/>
      <c r="M37" s="69"/>
      <c r="N37" s="69"/>
      <c r="O37" s="69"/>
    </row>
    <row r="38" spans="1:15" s="163" customFormat="1" ht="27.75" customHeight="1">
      <c r="A38" s="69"/>
      <c r="B38" s="1270"/>
      <c r="C38" s="184" t="s">
        <v>775</v>
      </c>
      <c r="D38" s="448" t="b">
        <v>0</v>
      </c>
      <c r="E38" s="379"/>
      <c r="F38" s="379"/>
      <c r="G38" s="1258"/>
      <c r="H38" s="1272"/>
      <c r="I38" s="1273"/>
      <c r="J38" s="69"/>
      <c r="K38" s="69"/>
      <c r="L38" s="69"/>
      <c r="M38" s="69"/>
      <c r="N38" s="69"/>
      <c r="O38" s="69"/>
    </row>
    <row r="39" spans="1:15" s="163" customFormat="1" ht="27.75" customHeight="1">
      <c r="A39" s="69"/>
      <c r="B39" s="1270"/>
      <c r="C39" s="184" t="s">
        <v>776</v>
      </c>
      <c r="D39" s="448" t="b">
        <v>0</v>
      </c>
      <c r="E39" s="379"/>
      <c r="F39" s="379"/>
      <c r="G39" s="1258"/>
      <c r="H39" s="1272"/>
      <c r="I39" s="1273"/>
      <c r="J39" s="69"/>
      <c r="K39" s="69"/>
      <c r="L39" s="69"/>
      <c r="M39" s="69"/>
      <c r="N39" s="69"/>
      <c r="O39" s="69"/>
    </row>
    <row r="40" spans="1:15" s="163" customFormat="1" ht="27.75" customHeight="1">
      <c r="A40" s="69"/>
      <c r="B40" s="1270"/>
      <c r="C40" s="164" t="s">
        <v>777</v>
      </c>
      <c r="D40" s="448" t="b">
        <v>0</v>
      </c>
      <c r="E40" s="379"/>
      <c r="F40" s="379"/>
      <c r="G40" s="1258"/>
      <c r="H40" s="1272"/>
      <c r="I40" s="1273"/>
      <c r="J40" s="69"/>
      <c r="K40" s="69"/>
      <c r="L40" s="69"/>
      <c r="M40" s="69"/>
      <c r="N40" s="69"/>
      <c r="O40" s="69"/>
    </row>
    <row r="41" spans="1:15" s="163" customFormat="1" ht="27.75" customHeight="1">
      <c r="A41" s="69"/>
      <c r="B41" s="1271"/>
      <c r="C41" s="184" t="s">
        <v>778</v>
      </c>
      <c r="D41" s="448" t="b">
        <v>0</v>
      </c>
      <c r="E41" s="379"/>
      <c r="F41" s="379"/>
      <c r="G41" s="1258"/>
      <c r="H41" s="1272"/>
      <c r="I41" s="1273"/>
      <c r="J41" s="69"/>
      <c r="K41" s="69"/>
      <c r="L41" s="69"/>
      <c r="M41" s="69"/>
      <c r="N41" s="69"/>
      <c r="O41" s="69"/>
    </row>
    <row r="42" spans="1:15" s="163" customFormat="1" ht="27.75" customHeight="1">
      <c r="A42" s="69"/>
      <c r="B42" s="1274" t="s">
        <v>700</v>
      </c>
      <c r="C42" s="184" t="s">
        <v>779</v>
      </c>
      <c r="D42" s="448" t="b">
        <v>0</v>
      </c>
      <c r="E42" s="379"/>
      <c r="F42" s="379"/>
      <c r="G42" s="1258">
        <v>2</v>
      </c>
      <c r="H42" s="1272"/>
      <c r="I42" s="1273"/>
      <c r="J42" s="69"/>
      <c r="K42" s="69"/>
      <c r="L42" s="69"/>
      <c r="M42" s="69"/>
      <c r="N42" s="69"/>
      <c r="O42" s="69"/>
    </row>
    <row r="43" spans="1:15" s="163" customFormat="1" ht="41.45" customHeight="1">
      <c r="A43" s="69"/>
      <c r="B43" s="1275"/>
      <c r="C43" s="184" t="s">
        <v>780</v>
      </c>
      <c r="D43" s="448" t="b">
        <v>0</v>
      </c>
      <c r="E43" s="379"/>
      <c r="F43" s="379"/>
      <c r="G43" s="1258"/>
      <c r="H43" s="1272"/>
      <c r="I43" s="1273"/>
      <c r="J43" s="69"/>
      <c r="K43" s="69"/>
      <c r="L43" s="69"/>
      <c r="M43" s="69"/>
      <c r="N43" s="69"/>
      <c r="O43" s="69"/>
    </row>
    <row r="44" spans="1:15" s="163" customFormat="1" ht="27.75" customHeight="1">
      <c r="A44" s="69"/>
      <c r="B44" s="1299"/>
      <c r="C44" s="184" t="s">
        <v>781</v>
      </c>
      <c r="D44" s="453" t="b">
        <v>0</v>
      </c>
      <c r="E44" s="379"/>
      <c r="F44" s="379"/>
      <c r="G44" s="1258"/>
      <c r="H44" s="1272"/>
      <c r="I44" s="1273"/>
      <c r="J44" s="69"/>
      <c r="K44" s="69"/>
      <c r="L44" s="69"/>
      <c r="M44" s="69"/>
      <c r="N44" s="69"/>
      <c r="O44" s="69"/>
    </row>
    <row r="45" spans="1:15" s="163" customFormat="1" ht="27.6" customHeight="1">
      <c r="A45" s="69"/>
      <c r="B45" s="1229" t="s">
        <v>138</v>
      </c>
      <c r="C45" s="1229"/>
      <c r="D45" s="1229"/>
      <c r="E45" s="692"/>
      <c r="F45" s="692"/>
      <c r="G45" s="211">
        <v>5</v>
      </c>
      <c r="H45" s="212">
        <f>SUM(H35:H44)</f>
        <v>0</v>
      </c>
      <c r="I45" s="211"/>
      <c r="J45" s="69"/>
      <c r="K45" s="69"/>
      <c r="L45" s="69"/>
      <c r="M45" s="69"/>
      <c r="N45" s="69"/>
      <c r="O45" s="69"/>
    </row>
    <row r="46" spans="1:15" s="163" customFormat="1">
      <c r="A46" s="69"/>
      <c r="B46" s="1226" t="s">
        <v>1067</v>
      </c>
      <c r="C46" s="1226"/>
      <c r="D46" s="1226"/>
      <c r="E46" s="1226"/>
      <c r="F46" s="1226"/>
      <c r="G46" s="1226"/>
      <c r="H46" s="1226"/>
      <c r="I46" s="1226"/>
      <c r="J46" s="69"/>
      <c r="K46" s="69"/>
      <c r="L46" s="69"/>
      <c r="M46" s="69"/>
      <c r="N46" s="69"/>
      <c r="O46" s="69"/>
    </row>
    <row r="47" spans="1:15" s="163" customFormat="1">
      <c r="A47" s="69"/>
      <c r="B47" s="1226"/>
      <c r="C47" s="1226"/>
      <c r="D47" s="1226"/>
      <c r="E47" s="1226"/>
      <c r="F47" s="1226"/>
      <c r="G47" s="1226"/>
      <c r="H47" s="1226"/>
      <c r="I47" s="1226"/>
      <c r="J47" s="69"/>
      <c r="K47" s="69"/>
      <c r="L47" s="69"/>
      <c r="M47" s="69"/>
      <c r="N47" s="69"/>
      <c r="O47" s="69"/>
    </row>
    <row r="48" spans="1:15" s="163" customFormat="1">
      <c r="A48" s="69"/>
      <c r="B48" s="213"/>
      <c r="C48" s="213"/>
      <c r="D48" s="213"/>
      <c r="E48" s="235"/>
      <c r="F48" s="235"/>
      <c r="G48" s="236"/>
      <c r="H48" s="235"/>
      <c r="I48" s="235"/>
      <c r="J48" s="69"/>
      <c r="K48" s="69"/>
      <c r="L48" s="69"/>
      <c r="M48" s="69"/>
      <c r="N48" s="69"/>
      <c r="O48" s="69"/>
    </row>
    <row r="49" spans="1:15" s="163" customFormat="1" ht="27" customHeight="1">
      <c r="A49" s="179" t="s">
        <v>755</v>
      </c>
      <c r="B49" s="213"/>
      <c r="C49" s="213"/>
      <c r="D49" s="213"/>
      <c r="E49" s="235"/>
      <c r="F49" s="235"/>
      <c r="G49" s="236"/>
      <c r="H49" s="235"/>
      <c r="I49" s="235"/>
      <c r="J49" s="69"/>
      <c r="K49" s="69"/>
      <c r="L49" s="69"/>
      <c r="M49" s="69"/>
      <c r="N49" s="69"/>
      <c r="O49" s="69"/>
    </row>
    <row r="50" spans="1:15" s="163" customFormat="1" ht="18" customHeight="1">
      <c r="A50" s="187"/>
      <c r="B50" s="1263" t="s">
        <v>782</v>
      </c>
      <c r="C50" s="1264"/>
      <c r="D50" s="1264"/>
      <c r="E50" s="1264"/>
      <c r="F50" s="1264"/>
      <c r="G50" s="1264"/>
      <c r="H50" s="1264"/>
      <c r="I50" s="1265"/>
      <c r="J50" s="69"/>
      <c r="K50" s="69"/>
      <c r="L50" s="69"/>
      <c r="M50" s="69"/>
      <c r="N50" s="69"/>
      <c r="O50" s="69"/>
    </row>
    <row r="51" spans="1:15" s="163" customFormat="1" ht="18" customHeight="1">
      <c r="A51" s="187"/>
      <c r="B51" s="1266"/>
      <c r="C51" s="1267"/>
      <c r="D51" s="1267"/>
      <c r="E51" s="1267"/>
      <c r="F51" s="1267"/>
      <c r="G51" s="1267"/>
      <c r="H51" s="1267"/>
      <c r="I51" s="1268"/>
      <c r="J51" s="69"/>
      <c r="K51" s="69"/>
      <c r="L51" s="69"/>
      <c r="M51" s="69"/>
      <c r="N51" s="69"/>
      <c r="O51" s="69"/>
    </row>
    <row r="52" spans="1:15" s="163" customFormat="1" ht="33">
      <c r="A52" s="69"/>
      <c r="B52" s="230" t="s">
        <v>727</v>
      </c>
      <c r="C52" s="230" t="s">
        <v>728</v>
      </c>
      <c r="D52" s="230" t="s">
        <v>729</v>
      </c>
      <c r="E52" s="230" t="s">
        <v>743</v>
      </c>
      <c r="F52" s="230" t="s">
        <v>731</v>
      </c>
      <c r="G52" s="230" t="s">
        <v>732</v>
      </c>
      <c r="H52" s="230" t="s">
        <v>733</v>
      </c>
      <c r="I52" s="230" t="s">
        <v>734</v>
      </c>
      <c r="J52" s="69"/>
      <c r="K52" s="69"/>
      <c r="L52" s="69"/>
      <c r="M52" s="69"/>
      <c r="N52" s="69"/>
      <c r="O52" s="69"/>
    </row>
    <row r="53" spans="1:15" s="163" customFormat="1" ht="27.75" customHeight="1">
      <c r="A53" s="69"/>
      <c r="B53" s="1290" t="s">
        <v>693</v>
      </c>
      <c r="C53" s="184" t="s">
        <v>783</v>
      </c>
      <c r="D53" s="448" t="b">
        <v>0</v>
      </c>
      <c r="E53" s="379"/>
      <c r="F53" s="379"/>
      <c r="G53" s="1258">
        <v>0.8</v>
      </c>
      <c r="H53" s="1272"/>
      <c r="I53" s="1273"/>
      <c r="J53" s="69"/>
      <c r="K53" s="69"/>
      <c r="L53" s="69"/>
      <c r="M53" s="69"/>
      <c r="N53" s="69"/>
      <c r="O53" s="69"/>
    </row>
    <row r="54" spans="1:15" s="163" customFormat="1" ht="27.75" customHeight="1">
      <c r="A54" s="69"/>
      <c r="B54" s="1290"/>
      <c r="C54" s="184" t="s">
        <v>784</v>
      </c>
      <c r="D54" s="448" t="b">
        <v>0</v>
      </c>
      <c r="E54" s="379"/>
      <c r="F54" s="379"/>
      <c r="G54" s="1258"/>
      <c r="H54" s="1272"/>
      <c r="I54" s="1273"/>
      <c r="J54" s="69"/>
      <c r="K54" s="69"/>
      <c r="L54" s="69"/>
      <c r="M54" s="69"/>
      <c r="N54" s="69"/>
      <c r="O54" s="69"/>
    </row>
    <row r="55" spans="1:15" s="163" customFormat="1" ht="27.75" customHeight="1">
      <c r="A55" s="69"/>
      <c r="B55" s="1269" t="s">
        <v>695</v>
      </c>
      <c r="C55" s="184" t="s">
        <v>785</v>
      </c>
      <c r="D55" s="448" t="b">
        <v>0</v>
      </c>
      <c r="E55" s="379"/>
      <c r="F55" s="379"/>
      <c r="G55" s="1258">
        <v>2.4</v>
      </c>
      <c r="H55" s="1272"/>
      <c r="I55" s="1273"/>
      <c r="J55" s="69"/>
      <c r="K55" s="69"/>
      <c r="L55" s="69"/>
      <c r="M55" s="69"/>
      <c r="N55" s="69"/>
      <c r="O55" s="69"/>
    </row>
    <row r="56" spans="1:15" s="163" customFormat="1" ht="27.75" customHeight="1">
      <c r="A56" s="69"/>
      <c r="B56" s="1270"/>
      <c r="C56" s="184" t="s">
        <v>786</v>
      </c>
      <c r="D56" s="448" t="b">
        <v>0</v>
      </c>
      <c r="E56" s="379"/>
      <c r="F56" s="379"/>
      <c r="G56" s="1258"/>
      <c r="H56" s="1272"/>
      <c r="I56" s="1273"/>
      <c r="J56" s="69"/>
      <c r="K56" s="69"/>
      <c r="L56" s="69"/>
      <c r="M56" s="69"/>
      <c r="N56" s="69"/>
      <c r="O56" s="69"/>
    </row>
    <row r="57" spans="1:15" s="163" customFormat="1" ht="27.75" customHeight="1">
      <c r="A57" s="69"/>
      <c r="B57" s="1270"/>
      <c r="C57" s="184" t="s">
        <v>787</v>
      </c>
      <c r="D57" s="448" t="b">
        <v>0</v>
      </c>
      <c r="E57" s="379"/>
      <c r="F57" s="379"/>
      <c r="G57" s="1258"/>
      <c r="H57" s="1272"/>
      <c r="I57" s="1273"/>
      <c r="J57" s="69"/>
      <c r="K57" s="69"/>
      <c r="L57" s="69"/>
      <c r="M57" s="69"/>
      <c r="N57" s="69"/>
      <c r="O57" s="69"/>
    </row>
    <row r="58" spans="1:15" s="163" customFormat="1" ht="27.75" customHeight="1">
      <c r="A58" s="69"/>
      <c r="B58" s="1270"/>
      <c r="C58" s="184" t="s">
        <v>788</v>
      </c>
      <c r="D58" s="448" t="b">
        <v>0</v>
      </c>
      <c r="E58" s="379"/>
      <c r="F58" s="379"/>
      <c r="G58" s="1258"/>
      <c r="H58" s="1272"/>
      <c r="I58" s="1273"/>
      <c r="J58" s="69"/>
      <c r="K58" s="69"/>
      <c r="L58" s="69"/>
      <c r="M58" s="69"/>
      <c r="N58" s="69"/>
      <c r="O58" s="69"/>
    </row>
    <row r="59" spans="1:15" s="163" customFormat="1" ht="39.950000000000003" customHeight="1">
      <c r="A59" s="69"/>
      <c r="B59" s="1271"/>
      <c r="C59" s="184" t="s">
        <v>789</v>
      </c>
      <c r="D59" s="448" t="b">
        <v>0</v>
      </c>
      <c r="E59" s="379"/>
      <c r="F59" s="379"/>
      <c r="G59" s="1258"/>
      <c r="H59" s="1272"/>
      <c r="I59" s="1273"/>
      <c r="J59" s="69"/>
      <c r="K59" s="69"/>
      <c r="L59" s="69"/>
      <c r="M59" s="69"/>
      <c r="N59" s="69"/>
      <c r="O59" s="69"/>
    </row>
    <row r="60" spans="1:15" s="163" customFormat="1" ht="27.75" customHeight="1">
      <c r="A60" s="69"/>
      <c r="B60" s="1274" t="s">
        <v>700</v>
      </c>
      <c r="C60" s="184" t="s">
        <v>790</v>
      </c>
      <c r="D60" s="448" t="b">
        <v>0</v>
      </c>
      <c r="E60" s="379"/>
      <c r="F60" s="379"/>
      <c r="G60" s="1258">
        <v>0.8</v>
      </c>
      <c r="H60" s="1272"/>
      <c r="I60" s="1273"/>
      <c r="J60" s="69"/>
      <c r="K60" s="69"/>
      <c r="L60" s="69"/>
      <c r="M60" s="69"/>
      <c r="N60" s="69"/>
      <c r="O60" s="69"/>
    </row>
    <row r="61" spans="1:15" s="163" customFormat="1" ht="27.75" customHeight="1">
      <c r="A61" s="69"/>
      <c r="B61" s="1275"/>
      <c r="C61" s="184" t="s">
        <v>791</v>
      </c>
      <c r="D61" s="448" t="b">
        <v>0</v>
      </c>
      <c r="E61" s="379"/>
      <c r="F61" s="379"/>
      <c r="G61" s="1258"/>
      <c r="H61" s="1272"/>
      <c r="I61" s="1273"/>
      <c r="J61" s="69"/>
      <c r="K61" s="69"/>
      <c r="L61" s="69"/>
      <c r="M61" s="69"/>
      <c r="N61" s="69"/>
      <c r="O61" s="69"/>
    </row>
    <row r="62" spans="1:15" s="163" customFormat="1" ht="23.1" customHeight="1">
      <c r="A62" s="69"/>
      <c r="B62" s="1229" t="s">
        <v>138</v>
      </c>
      <c r="C62" s="1229"/>
      <c r="D62" s="1229"/>
      <c r="E62" s="692"/>
      <c r="F62" s="692"/>
      <c r="G62" s="211">
        <v>4</v>
      </c>
      <c r="H62" s="212">
        <f>SUM(H53:H61)</f>
        <v>0</v>
      </c>
      <c r="I62" s="211"/>
      <c r="J62" s="69"/>
      <c r="K62" s="69"/>
      <c r="L62" s="69"/>
      <c r="M62" s="69"/>
      <c r="N62" s="69"/>
      <c r="O62" s="69"/>
    </row>
    <row r="63" spans="1:15" s="163" customFormat="1">
      <c r="A63" s="69"/>
      <c r="B63" s="1226" t="s">
        <v>1067</v>
      </c>
      <c r="C63" s="1226"/>
      <c r="D63" s="1226"/>
      <c r="E63" s="1226"/>
      <c r="F63" s="1226"/>
      <c r="G63" s="1226"/>
      <c r="H63" s="1226"/>
      <c r="I63" s="1226"/>
      <c r="J63" s="69"/>
      <c r="K63" s="69"/>
      <c r="L63" s="69"/>
      <c r="M63" s="69"/>
      <c r="N63" s="69"/>
      <c r="O63" s="69"/>
    </row>
    <row r="64" spans="1:15" s="163" customFormat="1" ht="22.5" customHeight="1">
      <c r="A64" s="69"/>
      <c r="B64" s="1226"/>
      <c r="C64" s="1226"/>
      <c r="D64" s="1226"/>
      <c r="E64" s="1226"/>
      <c r="F64" s="1226"/>
      <c r="G64" s="1226"/>
      <c r="H64" s="1226"/>
      <c r="I64" s="1226"/>
      <c r="J64" s="69"/>
      <c r="K64" s="69"/>
      <c r="L64" s="69"/>
      <c r="M64" s="69"/>
      <c r="N64" s="69"/>
      <c r="O64" s="69"/>
    </row>
    <row r="65" spans="1:15" s="163" customFormat="1">
      <c r="A65" s="69"/>
      <c r="B65" s="213"/>
      <c r="C65" s="213"/>
      <c r="D65" s="213"/>
      <c r="E65" s="235"/>
      <c r="F65" s="235"/>
      <c r="G65" s="236"/>
      <c r="H65" s="235"/>
      <c r="I65" s="235"/>
      <c r="J65" s="69"/>
      <c r="K65" s="69"/>
      <c r="L65" s="69"/>
      <c r="M65" s="69"/>
      <c r="N65" s="69"/>
      <c r="O65" s="69"/>
    </row>
    <row r="66" spans="1:15" s="163" customFormat="1" ht="31.5" customHeight="1">
      <c r="A66" s="237" t="s">
        <v>792</v>
      </c>
      <c r="B66" s="213"/>
      <c r="C66" s="213"/>
      <c r="D66" s="213"/>
      <c r="E66" s="235"/>
      <c r="F66" s="235"/>
      <c r="G66" s="236"/>
      <c r="H66" s="235"/>
      <c r="I66" s="235"/>
      <c r="J66" s="69"/>
      <c r="K66" s="69"/>
      <c r="L66" s="69"/>
      <c r="M66" s="69"/>
      <c r="N66" s="69"/>
      <c r="O66" s="69"/>
    </row>
    <row r="67" spans="1:15" s="163" customFormat="1" ht="18.75">
      <c r="A67" s="187"/>
      <c r="B67" s="1263" t="s">
        <v>793</v>
      </c>
      <c r="C67" s="1264"/>
      <c r="D67" s="1264"/>
      <c r="E67" s="1264"/>
      <c r="F67" s="1264"/>
      <c r="G67" s="1264"/>
      <c r="H67" s="1264"/>
      <c r="I67" s="1265"/>
      <c r="J67" s="69"/>
      <c r="K67" s="69"/>
      <c r="L67" s="69"/>
      <c r="M67" s="69"/>
      <c r="N67" s="69"/>
      <c r="O67" s="69"/>
    </row>
    <row r="68" spans="1:15" s="163" customFormat="1" ht="18.75">
      <c r="A68" s="187"/>
      <c r="B68" s="1266"/>
      <c r="C68" s="1267"/>
      <c r="D68" s="1267"/>
      <c r="E68" s="1267"/>
      <c r="F68" s="1267"/>
      <c r="G68" s="1267"/>
      <c r="H68" s="1267"/>
      <c r="I68" s="1268"/>
      <c r="J68" s="69"/>
      <c r="K68" s="69"/>
      <c r="L68" s="69"/>
      <c r="M68" s="69"/>
      <c r="N68" s="69"/>
      <c r="O68" s="69"/>
    </row>
    <row r="69" spans="1:15" s="163" customFormat="1" ht="36" customHeight="1">
      <c r="A69" s="69"/>
      <c r="B69" s="230" t="s">
        <v>727</v>
      </c>
      <c r="C69" s="230" t="s">
        <v>728</v>
      </c>
      <c r="D69" s="230" t="s">
        <v>729</v>
      </c>
      <c r="E69" s="230" t="s">
        <v>743</v>
      </c>
      <c r="F69" s="230" t="s">
        <v>731</v>
      </c>
      <c r="G69" s="230" t="s">
        <v>732</v>
      </c>
      <c r="H69" s="230" t="s">
        <v>733</v>
      </c>
      <c r="I69" s="230" t="s">
        <v>734</v>
      </c>
      <c r="J69" s="69"/>
      <c r="K69" s="69"/>
      <c r="L69" s="69"/>
      <c r="M69" s="69"/>
      <c r="N69" s="69"/>
      <c r="O69" s="69"/>
    </row>
    <row r="70" spans="1:15" s="163" customFormat="1" ht="33" customHeight="1">
      <c r="A70" s="69"/>
      <c r="B70" s="238" t="s">
        <v>693</v>
      </c>
      <c r="C70" s="184" t="s">
        <v>794</v>
      </c>
      <c r="D70" s="448" t="b">
        <v>0</v>
      </c>
      <c r="E70" s="393"/>
      <c r="F70" s="393"/>
      <c r="G70" s="209">
        <v>0.8</v>
      </c>
      <c r="H70" s="376"/>
      <c r="I70" s="239"/>
      <c r="J70" s="69"/>
      <c r="K70" s="69"/>
      <c r="L70" s="69"/>
      <c r="M70" s="69"/>
      <c r="N70" s="69"/>
      <c r="O70" s="69"/>
    </row>
    <row r="71" spans="1:15" s="163" customFormat="1" ht="33" customHeight="1">
      <c r="A71" s="69"/>
      <c r="B71" s="1269" t="s">
        <v>695</v>
      </c>
      <c r="C71" s="184" t="s">
        <v>795</v>
      </c>
      <c r="D71" s="448" t="b">
        <v>0</v>
      </c>
      <c r="E71" s="379"/>
      <c r="F71" s="379"/>
      <c r="G71" s="1258">
        <v>2.4</v>
      </c>
      <c r="H71" s="1272"/>
      <c r="I71" s="1273"/>
      <c r="J71" s="69"/>
      <c r="K71" s="69"/>
      <c r="L71" s="69"/>
      <c r="M71" s="69"/>
      <c r="N71" s="69"/>
      <c r="O71" s="69"/>
    </row>
    <row r="72" spans="1:15" s="163" customFormat="1" ht="33" customHeight="1">
      <c r="A72" s="69"/>
      <c r="B72" s="1270"/>
      <c r="C72" s="184" t="s">
        <v>796</v>
      </c>
      <c r="D72" s="448" t="b">
        <v>0</v>
      </c>
      <c r="E72" s="379"/>
      <c r="F72" s="379"/>
      <c r="G72" s="1258"/>
      <c r="H72" s="1272"/>
      <c r="I72" s="1273"/>
      <c r="J72" s="69"/>
      <c r="K72" s="69"/>
      <c r="L72" s="69"/>
      <c r="M72" s="69"/>
      <c r="N72" s="69"/>
      <c r="O72" s="69"/>
    </row>
    <row r="73" spans="1:15" s="163" customFormat="1" ht="33" customHeight="1">
      <c r="A73" s="69"/>
      <c r="B73" s="1270"/>
      <c r="C73" s="184" t="s">
        <v>797</v>
      </c>
      <c r="D73" s="448" t="b">
        <v>0</v>
      </c>
      <c r="E73" s="379"/>
      <c r="F73" s="379"/>
      <c r="G73" s="1258"/>
      <c r="H73" s="1272"/>
      <c r="I73" s="1273"/>
      <c r="J73" s="69"/>
      <c r="K73" s="69"/>
      <c r="L73" s="69"/>
      <c r="M73" s="69"/>
      <c r="N73" s="69"/>
      <c r="O73" s="69"/>
    </row>
    <row r="74" spans="1:15" s="163" customFormat="1" ht="33" customHeight="1">
      <c r="A74" s="69"/>
      <c r="B74" s="1270"/>
      <c r="C74" s="184" t="s">
        <v>798</v>
      </c>
      <c r="D74" s="448" t="b">
        <v>0</v>
      </c>
      <c r="E74" s="379"/>
      <c r="F74" s="379"/>
      <c r="G74" s="1258"/>
      <c r="H74" s="1272"/>
      <c r="I74" s="1273"/>
      <c r="J74" s="69"/>
      <c r="K74" s="69"/>
      <c r="L74" s="69"/>
      <c r="M74" s="69"/>
      <c r="N74" s="69"/>
      <c r="O74" s="69"/>
    </row>
    <row r="75" spans="1:15" s="163" customFormat="1" ht="33" customHeight="1">
      <c r="A75" s="69"/>
      <c r="B75" s="1271"/>
      <c r="C75" s="184" t="s">
        <v>799</v>
      </c>
      <c r="D75" s="448" t="b">
        <v>0</v>
      </c>
      <c r="E75" s="379"/>
      <c r="F75" s="379"/>
      <c r="G75" s="1258"/>
      <c r="H75" s="1272"/>
      <c r="I75" s="1273"/>
      <c r="J75" s="69"/>
      <c r="K75" s="69"/>
      <c r="L75" s="69"/>
      <c r="M75" s="69"/>
      <c r="N75" s="69"/>
      <c r="O75" s="69"/>
    </row>
    <row r="76" spans="1:15" s="177" customFormat="1" ht="33" customHeight="1">
      <c r="A76" s="240"/>
      <c r="B76" s="1274" t="s">
        <v>700</v>
      </c>
      <c r="C76" s="165" t="s">
        <v>800</v>
      </c>
      <c r="D76" s="448" t="b">
        <v>0</v>
      </c>
      <c r="E76" s="379"/>
      <c r="F76" s="379"/>
      <c r="G76" s="1258">
        <v>0.8</v>
      </c>
      <c r="H76" s="1272"/>
      <c r="I76" s="1276"/>
      <c r="J76" s="240"/>
      <c r="K76" s="240"/>
      <c r="L76" s="240"/>
      <c r="M76" s="240"/>
      <c r="N76" s="240"/>
      <c r="O76" s="240"/>
    </row>
    <row r="77" spans="1:15" s="177" customFormat="1" ht="42.95" customHeight="1">
      <c r="A77" s="240"/>
      <c r="B77" s="1275"/>
      <c r="C77" s="165" t="s">
        <v>801</v>
      </c>
      <c r="D77" s="448" t="b">
        <v>0</v>
      </c>
      <c r="E77" s="379"/>
      <c r="F77" s="379"/>
      <c r="G77" s="1258"/>
      <c r="H77" s="1272"/>
      <c r="I77" s="1276"/>
      <c r="J77" s="240"/>
      <c r="K77" s="240"/>
      <c r="L77" s="240"/>
      <c r="M77" s="240"/>
      <c r="N77" s="240"/>
      <c r="O77" s="240"/>
    </row>
    <row r="78" spans="1:15" s="163" customFormat="1" ht="30.75" customHeight="1">
      <c r="A78" s="69"/>
      <c r="B78" s="1229" t="s">
        <v>138</v>
      </c>
      <c r="C78" s="1229"/>
      <c r="D78" s="1229"/>
      <c r="E78" s="692"/>
      <c r="F78" s="692"/>
      <c r="G78" s="211">
        <v>4</v>
      </c>
      <c r="H78" s="212">
        <f>SUM(H70:H77)</f>
        <v>0</v>
      </c>
      <c r="I78" s="211"/>
      <c r="J78" s="69"/>
      <c r="K78" s="69"/>
      <c r="L78" s="69"/>
      <c r="M78" s="69"/>
      <c r="N78" s="69"/>
      <c r="O78" s="69"/>
    </row>
    <row r="79" spans="1:15" s="163" customFormat="1">
      <c r="A79" s="69"/>
      <c r="B79" s="1226" t="s">
        <v>1067</v>
      </c>
      <c r="C79" s="1226"/>
      <c r="D79" s="1226"/>
      <c r="E79" s="1226"/>
      <c r="F79" s="1226"/>
      <c r="G79" s="1226"/>
      <c r="H79" s="1226"/>
      <c r="I79" s="1226"/>
      <c r="J79" s="69"/>
      <c r="K79" s="69"/>
      <c r="L79" s="69"/>
      <c r="M79" s="69"/>
      <c r="N79" s="69"/>
      <c r="O79" s="69"/>
    </row>
    <row r="80" spans="1:15" s="163" customFormat="1">
      <c r="A80" s="69"/>
      <c r="B80" s="1226"/>
      <c r="C80" s="1226"/>
      <c r="D80" s="1226"/>
      <c r="E80" s="1226"/>
      <c r="F80" s="1226"/>
      <c r="G80" s="1226"/>
      <c r="H80" s="1226"/>
      <c r="I80" s="1226"/>
      <c r="J80" s="69"/>
      <c r="K80" s="69"/>
      <c r="L80" s="69"/>
      <c r="M80" s="69"/>
      <c r="N80" s="69"/>
      <c r="O80" s="69"/>
    </row>
    <row r="81" spans="1:15" s="163" customFormat="1">
      <c r="A81" s="69"/>
      <c r="B81" s="213"/>
      <c r="C81" s="213"/>
      <c r="D81" s="213"/>
      <c r="E81" s="235"/>
      <c r="F81" s="235"/>
      <c r="G81" s="236"/>
      <c r="H81" s="235"/>
      <c r="I81" s="235"/>
      <c r="J81" s="69"/>
      <c r="K81" s="69"/>
      <c r="L81" s="69"/>
      <c r="M81" s="69"/>
      <c r="N81" s="69"/>
      <c r="O81" s="69"/>
    </row>
    <row r="82" spans="1:15" s="163" customFormat="1" ht="30" customHeight="1">
      <c r="A82" s="237" t="s">
        <v>792</v>
      </c>
      <c r="B82" s="213"/>
      <c r="C82" s="213"/>
      <c r="D82" s="213"/>
      <c r="E82" s="235"/>
      <c r="F82" s="235"/>
      <c r="G82" s="236"/>
      <c r="H82" s="235"/>
      <c r="I82" s="235"/>
      <c r="J82" s="69"/>
      <c r="K82" s="69"/>
      <c r="L82" s="69"/>
      <c r="M82" s="69"/>
      <c r="N82" s="69"/>
      <c r="O82" s="69"/>
    </row>
    <row r="83" spans="1:15" s="163" customFormat="1" ht="18.75">
      <c r="A83" s="187"/>
      <c r="B83" s="1263" t="s">
        <v>802</v>
      </c>
      <c r="C83" s="1264"/>
      <c r="D83" s="1264"/>
      <c r="E83" s="1264"/>
      <c r="F83" s="1264"/>
      <c r="G83" s="1264"/>
      <c r="H83" s="1264"/>
      <c r="I83" s="1265"/>
      <c r="J83" s="69"/>
      <c r="K83" s="69"/>
      <c r="L83" s="69"/>
      <c r="M83" s="69"/>
      <c r="N83" s="69"/>
      <c r="O83" s="69"/>
    </row>
    <row r="84" spans="1:15" s="163" customFormat="1" ht="18.75">
      <c r="A84" s="187"/>
      <c r="B84" s="1266"/>
      <c r="C84" s="1267"/>
      <c r="D84" s="1267"/>
      <c r="E84" s="1267"/>
      <c r="F84" s="1267"/>
      <c r="G84" s="1267"/>
      <c r="H84" s="1267"/>
      <c r="I84" s="1268"/>
      <c r="J84" s="69"/>
      <c r="K84" s="69"/>
      <c r="L84" s="69"/>
      <c r="M84" s="69"/>
      <c r="N84" s="69"/>
      <c r="O84" s="69"/>
    </row>
    <row r="85" spans="1:15" s="163" customFormat="1" ht="33">
      <c r="A85" s="69"/>
      <c r="B85" s="230" t="s">
        <v>727</v>
      </c>
      <c r="C85" s="230" t="s">
        <v>728</v>
      </c>
      <c r="D85" s="230" t="s">
        <v>729</v>
      </c>
      <c r="E85" s="230" t="s">
        <v>743</v>
      </c>
      <c r="F85" s="230" t="s">
        <v>731</v>
      </c>
      <c r="G85" s="230" t="s">
        <v>732</v>
      </c>
      <c r="H85" s="230" t="s">
        <v>733</v>
      </c>
      <c r="I85" s="230" t="s">
        <v>734</v>
      </c>
      <c r="J85" s="69"/>
      <c r="K85" s="69"/>
      <c r="L85" s="69"/>
      <c r="M85" s="69"/>
      <c r="N85" s="69"/>
      <c r="O85" s="69"/>
    </row>
    <row r="86" spans="1:15" s="163" customFormat="1" ht="27" customHeight="1">
      <c r="A86" s="69"/>
      <c r="B86" s="276" t="s">
        <v>890</v>
      </c>
      <c r="C86" s="184" t="s">
        <v>803</v>
      </c>
      <c r="D86" s="452" t="b">
        <v>0</v>
      </c>
      <c r="E86" s="379"/>
      <c r="F86" s="379"/>
      <c r="G86" s="209">
        <v>0.6</v>
      </c>
      <c r="H86" s="376"/>
      <c r="I86" s="239"/>
      <c r="J86" s="69"/>
      <c r="K86" s="69"/>
      <c r="L86" s="69"/>
      <c r="M86" s="69"/>
      <c r="N86" s="69"/>
      <c r="O86" s="69"/>
    </row>
    <row r="87" spans="1:15" s="163" customFormat="1" ht="27" customHeight="1">
      <c r="A87" s="69"/>
      <c r="B87" s="1287" t="s">
        <v>889</v>
      </c>
      <c r="C87" s="241" t="s">
        <v>804</v>
      </c>
      <c r="D87" s="452" t="b">
        <v>0</v>
      </c>
      <c r="E87" s="379"/>
      <c r="F87" s="379"/>
      <c r="G87" s="1278">
        <v>1.2</v>
      </c>
      <c r="H87" s="1284"/>
      <c r="I87" s="1281"/>
      <c r="J87" s="69"/>
      <c r="K87" s="69"/>
      <c r="L87" s="69"/>
      <c r="M87" s="69"/>
      <c r="N87" s="69"/>
      <c r="O87" s="69"/>
    </row>
    <row r="88" spans="1:15" s="163" customFormat="1" ht="41.45" customHeight="1">
      <c r="A88" s="69"/>
      <c r="B88" s="1288"/>
      <c r="C88" s="242" t="s">
        <v>805</v>
      </c>
      <c r="D88" s="452" t="b">
        <v>0</v>
      </c>
      <c r="E88" s="379"/>
      <c r="F88" s="379"/>
      <c r="G88" s="1279"/>
      <c r="H88" s="1285"/>
      <c r="I88" s="1282"/>
      <c r="J88" s="69"/>
      <c r="K88" s="69"/>
      <c r="L88" s="69"/>
      <c r="M88" s="69"/>
      <c r="N88" s="69"/>
      <c r="O88" s="69"/>
    </row>
    <row r="89" spans="1:15" s="163" customFormat="1" ht="27" customHeight="1">
      <c r="A89" s="69"/>
      <c r="B89" s="1289"/>
      <c r="C89" s="242" t="s">
        <v>806</v>
      </c>
      <c r="D89" s="452" t="b">
        <v>0</v>
      </c>
      <c r="E89" s="379"/>
      <c r="F89" s="379"/>
      <c r="G89" s="1280"/>
      <c r="H89" s="1286"/>
      <c r="I89" s="1283"/>
      <c r="J89" s="69"/>
      <c r="K89" s="69"/>
      <c r="L89" s="69"/>
      <c r="M89" s="69"/>
      <c r="N89" s="69"/>
      <c r="O89" s="69"/>
    </row>
    <row r="90" spans="1:15" s="163" customFormat="1" ht="27" customHeight="1">
      <c r="A90" s="69"/>
      <c r="B90" s="1287" t="s">
        <v>888</v>
      </c>
      <c r="C90" s="242" t="s">
        <v>807</v>
      </c>
      <c r="D90" s="452" t="b">
        <v>0</v>
      </c>
      <c r="E90" s="379"/>
      <c r="F90" s="379"/>
      <c r="G90" s="1258">
        <v>1.2</v>
      </c>
      <c r="H90" s="1272"/>
      <c r="I90" s="1273"/>
      <c r="J90" s="69"/>
      <c r="K90" s="69"/>
      <c r="L90" s="69"/>
      <c r="M90" s="69"/>
      <c r="N90" s="69"/>
      <c r="O90" s="69"/>
    </row>
    <row r="91" spans="1:15" s="163" customFormat="1" ht="27" customHeight="1">
      <c r="A91" s="69"/>
      <c r="B91" s="1289"/>
      <c r="C91" s="242" t="s">
        <v>808</v>
      </c>
      <c r="D91" s="452" t="b">
        <v>0</v>
      </c>
      <c r="E91" s="379"/>
      <c r="F91" s="379"/>
      <c r="G91" s="1258"/>
      <c r="H91" s="1272"/>
      <c r="I91" s="1273"/>
      <c r="J91" s="69"/>
      <c r="K91" s="69"/>
      <c r="L91" s="69"/>
      <c r="M91" s="69"/>
      <c r="N91" s="69"/>
      <c r="O91" s="69"/>
    </row>
    <row r="92" spans="1:15" s="163" customFormat="1" ht="28.5" customHeight="1">
      <c r="A92" s="69"/>
      <c r="B92" s="692" t="s">
        <v>809</v>
      </c>
      <c r="C92" s="1229"/>
      <c r="D92" s="1229"/>
      <c r="E92" s="692"/>
      <c r="F92" s="692"/>
      <c r="G92" s="211">
        <v>3</v>
      </c>
      <c r="H92" s="212">
        <f>SUM(H86:H91)</f>
        <v>0</v>
      </c>
      <c r="I92" s="211"/>
      <c r="J92" s="69"/>
      <c r="K92" s="69"/>
      <c r="L92" s="69"/>
      <c r="M92" s="69"/>
      <c r="N92" s="69"/>
      <c r="O92" s="69"/>
    </row>
    <row r="93" spans="1:15" s="163" customFormat="1">
      <c r="A93" s="69"/>
      <c r="B93" s="1226" t="s">
        <v>1067</v>
      </c>
      <c r="C93" s="1226"/>
      <c r="D93" s="1226"/>
      <c r="E93" s="1226"/>
      <c r="F93" s="1226"/>
      <c r="G93" s="1226"/>
      <c r="H93" s="1226"/>
      <c r="I93" s="1226"/>
      <c r="J93" s="69"/>
      <c r="K93" s="69"/>
      <c r="L93" s="69"/>
      <c r="M93" s="69"/>
      <c r="N93" s="69"/>
      <c r="O93" s="69"/>
    </row>
    <row r="94" spans="1:15" s="163" customFormat="1" ht="27" customHeight="1">
      <c r="A94" s="69"/>
      <c r="B94" s="1226"/>
      <c r="C94" s="1226"/>
      <c r="D94" s="1226"/>
      <c r="E94" s="1226"/>
      <c r="F94" s="1226"/>
      <c r="G94" s="1226"/>
      <c r="H94" s="1226"/>
      <c r="I94" s="1226"/>
      <c r="J94" s="69"/>
      <c r="K94" s="69"/>
      <c r="L94" s="69"/>
      <c r="M94" s="69"/>
      <c r="N94" s="69"/>
      <c r="O94" s="69"/>
    </row>
    <row r="95" spans="1:15" s="163" customFormat="1">
      <c r="A95" s="69"/>
      <c r="B95" s="213"/>
      <c r="C95" s="213"/>
      <c r="D95" s="213"/>
      <c r="E95" s="235"/>
      <c r="F95" s="235"/>
      <c r="G95" s="236"/>
      <c r="H95" s="235"/>
      <c r="I95" s="235"/>
      <c r="J95" s="69"/>
      <c r="K95" s="69"/>
      <c r="L95" s="69"/>
      <c r="M95" s="69"/>
      <c r="N95" s="69"/>
      <c r="O95" s="69"/>
    </row>
  </sheetData>
  <sheetProtection algorithmName="SHA-512" hashValue="26NM4ghD/fVLT0Wj9PLzWslTcLORTbeeLCNvAbObp2I/bKXN+QBZw6EkEDp3DqYl5jmnK612vUwCbTtpGaW5Xg==" saltValue="z/05wvXIDZ6TWCabMCrRQA==" spinCount="100000" sheet="1" formatCells="0" formatColumns="0" formatRows="0" insertHyperlinks="0"/>
  <mergeCells count="78">
    <mergeCell ref="I37:I41"/>
    <mergeCell ref="G5:G6"/>
    <mergeCell ref="H5:H6"/>
    <mergeCell ref="H35:H36"/>
    <mergeCell ref="I35:I36"/>
    <mergeCell ref="G23:G25"/>
    <mergeCell ref="I23:I25"/>
    <mergeCell ref="I5:I6"/>
    <mergeCell ref="G35:G36"/>
    <mergeCell ref="H23:H25"/>
    <mergeCell ref="B46:I47"/>
    <mergeCell ref="B42:B44"/>
    <mergeCell ref="G42:G44"/>
    <mergeCell ref="H42:H44"/>
    <mergeCell ref="I42:I44"/>
    <mergeCell ref="B21:B22"/>
    <mergeCell ref="G21:G22"/>
    <mergeCell ref="B45:F45"/>
    <mergeCell ref="G37:G41"/>
    <mergeCell ref="H37:H41"/>
    <mergeCell ref="B5:B6"/>
    <mergeCell ref="B62:F62"/>
    <mergeCell ref="B63:I64"/>
    <mergeCell ref="B55:B59"/>
    <mergeCell ref="G55:G59"/>
    <mergeCell ref="H55:H59"/>
    <mergeCell ref="I55:I59"/>
    <mergeCell ref="B60:B61"/>
    <mergeCell ref="G60:G61"/>
    <mergeCell ref="H60:H61"/>
    <mergeCell ref="I60:I61"/>
    <mergeCell ref="H21:H22"/>
    <mergeCell ref="I21:I22"/>
    <mergeCell ref="H53:H54"/>
    <mergeCell ref="I53:I54"/>
    <mergeCell ref="B37:B41"/>
    <mergeCell ref="B53:B54"/>
    <mergeCell ref="G53:G54"/>
    <mergeCell ref="B50:I51"/>
    <mergeCell ref="I7:I10"/>
    <mergeCell ref="G11:G12"/>
    <mergeCell ref="H11:H12"/>
    <mergeCell ref="I11:I12"/>
    <mergeCell ref="B14:I15"/>
    <mergeCell ref="G7:G10"/>
    <mergeCell ref="H7:H10"/>
    <mergeCell ref="B7:B10"/>
    <mergeCell ref="B11:B12"/>
    <mergeCell ref="B13:F13"/>
    <mergeCell ref="B27:F27"/>
    <mergeCell ref="B28:I29"/>
    <mergeCell ref="B35:B36"/>
    <mergeCell ref="G87:G89"/>
    <mergeCell ref="I87:I89"/>
    <mergeCell ref="H87:H89"/>
    <mergeCell ref="B87:B89"/>
    <mergeCell ref="B90:B91"/>
    <mergeCell ref="B93:I94"/>
    <mergeCell ref="G90:G91"/>
    <mergeCell ref="H90:H91"/>
    <mergeCell ref="I90:I91"/>
    <mergeCell ref="B92:F92"/>
    <mergeCell ref="B67:I68"/>
    <mergeCell ref="B83:I84"/>
    <mergeCell ref="B2:I3"/>
    <mergeCell ref="B18:I19"/>
    <mergeCell ref="B32:I33"/>
    <mergeCell ref="B71:B75"/>
    <mergeCell ref="G71:G75"/>
    <mergeCell ref="H71:H75"/>
    <mergeCell ref="I71:I75"/>
    <mergeCell ref="B76:B77"/>
    <mergeCell ref="G76:G77"/>
    <mergeCell ref="H76:H77"/>
    <mergeCell ref="I76:I77"/>
    <mergeCell ref="B78:F78"/>
    <mergeCell ref="B79:I80"/>
    <mergeCell ref="B23:B25"/>
  </mergeCells>
  <phoneticPr fontId="6" type="noConversion"/>
  <printOptions horizontalCentered="1"/>
  <pageMargins left="0.23622047244094491" right="0.23622047244094491" top="0.74803149606299213" bottom="0.74803149606299213" header="0.31496062992125984" footer="0.31496062992125984"/>
  <pageSetup paperSize="9" scale="84" fitToHeight="0" orientation="landscape" r:id="rId1"/>
  <headerFooter differentFirst="1" alignWithMargins="0">
    <oddFooter>&amp;C&amp;"標楷體,標準"自評表-第 &amp;P 頁</oddFooter>
  </headerFooter>
  <rowBreaks count="5" manualBreakCount="5">
    <brk id="16" max="9" man="1"/>
    <brk id="30" max="9" man="1"/>
    <brk id="48" max="9" man="1"/>
    <brk id="65" max="9" man="1"/>
    <brk id="81"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工作表17">
    <pageSetUpPr fitToPage="1"/>
  </sheetPr>
  <dimension ref="A1:O45"/>
  <sheetViews>
    <sheetView view="pageBreakPreview" zoomScaleNormal="100" zoomScaleSheetLayoutView="100" workbookViewId="0">
      <selection activeCell="G37" sqref="G37:G39"/>
    </sheetView>
  </sheetViews>
  <sheetFormatPr defaultColWidth="8" defaultRowHeight="15.75"/>
  <cols>
    <col min="1" max="1" width="3.125" style="69" customWidth="1"/>
    <col min="2" max="2" width="6.375" style="69" customWidth="1"/>
    <col min="3" max="3" width="59.25" style="181" customWidth="1"/>
    <col min="4" max="4" width="7.625" style="181" customWidth="1"/>
    <col min="5" max="5" width="53.875" style="181" customWidth="1"/>
    <col min="6" max="6" width="18.375" style="181" customWidth="1"/>
    <col min="7" max="8" width="5.875" style="182" customWidth="1"/>
    <col min="9" max="9" width="5.875" style="70" customWidth="1"/>
    <col min="10" max="10" width="3.5" style="69" customWidth="1"/>
    <col min="11" max="11" width="8" style="69" customWidth="1"/>
    <col min="12" max="12" width="0" style="69" hidden="1" customWidth="1"/>
    <col min="13" max="16384" width="8" style="69"/>
  </cols>
  <sheetData>
    <row r="1" spans="1:15" ht="29.1" customHeight="1">
      <c r="A1" s="179" t="s">
        <v>811</v>
      </c>
      <c r="J1" s="183"/>
      <c r="L1" s="377" t="s">
        <v>955</v>
      </c>
    </row>
    <row r="2" spans="1:15" ht="18.75">
      <c r="A2" s="187"/>
      <c r="B2" s="1301" t="s">
        <v>810</v>
      </c>
      <c r="C2" s="1302"/>
      <c r="D2" s="1302"/>
      <c r="E2" s="1302"/>
      <c r="F2" s="1302"/>
      <c r="G2" s="1302"/>
      <c r="H2" s="1302"/>
      <c r="I2" s="1303"/>
      <c r="L2" s="378"/>
    </row>
    <row r="3" spans="1:15" ht="18.75">
      <c r="A3" s="187"/>
      <c r="B3" s="1304"/>
      <c r="C3" s="1305"/>
      <c r="D3" s="1305"/>
      <c r="E3" s="1305"/>
      <c r="F3" s="1305"/>
      <c r="G3" s="1305"/>
      <c r="H3" s="1305"/>
      <c r="I3" s="1306"/>
      <c r="L3" s="378" t="s">
        <v>956</v>
      </c>
    </row>
    <row r="4" spans="1:15" ht="33">
      <c r="B4" s="243" t="s">
        <v>685</v>
      </c>
      <c r="C4" s="244" t="s">
        <v>686</v>
      </c>
      <c r="D4" s="243" t="s">
        <v>704</v>
      </c>
      <c r="E4" s="244" t="s">
        <v>688</v>
      </c>
      <c r="F4" s="244" t="s">
        <v>705</v>
      </c>
      <c r="G4" s="245" t="s">
        <v>690</v>
      </c>
      <c r="H4" s="243" t="s">
        <v>691</v>
      </c>
      <c r="I4" s="243" t="s">
        <v>692</v>
      </c>
    </row>
    <row r="5" spans="1:15" ht="47.25" customHeight="1">
      <c r="B5" s="246" t="s">
        <v>693</v>
      </c>
      <c r="C5" s="184" t="s">
        <v>812</v>
      </c>
      <c r="D5" s="447" t="b">
        <v>0</v>
      </c>
      <c r="E5" s="379"/>
      <c r="F5" s="379"/>
      <c r="G5" s="188">
        <v>0.8</v>
      </c>
      <c r="H5" s="375"/>
      <c r="I5" s="210"/>
    </row>
    <row r="6" spans="1:15" ht="47.1" customHeight="1">
      <c r="B6" s="1327" t="s">
        <v>695</v>
      </c>
      <c r="C6" s="184" t="s">
        <v>813</v>
      </c>
      <c r="D6" s="447" t="b">
        <v>0</v>
      </c>
      <c r="E6" s="379"/>
      <c r="F6" s="379"/>
      <c r="G6" s="1219">
        <v>2.4</v>
      </c>
      <c r="H6" s="1224"/>
      <c r="I6" s="1222"/>
    </row>
    <row r="7" spans="1:15" ht="47.25" customHeight="1">
      <c r="B7" s="1327"/>
      <c r="C7" s="184" t="s">
        <v>814</v>
      </c>
      <c r="D7" s="447" t="b">
        <v>0</v>
      </c>
      <c r="E7" s="379"/>
      <c r="F7" s="379"/>
      <c r="G7" s="1219"/>
      <c r="H7" s="1224"/>
      <c r="I7" s="1222"/>
    </row>
    <row r="8" spans="1:15" ht="47.25" customHeight="1">
      <c r="B8" s="1327"/>
      <c r="C8" s="184" t="s">
        <v>815</v>
      </c>
      <c r="D8" s="447" t="b">
        <v>0</v>
      </c>
      <c r="E8" s="379"/>
      <c r="F8" s="379"/>
      <c r="G8" s="1219"/>
      <c r="H8" s="1224"/>
      <c r="I8" s="1222"/>
    </row>
    <row r="9" spans="1:15" ht="47.25" customHeight="1">
      <c r="B9" s="1327"/>
      <c r="C9" s="184" t="s">
        <v>816</v>
      </c>
      <c r="D9" s="447" t="b">
        <v>0</v>
      </c>
      <c r="E9" s="379"/>
      <c r="F9" s="379"/>
      <c r="G9" s="1219"/>
      <c r="H9" s="1224"/>
      <c r="I9" s="1222"/>
    </row>
    <row r="10" spans="1:15" s="163" customFormat="1" ht="47.25" customHeight="1">
      <c r="A10" s="69"/>
      <c r="B10" s="1307" t="s">
        <v>700</v>
      </c>
      <c r="C10" s="184" t="s">
        <v>817</v>
      </c>
      <c r="D10" s="447" t="b">
        <v>0</v>
      </c>
      <c r="E10" s="379"/>
      <c r="F10" s="379"/>
      <c r="G10" s="1219">
        <v>0.8</v>
      </c>
      <c r="H10" s="1224"/>
      <c r="I10" s="1222"/>
      <c r="J10" s="69"/>
      <c r="K10" s="69"/>
      <c r="L10" s="69"/>
      <c r="M10" s="69"/>
      <c r="N10" s="69"/>
      <c r="O10" s="69"/>
    </row>
    <row r="11" spans="1:15" s="163" customFormat="1" ht="47.25" customHeight="1">
      <c r="A11" s="69"/>
      <c r="B11" s="1328"/>
      <c r="C11" s="184" t="s">
        <v>818</v>
      </c>
      <c r="D11" s="447" t="b">
        <v>0</v>
      </c>
      <c r="E11" s="379"/>
      <c r="F11" s="379"/>
      <c r="G11" s="1219"/>
      <c r="H11" s="1224"/>
      <c r="I11" s="1222"/>
      <c r="J11" s="69"/>
      <c r="K11" s="69"/>
      <c r="L11" s="69"/>
      <c r="M11" s="69"/>
      <c r="N11" s="69"/>
      <c r="O11" s="69"/>
    </row>
    <row r="12" spans="1:15" s="163" customFormat="1" ht="24" customHeight="1">
      <c r="A12" s="69"/>
      <c r="B12" s="705" t="s">
        <v>138</v>
      </c>
      <c r="C12" s="705"/>
      <c r="D12" s="705"/>
      <c r="E12" s="1211"/>
      <c r="F12" s="1211"/>
      <c r="G12" s="185">
        <v>4</v>
      </c>
      <c r="H12" s="247">
        <f>SUM(H5:H11)</f>
        <v>0</v>
      </c>
      <c r="I12" s="185"/>
      <c r="J12" s="69"/>
      <c r="K12" s="69"/>
      <c r="L12" s="69"/>
      <c r="M12" s="69"/>
      <c r="N12" s="69"/>
      <c r="O12" s="69"/>
    </row>
    <row r="13" spans="1:15" s="163" customFormat="1">
      <c r="A13" s="69"/>
      <c r="B13" s="1292" t="s">
        <v>1067</v>
      </c>
      <c r="C13" s="1292"/>
      <c r="D13" s="1292"/>
      <c r="E13" s="1292"/>
      <c r="F13" s="1292"/>
      <c r="G13" s="1292"/>
      <c r="H13" s="1292"/>
      <c r="I13" s="1292"/>
      <c r="J13" s="69"/>
      <c r="K13" s="69"/>
      <c r="L13" s="69"/>
      <c r="M13" s="69"/>
      <c r="N13" s="69"/>
      <c r="O13" s="69"/>
    </row>
    <row r="14" spans="1:15" s="163" customFormat="1" ht="27" customHeight="1">
      <c r="A14" s="69"/>
      <c r="B14" s="1292"/>
      <c r="C14" s="1292"/>
      <c r="D14" s="1292"/>
      <c r="E14" s="1292"/>
      <c r="F14" s="1292"/>
      <c r="G14" s="1292"/>
      <c r="H14" s="1292"/>
      <c r="I14" s="1292"/>
      <c r="J14" s="69"/>
      <c r="K14" s="69"/>
      <c r="L14" s="69"/>
      <c r="M14" s="69"/>
      <c r="N14" s="69"/>
      <c r="O14" s="69"/>
    </row>
    <row r="15" spans="1:15" s="163" customFormat="1">
      <c r="A15" s="69"/>
      <c r="B15" s="213"/>
      <c r="C15" s="213"/>
      <c r="D15" s="213"/>
      <c r="E15" s="213"/>
      <c r="F15" s="213"/>
      <c r="G15" s="222"/>
      <c r="H15" s="180"/>
      <c r="I15" s="213"/>
      <c r="J15" s="69"/>
      <c r="K15" s="69"/>
      <c r="L15" s="69"/>
      <c r="M15" s="69"/>
      <c r="N15" s="69"/>
      <c r="O15" s="69"/>
    </row>
    <row r="16" spans="1:15" s="163" customFormat="1" ht="36.950000000000003" customHeight="1">
      <c r="A16" s="179" t="s">
        <v>811</v>
      </c>
      <c r="B16" s="213"/>
      <c r="C16" s="213"/>
      <c r="D16" s="213"/>
      <c r="E16" s="213"/>
      <c r="F16" s="213"/>
      <c r="G16" s="222"/>
      <c r="H16" s="180"/>
      <c r="I16" s="213"/>
      <c r="J16" s="69"/>
      <c r="K16" s="69"/>
      <c r="L16" s="69"/>
      <c r="M16" s="69"/>
      <c r="N16" s="69"/>
      <c r="O16" s="69"/>
    </row>
    <row r="17" spans="1:15" s="163" customFormat="1" ht="18.75">
      <c r="A17" s="187"/>
      <c r="B17" s="1301" t="s">
        <v>819</v>
      </c>
      <c r="C17" s="1302"/>
      <c r="D17" s="1302"/>
      <c r="E17" s="1302"/>
      <c r="F17" s="1302"/>
      <c r="G17" s="1302"/>
      <c r="H17" s="1302"/>
      <c r="I17" s="1303"/>
      <c r="J17" s="69"/>
      <c r="K17" s="69"/>
      <c r="L17" s="69"/>
      <c r="M17" s="69"/>
      <c r="N17" s="69"/>
      <c r="O17" s="69"/>
    </row>
    <row r="18" spans="1:15" s="163" customFormat="1" ht="18.75">
      <c r="A18" s="187"/>
      <c r="B18" s="1304"/>
      <c r="C18" s="1305"/>
      <c r="D18" s="1305"/>
      <c r="E18" s="1305"/>
      <c r="F18" s="1305"/>
      <c r="G18" s="1305"/>
      <c r="H18" s="1305"/>
      <c r="I18" s="1306"/>
      <c r="J18" s="69"/>
      <c r="K18" s="69"/>
      <c r="L18" s="69"/>
      <c r="M18" s="69"/>
      <c r="N18" s="69"/>
      <c r="O18" s="69"/>
    </row>
    <row r="19" spans="1:15" s="163" customFormat="1" ht="33">
      <c r="A19" s="69"/>
      <c r="B19" s="243" t="s">
        <v>685</v>
      </c>
      <c r="C19" s="244" t="s">
        <v>686</v>
      </c>
      <c r="D19" s="243" t="s">
        <v>704</v>
      </c>
      <c r="E19" s="244" t="s">
        <v>688</v>
      </c>
      <c r="F19" s="244" t="s">
        <v>705</v>
      </c>
      <c r="G19" s="245" t="s">
        <v>690</v>
      </c>
      <c r="H19" s="243" t="s">
        <v>691</v>
      </c>
      <c r="I19" s="243" t="s">
        <v>692</v>
      </c>
      <c r="J19" s="69"/>
      <c r="K19" s="69"/>
      <c r="L19" s="69"/>
      <c r="M19" s="69"/>
      <c r="N19" s="69"/>
      <c r="O19" s="69"/>
    </row>
    <row r="20" spans="1:15" s="163" customFormat="1" ht="36" customHeight="1">
      <c r="A20" s="69"/>
      <c r="B20" s="1326" t="s">
        <v>859</v>
      </c>
      <c r="C20" s="266" t="s">
        <v>860</v>
      </c>
      <c r="D20" s="455" t="b">
        <v>0</v>
      </c>
      <c r="E20" s="394"/>
      <c r="F20" s="394"/>
      <c r="G20" s="1325">
        <v>0.8</v>
      </c>
      <c r="H20" s="1323"/>
      <c r="I20" s="1319"/>
      <c r="J20" s="69"/>
      <c r="K20" s="69"/>
      <c r="L20" s="69"/>
      <c r="M20" s="69"/>
      <c r="N20" s="69"/>
      <c r="O20" s="69"/>
    </row>
    <row r="21" spans="1:15" s="163" customFormat="1" ht="36" customHeight="1">
      <c r="A21" s="69"/>
      <c r="B21" s="1326"/>
      <c r="C21" s="266" t="s">
        <v>861</v>
      </c>
      <c r="D21" s="455" t="b">
        <v>0</v>
      </c>
      <c r="E21" s="394"/>
      <c r="F21" s="394"/>
      <c r="G21" s="1325"/>
      <c r="H21" s="1323"/>
      <c r="I21" s="1319"/>
      <c r="J21" s="69"/>
      <c r="K21" s="69"/>
      <c r="L21" s="69"/>
      <c r="M21" s="69"/>
      <c r="N21" s="69"/>
      <c r="O21" s="69"/>
    </row>
    <row r="22" spans="1:15" s="163" customFormat="1" ht="36" customHeight="1">
      <c r="A22" s="69"/>
      <c r="B22" s="1320" t="s">
        <v>862</v>
      </c>
      <c r="C22" s="266" t="s">
        <v>863</v>
      </c>
      <c r="D22" s="455" t="b">
        <v>0</v>
      </c>
      <c r="E22" s="394"/>
      <c r="F22" s="394"/>
      <c r="G22" s="1321">
        <v>1.6</v>
      </c>
      <c r="H22" s="1323"/>
      <c r="I22" s="1319"/>
      <c r="J22" s="69"/>
      <c r="K22" s="69"/>
      <c r="L22" s="69"/>
      <c r="M22" s="69"/>
      <c r="N22" s="69"/>
      <c r="O22" s="69"/>
    </row>
    <row r="23" spans="1:15" s="163" customFormat="1" ht="36" customHeight="1">
      <c r="A23" s="69"/>
      <c r="B23" s="1320"/>
      <c r="C23" s="266" t="s">
        <v>864</v>
      </c>
      <c r="D23" s="455" t="b">
        <v>0</v>
      </c>
      <c r="E23" s="394"/>
      <c r="F23" s="394"/>
      <c r="G23" s="1322"/>
      <c r="H23" s="1323"/>
      <c r="I23" s="1319"/>
      <c r="J23" s="69"/>
      <c r="K23" s="69"/>
      <c r="L23" s="69"/>
      <c r="M23" s="69"/>
      <c r="N23" s="69"/>
      <c r="O23" s="69"/>
    </row>
    <row r="24" spans="1:15" s="163" customFormat="1" ht="53.1" customHeight="1">
      <c r="A24" s="69"/>
      <c r="B24" s="1320"/>
      <c r="C24" s="266" t="s">
        <v>1044</v>
      </c>
      <c r="D24" s="455" t="b">
        <v>0</v>
      </c>
      <c r="E24" s="394"/>
      <c r="F24" s="394"/>
      <c r="G24" s="1322"/>
      <c r="H24" s="1323"/>
      <c r="I24" s="1319"/>
      <c r="J24" s="69"/>
      <c r="K24" s="69"/>
      <c r="L24" s="69"/>
      <c r="M24" s="69"/>
      <c r="N24" s="69"/>
      <c r="O24" s="69"/>
    </row>
    <row r="25" spans="1:15" s="163" customFormat="1" ht="36" customHeight="1">
      <c r="A25" s="69"/>
      <c r="B25" s="1324" t="s">
        <v>865</v>
      </c>
      <c r="C25" s="266" t="s">
        <v>866</v>
      </c>
      <c r="D25" s="455" t="b">
        <v>0</v>
      </c>
      <c r="E25" s="394"/>
      <c r="F25" s="394"/>
      <c r="G25" s="1325">
        <v>1.6</v>
      </c>
      <c r="H25" s="1323"/>
      <c r="I25" s="1319"/>
      <c r="J25" s="69"/>
      <c r="K25" s="69"/>
      <c r="L25" s="69"/>
      <c r="M25" s="69"/>
      <c r="N25" s="69"/>
      <c r="O25" s="69"/>
    </row>
    <row r="26" spans="1:15" s="163" customFormat="1" ht="36" customHeight="1">
      <c r="A26" s="69"/>
      <c r="B26" s="1324"/>
      <c r="C26" s="266" t="s">
        <v>867</v>
      </c>
      <c r="D26" s="455" t="b">
        <v>0</v>
      </c>
      <c r="E26" s="394"/>
      <c r="F26" s="394"/>
      <c r="G26" s="1325"/>
      <c r="H26" s="1323"/>
      <c r="I26" s="1319"/>
      <c r="J26" s="69"/>
      <c r="K26" s="69"/>
      <c r="L26" s="69"/>
      <c r="M26" s="69"/>
      <c r="N26" s="69"/>
      <c r="O26" s="69"/>
    </row>
    <row r="27" spans="1:15" s="163" customFormat="1" ht="47.1" customHeight="1">
      <c r="A27" s="69"/>
      <c r="B27" s="1324"/>
      <c r="C27" s="266" t="s">
        <v>868</v>
      </c>
      <c r="D27" s="455" t="b">
        <v>0</v>
      </c>
      <c r="E27" s="394"/>
      <c r="F27" s="394"/>
      <c r="G27" s="1325"/>
      <c r="H27" s="1323"/>
      <c r="I27" s="1319"/>
      <c r="J27" s="69"/>
      <c r="K27" s="69"/>
      <c r="L27" s="69"/>
      <c r="M27" s="69"/>
      <c r="N27" s="69"/>
      <c r="O27" s="69"/>
    </row>
    <row r="28" spans="1:15" s="163" customFormat="1" ht="29.1" customHeight="1">
      <c r="A28" s="69"/>
      <c r="B28" s="1313" t="s">
        <v>869</v>
      </c>
      <c r="C28" s="1313"/>
      <c r="D28" s="1313"/>
      <c r="E28" s="1314"/>
      <c r="F28" s="1314"/>
      <c r="G28" s="267">
        <v>4</v>
      </c>
      <c r="H28" s="268">
        <f>SUM(H20:H27)</f>
        <v>0</v>
      </c>
      <c r="I28" s="267"/>
      <c r="J28" s="69"/>
      <c r="K28" s="69"/>
      <c r="L28" s="69"/>
      <c r="M28" s="69"/>
      <c r="N28" s="69"/>
      <c r="O28" s="69"/>
    </row>
    <row r="29" spans="1:15" s="163" customFormat="1">
      <c r="A29" s="69"/>
      <c r="B29" s="1315" t="s">
        <v>1067</v>
      </c>
      <c r="C29" s="1315"/>
      <c r="D29" s="1315"/>
      <c r="E29" s="1315"/>
      <c r="F29" s="1315"/>
      <c r="G29" s="1315"/>
      <c r="H29" s="1315"/>
      <c r="I29" s="1315"/>
      <c r="J29" s="69"/>
      <c r="K29" s="69"/>
      <c r="L29" s="69"/>
      <c r="M29" s="69"/>
      <c r="N29" s="69"/>
      <c r="O29" s="69"/>
    </row>
    <row r="30" spans="1:15" s="163" customFormat="1" ht="24.6" customHeight="1">
      <c r="A30" s="69"/>
      <c r="B30" s="1315"/>
      <c r="C30" s="1315"/>
      <c r="D30" s="1315"/>
      <c r="E30" s="1315"/>
      <c r="F30" s="1315"/>
      <c r="G30" s="1315"/>
      <c r="H30" s="1315"/>
      <c r="I30" s="1315"/>
      <c r="J30" s="69"/>
      <c r="K30" s="69"/>
      <c r="L30" s="69"/>
      <c r="M30" s="69"/>
      <c r="N30" s="69"/>
      <c r="O30" s="69"/>
    </row>
    <row r="31" spans="1:15" s="163" customFormat="1">
      <c r="A31" s="69"/>
      <c r="B31" s="213"/>
      <c r="C31" s="213"/>
      <c r="D31" s="213"/>
      <c r="E31" s="213"/>
      <c r="F31" s="213"/>
      <c r="G31" s="222"/>
      <c r="H31" s="180"/>
      <c r="I31" s="213"/>
      <c r="J31" s="69"/>
      <c r="K31" s="69"/>
      <c r="L31" s="69"/>
      <c r="M31" s="69"/>
      <c r="N31" s="69"/>
      <c r="O31" s="69"/>
    </row>
    <row r="32" spans="1:15" s="163" customFormat="1" ht="32.450000000000003" customHeight="1">
      <c r="A32" s="179" t="s">
        <v>811</v>
      </c>
      <c r="B32" s="213"/>
      <c r="C32" s="213"/>
      <c r="D32" s="213"/>
      <c r="E32" s="213"/>
      <c r="F32" s="213"/>
      <c r="G32" s="222"/>
      <c r="H32" s="180"/>
      <c r="I32" s="213"/>
      <c r="J32" s="69"/>
      <c r="K32" s="69"/>
      <c r="L32" s="69"/>
      <c r="M32" s="69"/>
      <c r="N32" s="69"/>
      <c r="O32" s="69"/>
    </row>
    <row r="33" spans="1:15" s="163" customFormat="1" ht="18.75">
      <c r="A33" s="187"/>
      <c r="B33" s="1301" t="s">
        <v>820</v>
      </c>
      <c r="C33" s="1302"/>
      <c r="D33" s="1302"/>
      <c r="E33" s="1302"/>
      <c r="F33" s="1302"/>
      <c r="G33" s="1302"/>
      <c r="H33" s="1302"/>
      <c r="I33" s="1303"/>
      <c r="J33" s="69"/>
      <c r="K33" s="69"/>
      <c r="L33" s="69"/>
      <c r="M33" s="69"/>
      <c r="N33" s="69"/>
      <c r="O33" s="69"/>
    </row>
    <row r="34" spans="1:15" s="163" customFormat="1" ht="18.75">
      <c r="A34" s="187"/>
      <c r="B34" s="1304"/>
      <c r="C34" s="1305"/>
      <c r="D34" s="1305"/>
      <c r="E34" s="1305"/>
      <c r="F34" s="1305"/>
      <c r="G34" s="1305"/>
      <c r="H34" s="1305"/>
      <c r="I34" s="1306"/>
      <c r="J34" s="69"/>
      <c r="K34" s="69"/>
      <c r="L34" s="69"/>
      <c r="M34" s="69"/>
      <c r="N34" s="69"/>
      <c r="O34" s="69"/>
    </row>
    <row r="35" spans="1:15" s="163" customFormat="1" ht="33">
      <c r="A35" s="69"/>
      <c r="B35" s="243" t="s">
        <v>685</v>
      </c>
      <c r="C35" s="244" t="s">
        <v>686</v>
      </c>
      <c r="D35" s="243" t="s">
        <v>704</v>
      </c>
      <c r="E35" s="244" t="s">
        <v>688</v>
      </c>
      <c r="F35" s="244" t="s">
        <v>705</v>
      </c>
      <c r="G35" s="245" t="s">
        <v>690</v>
      </c>
      <c r="H35" s="243" t="s">
        <v>691</v>
      </c>
      <c r="I35" s="243" t="s">
        <v>692</v>
      </c>
      <c r="J35" s="69"/>
      <c r="K35" s="69"/>
      <c r="L35" s="69"/>
      <c r="M35" s="69"/>
      <c r="N35" s="69"/>
      <c r="O35" s="69"/>
    </row>
    <row r="36" spans="1:15" s="163" customFormat="1" ht="33" customHeight="1">
      <c r="A36" s="69"/>
      <c r="B36" s="250" t="s">
        <v>693</v>
      </c>
      <c r="C36" s="184" t="s">
        <v>821</v>
      </c>
      <c r="D36" s="448" t="b">
        <v>0</v>
      </c>
      <c r="E36" s="381"/>
      <c r="F36" s="396"/>
      <c r="G36" s="251">
        <v>0.4</v>
      </c>
      <c r="H36" s="395"/>
      <c r="I36" s="248"/>
      <c r="J36" s="69"/>
      <c r="K36" s="69"/>
      <c r="L36" s="69"/>
      <c r="M36" s="69"/>
      <c r="N36" s="69"/>
      <c r="O36" s="69"/>
    </row>
    <row r="37" spans="1:15" s="163" customFormat="1" ht="33" customHeight="1">
      <c r="A37" s="69"/>
      <c r="B37" s="1316" t="s">
        <v>695</v>
      </c>
      <c r="C37" s="184" t="s">
        <v>822</v>
      </c>
      <c r="D37" s="448" t="b">
        <v>0</v>
      </c>
      <c r="E37" s="392"/>
      <c r="F37" s="392"/>
      <c r="G37" s="1317">
        <v>0.8</v>
      </c>
      <c r="H37" s="1224"/>
      <c r="I37" s="1311"/>
      <c r="J37" s="69"/>
      <c r="K37" s="69"/>
      <c r="L37" s="69"/>
      <c r="M37" s="69"/>
      <c r="N37" s="69"/>
      <c r="O37" s="69"/>
    </row>
    <row r="38" spans="1:15" s="163" customFormat="1" ht="33" customHeight="1">
      <c r="A38" s="69"/>
      <c r="B38" s="1316"/>
      <c r="C38" s="184" t="s">
        <v>823</v>
      </c>
      <c r="D38" s="448" t="b">
        <v>0</v>
      </c>
      <c r="E38" s="392"/>
      <c r="F38" s="392"/>
      <c r="G38" s="1317"/>
      <c r="H38" s="1224"/>
      <c r="I38" s="1318"/>
      <c r="J38" s="69"/>
      <c r="K38" s="69"/>
      <c r="L38" s="69"/>
      <c r="M38" s="69"/>
      <c r="N38" s="69"/>
      <c r="O38" s="69"/>
    </row>
    <row r="39" spans="1:15" s="163" customFormat="1" ht="33" customHeight="1">
      <c r="A39" s="69"/>
      <c r="B39" s="1316"/>
      <c r="C39" s="184" t="s">
        <v>824</v>
      </c>
      <c r="D39" s="448" t="b">
        <v>0</v>
      </c>
      <c r="E39" s="379"/>
      <c r="F39" s="392"/>
      <c r="G39" s="1317"/>
      <c r="H39" s="1224"/>
      <c r="I39" s="1318"/>
      <c r="J39" s="69"/>
      <c r="K39" s="69"/>
      <c r="L39" s="69"/>
      <c r="M39" s="69"/>
      <c r="N39" s="69"/>
      <c r="O39" s="69"/>
    </row>
    <row r="40" spans="1:15" s="163" customFormat="1" ht="33" customHeight="1">
      <c r="A40" s="69"/>
      <c r="B40" s="1307" t="s">
        <v>700</v>
      </c>
      <c r="C40" s="184" t="s">
        <v>825</v>
      </c>
      <c r="D40" s="448" t="b">
        <v>0</v>
      </c>
      <c r="E40" s="392"/>
      <c r="F40" s="392"/>
      <c r="G40" s="1309">
        <v>0.8</v>
      </c>
      <c r="H40" s="1220"/>
      <c r="I40" s="1311"/>
      <c r="J40" s="69"/>
      <c r="K40" s="69"/>
      <c r="L40" s="69"/>
      <c r="M40" s="69"/>
      <c r="N40" s="69"/>
      <c r="O40" s="69"/>
    </row>
    <row r="41" spans="1:15" s="163" customFormat="1" ht="33" customHeight="1">
      <c r="A41" s="69"/>
      <c r="B41" s="1308"/>
      <c r="C41" s="184" t="s">
        <v>826</v>
      </c>
      <c r="D41" s="448" t="b">
        <v>0</v>
      </c>
      <c r="E41" s="392"/>
      <c r="F41" s="392"/>
      <c r="G41" s="1310"/>
      <c r="H41" s="1228"/>
      <c r="I41" s="1312"/>
      <c r="J41" s="69"/>
      <c r="K41" s="69"/>
      <c r="L41" s="69"/>
      <c r="M41" s="69"/>
      <c r="N41" s="69"/>
      <c r="O41" s="69"/>
    </row>
    <row r="42" spans="1:15" s="163" customFormat="1" ht="27.6" customHeight="1">
      <c r="A42" s="69"/>
      <c r="B42" s="1229" t="s">
        <v>138</v>
      </c>
      <c r="C42" s="1229"/>
      <c r="D42" s="1229"/>
      <c r="E42" s="692"/>
      <c r="F42" s="692"/>
      <c r="G42" s="248">
        <v>2</v>
      </c>
      <c r="H42" s="249">
        <f>SUM(H36:H41)</f>
        <v>0</v>
      </c>
      <c r="I42" s="248"/>
      <c r="J42" s="69"/>
      <c r="K42" s="69"/>
      <c r="L42" s="69"/>
      <c r="M42" s="69"/>
      <c r="N42" s="69"/>
      <c r="O42" s="69"/>
    </row>
    <row r="43" spans="1:15" s="163" customFormat="1">
      <c r="A43" s="69"/>
      <c r="B43" s="1226" t="s">
        <v>1067</v>
      </c>
      <c r="C43" s="1226"/>
      <c r="D43" s="1226"/>
      <c r="E43" s="1226"/>
      <c r="F43" s="1226"/>
      <c r="G43" s="1226"/>
      <c r="H43" s="1226"/>
      <c r="I43" s="1226"/>
      <c r="J43" s="69"/>
      <c r="K43" s="69"/>
      <c r="L43" s="69"/>
      <c r="M43" s="69"/>
      <c r="N43" s="69"/>
      <c r="O43" s="69"/>
    </row>
    <row r="44" spans="1:15" s="163" customFormat="1" ht="22.5" customHeight="1">
      <c r="A44" s="69"/>
      <c r="B44" s="1226"/>
      <c r="C44" s="1226"/>
      <c r="D44" s="1226"/>
      <c r="E44" s="1226"/>
      <c r="F44" s="1226"/>
      <c r="G44" s="1226"/>
      <c r="H44" s="1226"/>
      <c r="I44" s="1226"/>
      <c r="J44" s="69"/>
      <c r="K44" s="69"/>
      <c r="L44" s="69"/>
      <c r="M44" s="69"/>
      <c r="N44" s="69"/>
      <c r="O44" s="69"/>
    </row>
    <row r="45" spans="1:15" s="163" customFormat="1">
      <c r="A45" s="69"/>
      <c r="B45" s="213"/>
      <c r="C45" s="213"/>
      <c r="D45" s="213"/>
      <c r="E45" s="213"/>
      <c r="F45" s="213"/>
      <c r="G45" s="222"/>
      <c r="H45" s="180"/>
      <c r="I45" s="213"/>
      <c r="J45" s="69"/>
      <c r="K45" s="69"/>
      <c r="L45" s="69"/>
      <c r="M45" s="69"/>
      <c r="N45" s="69"/>
      <c r="O45" s="69"/>
    </row>
  </sheetData>
  <sheetProtection algorithmName="SHA-512" hashValue="4eyoXGpxTAjhzmVcxiHfJjlnmfevnFwn5ZwUDG82YUtUz1HGLjm0qtxtRJFkrV/w1dubrdBtEkgBOifpyXSDaw==" saltValue="/kUg/CrfTfVinOIpy8MJ9g==" spinCount="100000" sheet="1" formatCells="0" formatColumns="0" formatRows="0" insertHyperlinks="0"/>
  <mergeCells count="37">
    <mergeCell ref="I10:I11"/>
    <mergeCell ref="B6:B9"/>
    <mergeCell ref="G6:G9"/>
    <mergeCell ref="H6:H9"/>
    <mergeCell ref="I6:I9"/>
    <mergeCell ref="B10:B11"/>
    <mergeCell ref="G10:G11"/>
    <mergeCell ref="H10:H11"/>
    <mergeCell ref="B20:B21"/>
    <mergeCell ref="G20:G21"/>
    <mergeCell ref="H20:H21"/>
    <mergeCell ref="I20:I21"/>
    <mergeCell ref="B12:F12"/>
    <mergeCell ref="B13:I14"/>
    <mergeCell ref="B22:B24"/>
    <mergeCell ref="G22:G24"/>
    <mergeCell ref="H22:H24"/>
    <mergeCell ref="I22:I24"/>
    <mergeCell ref="B25:B27"/>
    <mergeCell ref="G25:G27"/>
    <mergeCell ref="H25:H27"/>
    <mergeCell ref="B2:I3"/>
    <mergeCell ref="B17:I18"/>
    <mergeCell ref="B33:I34"/>
    <mergeCell ref="B42:F42"/>
    <mergeCell ref="B43:I44"/>
    <mergeCell ref="B40:B41"/>
    <mergeCell ref="G40:G41"/>
    <mergeCell ref="H40:H41"/>
    <mergeCell ref="I40:I41"/>
    <mergeCell ref="B28:F28"/>
    <mergeCell ref="B29:I30"/>
    <mergeCell ref="B37:B39"/>
    <mergeCell ref="G37:G39"/>
    <mergeCell ref="H37:H39"/>
    <mergeCell ref="I37:I39"/>
    <mergeCell ref="I25:I27"/>
  </mergeCells>
  <phoneticPr fontId="6" type="noConversion"/>
  <printOptions horizontalCentered="1"/>
  <pageMargins left="0.23622047244094491" right="0.23622047244094491" top="0.74803149606299213" bottom="0.74803149606299213" header="0.31496062992125984" footer="0.31496062992125984"/>
  <pageSetup paperSize="9" scale="84" fitToHeight="0" orientation="landscape" r:id="rId1"/>
  <headerFooter differentFirst="1" alignWithMargins="0">
    <oddFooter>&amp;C&amp;"標楷體,標準"自評表-第 &amp;P 頁</oddFooter>
  </headerFooter>
  <rowBreaks count="2" manualBreakCount="2">
    <brk id="15" max="9" man="1"/>
    <brk id="31"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工作表18">
    <pageSetUpPr fitToPage="1"/>
  </sheetPr>
  <dimension ref="A1:I26"/>
  <sheetViews>
    <sheetView view="pageBreakPreview" zoomScale="115" zoomScaleNormal="100" zoomScaleSheetLayoutView="115" workbookViewId="0">
      <selection activeCell="B5" sqref="B5"/>
    </sheetView>
  </sheetViews>
  <sheetFormatPr defaultColWidth="8" defaultRowHeight="15.75"/>
  <cols>
    <col min="1" max="1" width="3.625" style="252" customWidth="1"/>
    <col min="2" max="2" width="27.25" style="257" customWidth="1"/>
    <col min="3" max="3" width="63.625" style="235" customWidth="1"/>
    <col min="4" max="4" width="18.375" style="235" customWidth="1"/>
    <col min="5" max="7" width="5.875" style="252" customWidth="1"/>
    <col min="8" max="8" width="2.75" style="252" customWidth="1"/>
    <col min="9" max="9" width="8" style="252" customWidth="1"/>
    <col min="10" max="16384" width="8" style="252"/>
  </cols>
  <sheetData>
    <row r="1" spans="1:9" s="69" customFormat="1" ht="27.95" customHeight="1">
      <c r="A1" s="179" t="s">
        <v>827</v>
      </c>
      <c r="B1" s="181"/>
      <c r="C1" s="235"/>
      <c r="D1" s="235"/>
      <c r="H1" s="70"/>
      <c r="I1" s="183"/>
    </row>
    <row r="2" spans="1:9" s="69" customFormat="1" ht="28.5" customHeight="1">
      <c r="A2" s="187"/>
      <c r="B2" s="1330" t="s">
        <v>828</v>
      </c>
      <c r="C2" s="1330"/>
      <c r="D2" s="1330"/>
      <c r="E2" s="1330"/>
      <c r="F2" s="1330"/>
      <c r="G2" s="1330"/>
      <c r="H2" s="467"/>
    </row>
    <row r="3" spans="1:9" ht="33">
      <c r="B3" s="253" t="s">
        <v>829</v>
      </c>
      <c r="C3" s="253" t="s">
        <v>688</v>
      </c>
      <c r="D3" s="253" t="s">
        <v>705</v>
      </c>
      <c r="E3" s="254" t="s">
        <v>690</v>
      </c>
      <c r="F3" s="253" t="s">
        <v>691</v>
      </c>
      <c r="G3" s="253" t="s">
        <v>692</v>
      </c>
      <c r="H3" s="470"/>
    </row>
    <row r="4" spans="1:9" ht="91.5" customHeight="1">
      <c r="B4" s="255" t="s">
        <v>830</v>
      </c>
      <c r="C4" s="397"/>
      <c r="D4" s="397"/>
      <c r="E4" s="256">
        <v>2</v>
      </c>
      <c r="F4" s="376"/>
      <c r="G4" s="256"/>
      <c r="H4" s="471"/>
      <c r="I4" s="163"/>
    </row>
    <row r="5" spans="1:9" ht="91.5" customHeight="1">
      <c r="B5" s="255" t="s">
        <v>831</v>
      </c>
      <c r="C5" s="397"/>
      <c r="D5" s="397"/>
      <c r="E5" s="256">
        <v>2</v>
      </c>
      <c r="F5" s="376"/>
      <c r="G5" s="256"/>
      <c r="H5" s="471"/>
      <c r="I5" s="163"/>
    </row>
    <row r="6" spans="1:9" ht="91.5" customHeight="1">
      <c r="B6" s="255" t="s">
        <v>832</v>
      </c>
      <c r="C6" s="397"/>
      <c r="D6" s="397"/>
      <c r="E6" s="256">
        <v>2</v>
      </c>
      <c r="F6" s="376"/>
      <c r="G6" s="256"/>
      <c r="H6" s="471"/>
      <c r="I6" s="163"/>
    </row>
    <row r="7" spans="1:9" ht="91.5" customHeight="1">
      <c r="B7" s="275" t="s">
        <v>882</v>
      </c>
      <c r="C7" s="397"/>
      <c r="D7" s="397"/>
      <c r="E7" s="256">
        <v>2</v>
      </c>
      <c r="F7" s="376"/>
      <c r="G7" s="256"/>
      <c r="H7" s="471"/>
      <c r="I7" s="163"/>
    </row>
    <row r="8" spans="1:9">
      <c r="B8" s="1329" t="s">
        <v>1067</v>
      </c>
      <c r="C8" s="1329"/>
      <c r="D8" s="1329"/>
      <c r="E8" s="1329"/>
      <c r="F8" s="1329"/>
      <c r="G8" s="1329"/>
      <c r="H8" s="471"/>
      <c r="I8" s="163"/>
    </row>
    <row r="9" spans="1:9" ht="18.600000000000001" customHeight="1">
      <c r="B9" s="1329"/>
      <c r="C9" s="1329"/>
      <c r="D9" s="1329"/>
      <c r="E9" s="1329"/>
      <c r="F9" s="1329"/>
      <c r="G9" s="1329"/>
      <c r="H9" s="471"/>
      <c r="I9" s="163"/>
    </row>
    <row r="10" spans="1:9">
      <c r="A10" s="470"/>
      <c r="B10" s="472"/>
      <c r="C10" s="473"/>
      <c r="D10" s="473"/>
      <c r="E10" s="471"/>
      <c r="F10" s="471"/>
      <c r="G10" s="471"/>
      <c r="H10" s="471"/>
      <c r="I10" s="163"/>
    </row>
    <row r="11" spans="1:9">
      <c r="B11" s="117"/>
      <c r="C11" s="201"/>
      <c r="D11" s="201"/>
      <c r="E11" s="163"/>
      <c r="F11" s="163"/>
      <c r="G11" s="163"/>
      <c r="H11" s="163"/>
      <c r="I11" s="163"/>
    </row>
    <row r="12" spans="1:9">
      <c r="B12" s="117"/>
      <c r="C12" s="201"/>
      <c r="D12" s="201"/>
      <c r="E12" s="163"/>
      <c r="F12" s="163"/>
      <c r="G12" s="163"/>
      <c r="H12" s="163"/>
      <c r="I12" s="163"/>
    </row>
    <row r="13" spans="1:9">
      <c r="B13" s="117"/>
      <c r="C13" s="201"/>
      <c r="D13" s="201"/>
      <c r="E13" s="163"/>
      <c r="F13" s="163"/>
      <c r="G13" s="163"/>
      <c r="H13" s="163"/>
      <c r="I13" s="163"/>
    </row>
    <row r="14" spans="1:9">
      <c r="B14" s="117"/>
      <c r="C14" s="201"/>
      <c r="D14" s="201"/>
      <c r="E14" s="163"/>
      <c r="F14" s="163"/>
      <c r="G14" s="163"/>
      <c r="H14" s="163"/>
      <c r="I14" s="163"/>
    </row>
    <row r="15" spans="1:9">
      <c r="B15" s="117"/>
      <c r="C15" s="201"/>
      <c r="D15" s="201"/>
      <c r="E15" s="163"/>
      <c r="F15" s="163"/>
      <c r="G15" s="163"/>
      <c r="H15" s="163"/>
      <c r="I15" s="163"/>
    </row>
    <row r="16" spans="1:9">
      <c r="B16" s="117"/>
      <c r="C16" s="201"/>
      <c r="D16" s="201"/>
      <c r="E16" s="163"/>
      <c r="F16" s="163"/>
      <c r="G16" s="163"/>
      <c r="H16" s="163"/>
      <c r="I16" s="163"/>
    </row>
    <row r="17" spans="2:9">
      <c r="B17" s="117"/>
      <c r="C17" s="201"/>
      <c r="D17" s="201"/>
      <c r="E17" s="163"/>
      <c r="F17" s="163"/>
      <c r="G17" s="163"/>
      <c r="H17" s="163"/>
      <c r="I17" s="163"/>
    </row>
    <row r="18" spans="2:9">
      <c r="B18" s="117"/>
      <c r="C18" s="201"/>
      <c r="D18" s="201"/>
      <c r="E18" s="163"/>
      <c r="F18" s="163"/>
      <c r="G18" s="163"/>
      <c r="H18" s="163"/>
      <c r="I18" s="163"/>
    </row>
    <row r="19" spans="2:9">
      <c r="B19" s="117"/>
      <c r="C19" s="201"/>
      <c r="D19" s="201"/>
      <c r="E19" s="163"/>
      <c r="F19" s="163"/>
      <c r="G19" s="163"/>
      <c r="H19" s="163"/>
      <c r="I19" s="163"/>
    </row>
    <row r="20" spans="2:9">
      <c r="B20" s="117"/>
      <c r="C20" s="201"/>
      <c r="D20" s="201"/>
      <c r="E20" s="163"/>
      <c r="F20" s="163"/>
      <c r="G20" s="163"/>
      <c r="H20" s="163"/>
      <c r="I20" s="163"/>
    </row>
    <row r="21" spans="2:9">
      <c r="B21" s="117"/>
      <c r="C21" s="201"/>
      <c r="D21" s="201"/>
      <c r="E21" s="163"/>
      <c r="F21" s="163"/>
      <c r="G21" s="163"/>
      <c r="H21" s="163"/>
      <c r="I21" s="163"/>
    </row>
    <row r="22" spans="2:9">
      <c r="B22" s="117"/>
      <c r="C22" s="201"/>
      <c r="D22" s="201"/>
      <c r="E22" s="163"/>
      <c r="F22" s="163"/>
      <c r="G22" s="163"/>
      <c r="H22" s="163"/>
      <c r="I22" s="163"/>
    </row>
    <row r="23" spans="2:9">
      <c r="B23" s="117"/>
      <c r="C23" s="201"/>
      <c r="D23" s="201"/>
      <c r="E23" s="163"/>
      <c r="F23" s="163"/>
      <c r="G23" s="163"/>
      <c r="H23" s="163"/>
      <c r="I23" s="163"/>
    </row>
    <row r="24" spans="2:9">
      <c r="B24" s="117"/>
      <c r="C24" s="201"/>
      <c r="D24" s="201"/>
      <c r="E24" s="163"/>
      <c r="F24" s="163"/>
      <c r="G24" s="163"/>
      <c r="H24" s="163"/>
      <c r="I24" s="163"/>
    </row>
    <row r="25" spans="2:9">
      <c r="B25" s="117"/>
      <c r="C25" s="201"/>
      <c r="D25" s="201"/>
      <c r="E25" s="163"/>
      <c r="F25" s="163"/>
      <c r="G25" s="163"/>
      <c r="H25" s="163"/>
      <c r="I25" s="163"/>
    </row>
    <row r="26" spans="2:9">
      <c r="B26" s="117"/>
      <c r="C26" s="201"/>
      <c r="D26" s="201"/>
      <c r="E26" s="163"/>
      <c r="F26" s="163"/>
      <c r="G26" s="163"/>
      <c r="H26" s="163"/>
      <c r="I26" s="163"/>
    </row>
  </sheetData>
  <sheetProtection algorithmName="SHA-512" hashValue="/ZDvl/R1KekC/BZgIoKQSbbwPn3Zxlj8lWc+HsdKaUoPfGPyQGl7PseSE1HUELztVo9s4G5USg5vZfdxVoyFPQ==" saltValue="gzOR1YuWC5hP4ls/WV7CQQ==" spinCount="100000" sheet="1" formatCells="0" formatColumns="0" formatRows="0" insertHyperlinks="0"/>
  <mergeCells count="2">
    <mergeCell ref="B8:G9"/>
    <mergeCell ref="B2:G2"/>
  </mergeCells>
  <phoneticPr fontId="6" type="noConversion"/>
  <printOptions horizontalCentered="1"/>
  <pageMargins left="0.23622047244094491" right="0.23622047244094491" top="0.74803149606299213" bottom="0.74803149606299213" header="0.31496062992125984" footer="0.31496062992125984"/>
  <pageSetup paperSize="9" fitToHeight="0" orientation="landscape" r:id="rId1"/>
  <headerFooter differentFirst="1" alignWithMargins="0">
    <oddFooter>&amp;C&amp;"標楷體,標準"自評表-第 &amp;P 頁</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工作表19">
    <pageSetUpPr fitToPage="1"/>
  </sheetPr>
  <dimension ref="A1:I27"/>
  <sheetViews>
    <sheetView view="pageBreakPreview" zoomScale="115" zoomScaleNormal="100" zoomScaleSheetLayoutView="115" workbookViewId="0">
      <selection activeCell="C4" sqref="C4"/>
    </sheetView>
  </sheetViews>
  <sheetFormatPr defaultColWidth="8" defaultRowHeight="15.75"/>
  <cols>
    <col min="1" max="1" width="2.875" style="252" customWidth="1"/>
    <col min="2" max="2" width="30.875" style="257" customWidth="1"/>
    <col min="3" max="3" width="59.625" style="257" customWidth="1"/>
    <col min="4" max="4" width="18.375" style="257" customWidth="1"/>
    <col min="5" max="7" width="5.875" style="252" customWidth="1"/>
    <col min="8" max="8" width="1.875" style="252" customWidth="1"/>
    <col min="9" max="9" width="8" style="252" customWidth="1"/>
    <col min="10" max="16384" width="8" style="252"/>
  </cols>
  <sheetData>
    <row r="1" spans="1:9" s="69" customFormat="1" ht="24.95" customHeight="1">
      <c r="A1" s="179" t="s">
        <v>833</v>
      </c>
      <c r="B1" s="258"/>
      <c r="C1" s="181"/>
      <c r="D1" s="181"/>
      <c r="G1" s="183"/>
      <c r="H1" s="70"/>
    </row>
    <row r="2" spans="1:9" s="69" customFormat="1" ht="19.5">
      <c r="A2" s="259"/>
      <c r="B2" s="1331" t="s">
        <v>834</v>
      </c>
      <c r="C2" s="1331"/>
      <c r="D2" s="1331"/>
      <c r="E2" s="1331"/>
      <c r="F2" s="1331"/>
      <c r="G2" s="1331"/>
      <c r="H2" s="70"/>
    </row>
    <row r="3" spans="1:9" ht="33">
      <c r="B3" s="260" t="s">
        <v>835</v>
      </c>
      <c r="C3" s="260" t="s">
        <v>688</v>
      </c>
      <c r="D3" s="260" t="s">
        <v>705</v>
      </c>
      <c r="E3" s="261" t="s">
        <v>690</v>
      </c>
      <c r="F3" s="260" t="s">
        <v>691</v>
      </c>
      <c r="G3" s="260" t="s">
        <v>692</v>
      </c>
    </row>
    <row r="4" spans="1:9" ht="134.44999999999999" customHeight="1">
      <c r="B4" s="398" t="s">
        <v>957</v>
      </c>
      <c r="C4" s="390"/>
      <c r="D4" s="391"/>
      <c r="E4" s="262">
        <v>2</v>
      </c>
      <c r="F4" s="389"/>
      <c r="G4" s="262"/>
      <c r="H4" s="470"/>
    </row>
    <row r="5" spans="1:9" s="163" customFormat="1" ht="29.25" customHeight="1">
      <c r="A5" s="252"/>
      <c r="B5" s="1329" t="s">
        <v>1067</v>
      </c>
      <c r="C5" s="1329"/>
      <c r="D5" s="1329"/>
      <c r="E5" s="1329"/>
      <c r="F5" s="1329"/>
      <c r="G5" s="1329"/>
      <c r="H5" s="471"/>
    </row>
    <row r="6" spans="1:9" s="163" customFormat="1" ht="29.25" customHeight="1">
      <c r="A6" s="252"/>
      <c r="B6" s="1329"/>
      <c r="C6" s="1329"/>
      <c r="D6" s="1329"/>
      <c r="E6" s="1329"/>
      <c r="F6" s="1329"/>
      <c r="G6" s="1329"/>
      <c r="H6" s="471"/>
    </row>
    <row r="7" spans="1:9">
      <c r="A7" s="470"/>
      <c r="B7" s="472"/>
      <c r="C7" s="472"/>
      <c r="D7" s="472"/>
      <c r="E7" s="471"/>
      <c r="F7" s="471"/>
      <c r="G7" s="471"/>
      <c r="H7" s="471"/>
      <c r="I7" s="163"/>
    </row>
    <row r="8" spans="1:9">
      <c r="B8" s="117"/>
      <c r="C8" s="117"/>
      <c r="D8" s="117"/>
      <c r="E8" s="163"/>
      <c r="F8" s="163"/>
      <c r="G8" s="163"/>
      <c r="H8" s="163"/>
      <c r="I8" s="163"/>
    </row>
    <row r="9" spans="1:9">
      <c r="B9" s="117"/>
      <c r="C9" s="117"/>
      <c r="D9" s="117"/>
      <c r="E9" s="163"/>
      <c r="F9" s="163"/>
      <c r="G9" s="163"/>
      <c r="H9" s="163"/>
      <c r="I9" s="163"/>
    </row>
    <row r="10" spans="1:9">
      <c r="B10" s="117"/>
      <c r="C10" s="117"/>
      <c r="D10" s="117"/>
      <c r="E10" s="163"/>
      <c r="F10" s="163"/>
      <c r="G10" s="163"/>
      <c r="H10" s="163"/>
      <c r="I10" s="163"/>
    </row>
    <row r="11" spans="1:9">
      <c r="B11" s="117"/>
      <c r="C11" s="117"/>
      <c r="D11" s="117"/>
      <c r="E11" s="163"/>
      <c r="F11" s="163"/>
      <c r="G11" s="163"/>
      <c r="H11" s="163"/>
      <c r="I11" s="163"/>
    </row>
    <row r="12" spans="1:9">
      <c r="B12" s="117"/>
      <c r="C12" s="117"/>
      <c r="D12" s="117"/>
      <c r="E12" s="163"/>
      <c r="F12" s="163"/>
      <c r="G12" s="163"/>
      <c r="H12" s="163"/>
      <c r="I12" s="163"/>
    </row>
    <row r="13" spans="1:9" ht="29.25" customHeight="1">
      <c r="B13" s="117"/>
      <c r="C13" s="117"/>
      <c r="D13" s="117"/>
      <c r="E13" s="163"/>
      <c r="F13" s="163"/>
      <c r="G13" s="163"/>
      <c r="H13" s="163"/>
      <c r="I13" s="163"/>
    </row>
    <row r="14" spans="1:9">
      <c r="B14" s="117"/>
      <c r="C14" s="117"/>
      <c r="D14" s="117"/>
      <c r="E14" s="163"/>
      <c r="F14" s="163"/>
      <c r="G14" s="163"/>
      <c r="H14" s="163"/>
      <c r="I14" s="163"/>
    </row>
    <row r="15" spans="1:9">
      <c r="B15" s="117"/>
      <c r="C15" s="117"/>
      <c r="D15" s="117"/>
      <c r="E15" s="163"/>
      <c r="F15" s="163"/>
      <c r="G15" s="163"/>
      <c r="H15" s="163"/>
      <c r="I15" s="163"/>
    </row>
    <row r="16" spans="1:9">
      <c r="B16" s="117"/>
      <c r="C16" s="117"/>
      <c r="D16" s="117"/>
      <c r="E16" s="163"/>
      <c r="F16" s="163"/>
      <c r="G16" s="163"/>
      <c r="H16" s="163"/>
      <c r="I16" s="163"/>
    </row>
    <row r="17" spans="2:9">
      <c r="B17" s="117"/>
      <c r="C17" s="117"/>
      <c r="D17" s="117"/>
      <c r="E17" s="163"/>
      <c r="F17" s="163"/>
      <c r="G17" s="163"/>
      <c r="H17" s="163"/>
      <c r="I17" s="163"/>
    </row>
    <row r="18" spans="2:9">
      <c r="B18" s="117"/>
      <c r="C18" s="117"/>
      <c r="D18" s="117"/>
      <c r="E18" s="163"/>
      <c r="F18" s="163"/>
      <c r="G18" s="163"/>
      <c r="H18" s="163"/>
      <c r="I18" s="163"/>
    </row>
    <row r="19" spans="2:9">
      <c r="B19" s="117"/>
      <c r="C19" s="117"/>
      <c r="D19" s="117"/>
      <c r="E19" s="163"/>
      <c r="F19" s="163"/>
      <c r="G19" s="163"/>
      <c r="H19" s="163"/>
      <c r="I19" s="163"/>
    </row>
    <row r="20" spans="2:9">
      <c r="B20" s="117"/>
      <c r="C20" s="117"/>
      <c r="D20" s="117"/>
      <c r="E20" s="163"/>
      <c r="F20" s="163"/>
      <c r="G20" s="163"/>
      <c r="H20" s="163"/>
      <c r="I20" s="163"/>
    </row>
    <row r="21" spans="2:9">
      <c r="B21" s="117"/>
      <c r="C21" s="117"/>
      <c r="D21" s="117"/>
      <c r="E21" s="163"/>
      <c r="F21" s="163"/>
      <c r="G21" s="163"/>
      <c r="H21" s="163"/>
      <c r="I21" s="163"/>
    </row>
    <row r="22" spans="2:9">
      <c r="B22" s="117"/>
      <c r="C22" s="117"/>
      <c r="D22" s="117"/>
      <c r="E22" s="163"/>
      <c r="F22" s="163"/>
      <c r="G22" s="163"/>
      <c r="H22" s="163"/>
      <c r="I22" s="163"/>
    </row>
    <row r="23" spans="2:9">
      <c r="B23" s="117"/>
      <c r="C23" s="117"/>
      <c r="D23" s="117"/>
      <c r="E23" s="163"/>
      <c r="F23" s="163"/>
      <c r="G23" s="163"/>
      <c r="H23" s="163"/>
      <c r="I23" s="163"/>
    </row>
    <row r="24" spans="2:9">
      <c r="B24" s="117"/>
      <c r="C24" s="117"/>
      <c r="D24" s="117"/>
      <c r="E24" s="163"/>
      <c r="F24" s="163"/>
      <c r="G24" s="163"/>
      <c r="H24" s="163"/>
      <c r="I24" s="163"/>
    </row>
    <row r="25" spans="2:9">
      <c r="B25" s="117"/>
      <c r="C25" s="117"/>
      <c r="D25" s="117"/>
      <c r="E25" s="163"/>
      <c r="F25" s="163"/>
      <c r="G25" s="163"/>
      <c r="H25" s="163"/>
      <c r="I25" s="163"/>
    </row>
    <row r="26" spans="2:9">
      <c r="B26" s="117"/>
      <c r="C26" s="117"/>
      <c r="D26" s="117"/>
      <c r="E26" s="163"/>
      <c r="F26" s="163"/>
      <c r="G26" s="163"/>
      <c r="H26" s="163"/>
      <c r="I26" s="163"/>
    </row>
    <row r="27" spans="2:9">
      <c r="B27" s="117"/>
      <c r="C27" s="117"/>
      <c r="D27" s="117"/>
      <c r="E27" s="163"/>
      <c r="F27" s="163"/>
      <c r="G27" s="163"/>
      <c r="H27" s="163"/>
      <c r="I27" s="163"/>
    </row>
  </sheetData>
  <sheetProtection algorithmName="SHA-512" hashValue="UBWn7OZ7dNUYjyDGYOIyDtQhN1/65MN8dIzYHANdNBwhlQSx8TZ3Soj/WalC3FKlgQGsmnp3ARGfdtq+ojvW6Q==" saltValue="gTQk6oTdP/QGBcXK4dvSUw==" spinCount="100000" sheet="1" formatCells="0" formatColumns="0" formatRows="0" insertHyperlinks="0"/>
  <mergeCells count="2">
    <mergeCell ref="B5:G6"/>
    <mergeCell ref="B2:G2"/>
  </mergeCells>
  <phoneticPr fontId="6" type="noConversion"/>
  <printOptions horizontalCentered="1"/>
  <pageMargins left="0.23622047244094491" right="0.23622047244094491" top="0.74803149606299213" bottom="0.74803149606299213" header="0.31496062992125984" footer="0.31496062992125984"/>
  <pageSetup paperSize="9" fitToHeight="0" orientation="landscape" r:id="rId1"/>
  <headerFooter differentFirst="1" alignWithMargins="0">
    <oddFooter>&amp;C&amp;"標楷體,標準"自評表-第 &amp;P 頁</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工作表6">
    <pageSetUpPr fitToPage="1"/>
  </sheetPr>
  <dimension ref="A1:AD145"/>
  <sheetViews>
    <sheetView zoomScale="130" zoomScaleNormal="130" workbookViewId="0">
      <selection activeCell="A37" sqref="A37"/>
    </sheetView>
  </sheetViews>
  <sheetFormatPr defaultColWidth="8" defaultRowHeight="16.5"/>
  <cols>
    <col min="1" max="1" width="32.875" bestFit="1" customWidth="1"/>
    <col min="2" max="2" width="12.625" bestFit="1" customWidth="1"/>
    <col min="3" max="3" width="5.25" bestFit="1" customWidth="1"/>
    <col min="4" max="4" width="9" bestFit="1" customWidth="1"/>
    <col min="5" max="7" width="8.75" bestFit="1" customWidth="1"/>
    <col min="8" max="8" width="14.5" bestFit="1" customWidth="1"/>
    <col min="9" max="9" width="12.625" bestFit="1" customWidth="1"/>
    <col min="10" max="10" width="16.625" bestFit="1" customWidth="1"/>
    <col min="11" max="11" width="14.5" bestFit="1" customWidth="1"/>
    <col min="12" max="12" width="10.625" bestFit="1" customWidth="1"/>
    <col min="13" max="13" width="14.5" bestFit="1" customWidth="1"/>
    <col min="14" max="14" width="10.625" bestFit="1" customWidth="1"/>
    <col min="15" max="15" width="11.625" bestFit="1" customWidth="1"/>
    <col min="16" max="17" width="10.625" bestFit="1" customWidth="1"/>
    <col min="18" max="18" width="5.25" bestFit="1" customWidth="1"/>
    <col min="19" max="19" width="12.625" bestFit="1" customWidth="1"/>
    <col min="20" max="20" width="10.625" bestFit="1" customWidth="1"/>
    <col min="21" max="21" width="25.125" bestFit="1" customWidth="1"/>
    <col min="22" max="22" width="12.125" bestFit="1" customWidth="1"/>
    <col min="23" max="23" width="40.125" customWidth="1"/>
    <col min="24" max="24" width="20" bestFit="1" customWidth="1"/>
    <col min="25" max="25" width="6.75" customWidth="1"/>
    <col min="26" max="27" width="12.875" style="149" customWidth="1"/>
    <col min="28" max="28" width="41.25" bestFit="1" customWidth="1"/>
    <col min="29" max="30" width="10.25" bestFit="1" customWidth="1"/>
  </cols>
  <sheetData>
    <row r="1" spans="1:30">
      <c r="A1" s="1" t="s">
        <v>14</v>
      </c>
      <c r="B1" s="2" t="s">
        <v>15</v>
      </c>
      <c r="C1" s="2" t="s">
        <v>11</v>
      </c>
      <c r="D1" s="2" t="s">
        <v>16</v>
      </c>
      <c r="E1" s="3" t="s">
        <v>6</v>
      </c>
      <c r="F1" s="2" t="s">
        <v>17</v>
      </c>
      <c r="G1" s="3" t="s">
        <v>18</v>
      </c>
      <c r="H1" s="3" t="s">
        <v>19</v>
      </c>
      <c r="I1" s="3" t="s">
        <v>12</v>
      </c>
      <c r="J1" s="3" t="s">
        <v>20</v>
      </c>
      <c r="K1" s="3" t="s">
        <v>21</v>
      </c>
      <c r="L1" s="3" t="s">
        <v>13</v>
      </c>
      <c r="M1" s="3" t="s">
        <v>22</v>
      </c>
      <c r="N1" s="3" t="s">
        <v>23</v>
      </c>
      <c r="O1" s="3" t="s">
        <v>24</v>
      </c>
      <c r="P1" s="3" t="s">
        <v>25</v>
      </c>
      <c r="Q1" s="3" t="s">
        <v>26</v>
      </c>
      <c r="R1" s="3" t="s">
        <v>27</v>
      </c>
      <c r="S1" s="3" t="s">
        <v>28</v>
      </c>
      <c r="T1" s="3" t="s">
        <v>29</v>
      </c>
      <c r="U1" s="3" t="s">
        <v>30</v>
      </c>
      <c r="V1" s="3" t="s">
        <v>96</v>
      </c>
      <c r="W1" s="3" t="s">
        <v>244</v>
      </c>
      <c r="X1" s="3" t="s">
        <v>557</v>
      </c>
      <c r="Y1" s="3" t="s">
        <v>552</v>
      </c>
      <c r="Z1" s="152" t="s">
        <v>375</v>
      </c>
      <c r="AA1" s="3" t="s">
        <v>374</v>
      </c>
      <c r="AB1" s="3" t="s">
        <v>270</v>
      </c>
      <c r="AC1" s="3" t="s">
        <v>404</v>
      </c>
      <c r="AD1" s="3" t="s">
        <v>405</v>
      </c>
    </row>
    <row r="2" spans="1:30">
      <c r="A2" s="4" t="s">
        <v>31</v>
      </c>
      <c r="B2" s="5" t="s">
        <v>32</v>
      </c>
      <c r="C2" s="6" t="s">
        <v>33</v>
      </c>
      <c r="D2" s="28">
        <v>9.9999999999999995E-7</v>
      </c>
      <c r="E2" s="6">
        <v>0</v>
      </c>
      <c r="F2" s="6" t="s">
        <v>34</v>
      </c>
      <c r="G2" s="6" t="s">
        <v>35</v>
      </c>
      <c r="H2" s="6" t="s">
        <v>36</v>
      </c>
      <c r="I2" s="7">
        <v>1</v>
      </c>
      <c r="J2" s="7" t="s">
        <v>37</v>
      </c>
      <c r="K2" s="7" t="s">
        <v>38</v>
      </c>
      <c r="L2" s="8" t="s">
        <v>39</v>
      </c>
      <c r="M2" s="5" t="s">
        <v>110</v>
      </c>
      <c r="N2" s="9" t="s">
        <v>40</v>
      </c>
      <c r="O2" s="9" t="s">
        <v>41</v>
      </c>
      <c r="P2" s="8" t="s">
        <v>42</v>
      </c>
      <c r="Q2" s="8" t="s">
        <v>42</v>
      </c>
      <c r="R2" s="8"/>
      <c r="S2" s="6" t="s">
        <v>43</v>
      </c>
      <c r="T2" s="10" t="s">
        <v>44</v>
      </c>
      <c r="U2" s="9" t="s">
        <v>0</v>
      </c>
      <c r="V2" s="7" t="s">
        <v>103</v>
      </c>
      <c r="W2" s="9" t="s">
        <v>243</v>
      </c>
      <c r="X2" s="9"/>
      <c r="Y2" s="7" t="s">
        <v>553</v>
      </c>
      <c r="Z2" s="1332" t="s">
        <v>376</v>
      </c>
      <c r="AA2" s="150" t="s">
        <v>249</v>
      </c>
      <c r="AB2" s="151" t="s">
        <v>406</v>
      </c>
      <c r="AC2" s="150">
        <v>10</v>
      </c>
      <c r="AD2" s="150">
        <v>30</v>
      </c>
    </row>
    <row r="3" spans="1:30" ht="18">
      <c r="A3" s="4" t="s">
        <v>45</v>
      </c>
      <c r="B3" s="5" t="s">
        <v>46</v>
      </c>
      <c r="C3" s="6" t="s">
        <v>35</v>
      </c>
      <c r="D3" s="6">
        <v>1E-3</v>
      </c>
      <c r="E3" s="6">
        <v>1</v>
      </c>
      <c r="F3" s="6" t="s">
        <v>47</v>
      </c>
      <c r="G3" s="6" t="s">
        <v>48</v>
      </c>
      <c r="H3" s="6" t="s">
        <v>49</v>
      </c>
      <c r="I3" s="7">
        <v>1</v>
      </c>
      <c r="J3" s="7" t="s">
        <v>37</v>
      </c>
      <c r="K3" s="7" t="s">
        <v>38</v>
      </c>
      <c r="L3" s="8" t="s">
        <v>50</v>
      </c>
      <c r="M3" s="5" t="s">
        <v>94</v>
      </c>
      <c r="N3" s="9" t="s">
        <v>51</v>
      </c>
      <c r="O3" s="9" t="s">
        <v>52</v>
      </c>
      <c r="R3" s="8" t="s">
        <v>53</v>
      </c>
      <c r="S3" s="6" t="s">
        <v>54</v>
      </c>
      <c r="T3" s="12" t="s">
        <v>55</v>
      </c>
      <c r="U3" s="9" t="s">
        <v>2</v>
      </c>
      <c r="V3" s="7" t="s">
        <v>97</v>
      </c>
      <c r="W3" s="9" t="s">
        <v>235</v>
      </c>
      <c r="X3" s="9">
        <v>1250</v>
      </c>
      <c r="Y3" s="7" t="s">
        <v>554</v>
      </c>
      <c r="Z3" s="1334"/>
      <c r="AA3" s="150" t="s">
        <v>250</v>
      </c>
      <c r="AB3" s="151" t="s">
        <v>407</v>
      </c>
      <c r="AC3" s="150">
        <v>10</v>
      </c>
      <c r="AD3" s="150">
        <v>30</v>
      </c>
    </row>
    <row r="4" spans="1:30">
      <c r="A4" s="4" t="s">
        <v>56</v>
      </c>
      <c r="B4" s="9"/>
      <c r="C4" s="6" t="s">
        <v>43</v>
      </c>
      <c r="D4" s="6">
        <v>1</v>
      </c>
      <c r="E4" s="6">
        <v>2</v>
      </c>
      <c r="F4" s="6" t="s">
        <v>57</v>
      </c>
      <c r="G4" s="6" t="s">
        <v>58</v>
      </c>
      <c r="H4" s="13" t="s">
        <v>59</v>
      </c>
      <c r="I4" s="7">
        <v>860</v>
      </c>
      <c r="J4" s="7" t="s">
        <v>60</v>
      </c>
      <c r="K4" s="7" t="s">
        <v>61</v>
      </c>
      <c r="L4" s="8" t="s">
        <v>62</v>
      </c>
      <c r="M4" s="5" t="s">
        <v>95</v>
      </c>
      <c r="N4" s="9" t="s">
        <v>63</v>
      </c>
      <c r="O4" s="9" t="s">
        <v>64</v>
      </c>
      <c r="S4" s="6" t="s">
        <v>48</v>
      </c>
      <c r="U4" s="9" t="s">
        <v>3</v>
      </c>
      <c r="V4" s="7" t="s">
        <v>98</v>
      </c>
      <c r="W4" s="9" t="s">
        <v>556</v>
      </c>
      <c r="X4" s="9">
        <v>1750</v>
      </c>
      <c r="Y4" s="11"/>
      <c r="Z4" s="1334"/>
      <c r="AA4" s="150" t="s">
        <v>251</v>
      </c>
      <c r="AB4" s="151" t="s">
        <v>408</v>
      </c>
      <c r="AC4" s="150">
        <v>10</v>
      </c>
      <c r="AD4" s="150">
        <v>30</v>
      </c>
    </row>
    <row r="5" spans="1:30">
      <c r="A5" s="4" t="s">
        <v>65</v>
      </c>
      <c r="B5" s="11"/>
      <c r="E5" s="6">
        <v>3</v>
      </c>
      <c r="F5" s="6" t="s">
        <v>60</v>
      </c>
      <c r="G5" s="6" t="s">
        <v>61</v>
      </c>
      <c r="H5" s="13" t="s">
        <v>66</v>
      </c>
      <c r="I5" s="14" t="s">
        <v>67</v>
      </c>
      <c r="J5" s="8" t="s">
        <v>67</v>
      </c>
      <c r="K5" s="8" t="s">
        <v>67</v>
      </c>
      <c r="M5" s="9"/>
      <c r="O5" s="9" t="s">
        <v>68</v>
      </c>
      <c r="S5" s="6" t="s">
        <v>61</v>
      </c>
      <c r="U5" s="9" t="s">
        <v>4</v>
      </c>
      <c r="V5" s="7" t="s">
        <v>104</v>
      </c>
      <c r="W5" s="9" t="s">
        <v>237</v>
      </c>
      <c r="X5" s="9">
        <v>2500</v>
      </c>
      <c r="Y5" s="11"/>
      <c r="Z5" s="1334"/>
      <c r="AA5" s="150" t="s">
        <v>252</v>
      </c>
      <c r="AB5" s="151" t="s">
        <v>409</v>
      </c>
      <c r="AC5" s="150">
        <v>10</v>
      </c>
      <c r="AD5" s="150">
        <v>30</v>
      </c>
    </row>
    <row r="6" spans="1:30">
      <c r="A6" s="4" t="s">
        <v>69</v>
      </c>
      <c r="B6" s="11"/>
      <c r="E6" s="6">
        <v>4</v>
      </c>
      <c r="M6" s="10"/>
      <c r="S6" s="6" t="s">
        <v>70</v>
      </c>
      <c r="U6" s="9" t="s">
        <v>71</v>
      </c>
      <c r="V6" s="7" t="s">
        <v>105</v>
      </c>
      <c r="W6" s="9" t="s">
        <v>236</v>
      </c>
      <c r="X6" s="9">
        <v>3750</v>
      </c>
      <c r="Y6" s="11"/>
      <c r="Z6" s="1334"/>
      <c r="AA6" s="150" t="s">
        <v>253</v>
      </c>
      <c r="AB6" s="151" t="s">
        <v>410</v>
      </c>
      <c r="AC6" s="150">
        <v>10</v>
      </c>
      <c r="AD6" s="150">
        <v>30</v>
      </c>
    </row>
    <row r="7" spans="1:30">
      <c r="A7" s="4" t="s">
        <v>72</v>
      </c>
      <c r="B7" s="11"/>
      <c r="E7" s="6">
        <v>5</v>
      </c>
      <c r="U7" s="9" t="s">
        <v>5</v>
      </c>
      <c r="V7" s="7" t="s">
        <v>101</v>
      </c>
      <c r="W7" s="9" t="s">
        <v>238</v>
      </c>
      <c r="X7" s="9">
        <v>3900</v>
      </c>
      <c r="Y7" s="11"/>
      <c r="Z7" s="1334"/>
      <c r="AA7" s="150" t="s">
        <v>254</v>
      </c>
      <c r="AB7" s="151" t="s">
        <v>411</v>
      </c>
      <c r="AC7" s="150">
        <v>10</v>
      </c>
      <c r="AD7" s="150">
        <v>30</v>
      </c>
    </row>
    <row r="8" spans="1:30">
      <c r="A8" s="4" t="s">
        <v>73</v>
      </c>
      <c r="B8" s="11"/>
      <c r="U8" s="9" t="s">
        <v>74</v>
      </c>
      <c r="V8" s="7" t="s">
        <v>99</v>
      </c>
      <c r="W8" s="9" t="s">
        <v>239</v>
      </c>
      <c r="X8" s="9">
        <v>5300</v>
      </c>
      <c r="Y8" s="11"/>
      <c r="Z8" s="1334"/>
      <c r="AA8" s="150" t="s">
        <v>255</v>
      </c>
      <c r="AB8" s="151" t="s">
        <v>412</v>
      </c>
      <c r="AC8" s="150">
        <v>10</v>
      </c>
      <c r="AD8" s="150">
        <v>30</v>
      </c>
    </row>
    <row r="9" spans="1:30">
      <c r="A9" s="4" t="s">
        <v>75</v>
      </c>
      <c r="B9" s="11"/>
      <c r="V9" s="7" t="s">
        <v>100</v>
      </c>
      <c r="W9" s="9" t="s">
        <v>240</v>
      </c>
      <c r="X9" s="9">
        <v>6600</v>
      </c>
      <c r="Y9" s="11"/>
      <c r="Z9" s="1334"/>
      <c r="AA9" s="150" t="s">
        <v>256</v>
      </c>
      <c r="AB9" s="151" t="s">
        <v>413</v>
      </c>
      <c r="AC9" s="150">
        <v>10</v>
      </c>
      <c r="AD9" s="150">
        <v>30</v>
      </c>
    </row>
    <row r="10" spans="1:30">
      <c r="A10" s="4" t="s">
        <v>76</v>
      </c>
      <c r="B10" s="11"/>
      <c r="V10" s="7" t="s">
        <v>102</v>
      </c>
      <c r="W10" s="9" t="s">
        <v>241</v>
      </c>
      <c r="X10" s="9">
        <v>7200</v>
      </c>
      <c r="Y10" s="11"/>
      <c r="Z10" s="1334"/>
      <c r="AA10" s="150" t="s">
        <v>257</v>
      </c>
      <c r="AB10" s="151" t="s">
        <v>414</v>
      </c>
      <c r="AC10" s="150">
        <v>10</v>
      </c>
      <c r="AD10" s="150">
        <v>30</v>
      </c>
    </row>
    <row r="11" spans="1:30">
      <c r="A11" s="4" t="s">
        <v>77</v>
      </c>
      <c r="B11" s="11"/>
      <c r="V11" s="7" t="s">
        <v>106</v>
      </c>
      <c r="W11" s="9" t="s">
        <v>242</v>
      </c>
      <c r="X11" s="9">
        <v>6400</v>
      </c>
      <c r="Y11" s="11"/>
      <c r="Z11" s="1334"/>
      <c r="AA11" s="150" t="s">
        <v>258</v>
      </c>
      <c r="AB11" s="151" t="s">
        <v>415</v>
      </c>
      <c r="AC11" s="150">
        <v>20</v>
      </c>
      <c r="AD11" s="150">
        <v>34</v>
      </c>
    </row>
    <row r="12" spans="1:30">
      <c r="A12" s="4" t="s">
        <v>78</v>
      </c>
      <c r="B12" s="11"/>
      <c r="V12" s="7" t="s">
        <v>107</v>
      </c>
      <c r="W12" s="9" t="s">
        <v>234</v>
      </c>
      <c r="X12" s="9"/>
      <c r="Y12" s="11"/>
      <c r="Z12" s="1334"/>
      <c r="AA12" s="150" t="s">
        <v>259</v>
      </c>
      <c r="AB12" s="151" t="s">
        <v>416</v>
      </c>
      <c r="AC12" s="150">
        <v>10</v>
      </c>
      <c r="AD12" s="150">
        <v>30</v>
      </c>
    </row>
    <row r="13" spans="1:30">
      <c r="A13" s="4" t="s">
        <v>79</v>
      </c>
      <c r="B13" s="11"/>
      <c r="V13" s="7" t="s">
        <v>108</v>
      </c>
      <c r="Z13" s="1334"/>
      <c r="AA13" s="150" t="s">
        <v>260</v>
      </c>
      <c r="AB13" s="151" t="s">
        <v>417</v>
      </c>
      <c r="AC13" s="150">
        <v>10</v>
      </c>
      <c r="AD13" s="150">
        <v>30</v>
      </c>
    </row>
    <row r="14" spans="1:30">
      <c r="A14" s="4" t="s">
        <v>80</v>
      </c>
      <c r="B14" s="11"/>
      <c r="V14" s="7" t="s">
        <v>109</v>
      </c>
      <c r="Z14" s="1334"/>
      <c r="AA14" s="150" t="s">
        <v>261</v>
      </c>
      <c r="AB14" s="151" t="s">
        <v>418</v>
      </c>
      <c r="AC14" s="150">
        <v>70</v>
      </c>
      <c r="AD14" s="150">
        <v>90</v>
      </c>
    </row>
    <row r="15" spans="1:30">
      <c r="A15" s="4" t="s">
        <v>81</v>
      </c>
      <c r="B15" s="11"/>
      <c r="V15" s="7" t="s">
        <v>111</v>
      </c>
      <c r="Z15" s="1334"/>
      <c r="AA15" s="150" t="s">
        <v>262</v>
      </c>
      <c r="AB15" s="151" t="s">
        <v>419</v>
      </c>
      <c r="AC15" s="150">
        <v>10</v>
      </c>
      <c r="AD15" s="150">
        <v>30</v>
      </c>
    </row>
    <row r="16" spans="1:30">
      <c r="A16" s="4" t="s">
        <v>82</v>
      </c>
      <c r="B16" s="11"/>
      <c r="Z16" s="1334"/>
      <c r="AA16" s="150" t="s">
        <v>263</v>
      </c>
      <c r="AB16" s="151" t="s">
        <v>420</v>
      </c>
      <c r="AC16" s="150">
        <v>10</v>
      </c>
      <c r="AD16" s="150">
        <v>30</v>
      </c>
    </row>
    <row r="17" spans="1:30">
      <c r="A17" s="4" t="s">
        <v>83</v>
      </c>
      <c r="B17" s="11"/>
      <c r="Z17" s="1334"/>
      <c r="AA17" s="150" t="s">
        <v>264</v>
      </c>
      <c r="AB17" s="151" t="s">
        <v>421</v>
      </c>
      <c r="AC17" s="150">
        <v>10</v>
      </c>
      <c r="AD17" s="150">
        <v>30</v>
      </c>
    </row>
    <row r="18" spans="1:30">
      <c r="A18" s="4" t="s">
        <v>84</v>
      </c>
      <c r="B18" s="11"/>
      <c r="Z18" s="1334"/>
      <c r="AA18" s="150" t="s">
        <v>265</v>
      </c>
      <c r="AB18" s="151" t="s">
        <v>422</v>
      </c>
      <c r="AC18" s="150">
        <v>10</v>
      </c>
      <c r="AD18" s="150">
        <v>30</v>
      </c>
    </row>
    <row r="19" spans="1:30">
      <c r="A19" s="4" t="s">
        <v>85</v>
      </c>
      <c r="B19" s="11"/>
      <c r="Z19" s="1333"/>
      <c r="AA19" s="150" t="s">
        <v>266</v>
      </c>
      <c r="AB19" s="151" t="s">
        <v>423</v>
      </c>
      <c r="AC19" s="150">
        <v>10</v>
      </c>
      <c r="AD19" s="150">
        <v>90</v>
      </c>
    </row>
    <row r="20" spans="1:30">
      <c r="A20" s="4" t="s">
        <v>86</v>
      </c>
      <c r="B20" s="11"/>
      <c r="Z20" s="1332" t="s">
        <v>377</v>
      </c>
      <c r="AA20" s="150" t="s">
        <v>267</v>
      </c>
      <c r="AB20" s="151" t="s">
        <v>424</v>
      </c>
      <c r="AC20" s="150">
        <v>10</v>
      </c>
      <c r="AD20" s="150">
        <v>34</v>
      </c>
    </row>
    <row r="21" spans="1:30">
      <c r="A21" s="4" t="s">
        <v>87</v>
      </c>
      <c r="B21" s="11"/>
      <c r="Z21" s="1334"/>
      <c r="AA21" s="150" t="s">
        <v>268</v>
      </c>
      <c r="AB21" s="151" t="s">
        <v>425</v>
      </c>
      <c r="AC21" s="150">
        <v>10</v>
      </c>
      <c r="AD21" s="150">
        <v>34</v>
      </c>
    </row>
    <row r="22" spans="1:30">
      <c r="A22" s="4" t="s">
        <v>88</v>
      </c>
      <c r="B22" s="11"/>
      <c r="Z22" s="1333"/>
      <c r="AA22" s="150" t="s">
        <v>269</v>
      </c>
      <c r="AB22" s="151" t="s">
        <v>426</v>
      </c>
      <c r="AC22" s="150">
        <v>10</v>
      </c>
      <c r="AD22" s="150">
        <v>34</v>
      </c>
    </row>
    <row r="23" spans="1:30">
      <c r="A23" s="4" t="s">
        <v>89</v>
      </c>
      <c r="B23" s="11"/>
      <c r="Z23" s="150" t="s">
        <v>378</v>
      </c>
      <c r="AA23" s="150">
        <v>1000</v>
      </c>
      <c r="AB23" s="151" t="s">
        <v>427</v>
      </c>
      <c r="AC23" s="150">
        <v>10</v>
      </c>
      <c r="AD23" s="150">
        <v>30</v>
      </c>
    </row>
    <row r="24" spans="1:30">
      <c r="A24" s="4" t="s">
        <v>90</v>
      </c>
      <c r="B24" s="11"/>
      <c r="Z24" s="1332" t="s">
        <v>379</v>
      </c>
      <c r="AA24" s="150">
        <v>1111</v>
      </c>
      <c r="AB24" s="151" t="s">
        <v>428</v>
      </c>
      <c r="AC24" s="150">
        <v>15</v>
      </c>
      <c r="AD24" s="150">
        <v>42</v>
      </c>
    </row>
    <row r="25" spans="1:30">
      <c r="A25" s="4" t="s">
        <v>91</v>
      </c>
      <c r="B25" s="11"/>
      <c r="Z25" s="1334"/>
      <c r="AA25" s="150">
        <v>1112</v>
      </c>
      <c r="AB25" s="151" t="s">
        <v>429</v>
      </c>
      <c r="AC25" s="150">
        <v>15</v>
      </c>
      <c r="AD25" s="150">
        <v>30</v>
      </c>
    </row>
    <row r="26" spans="1:30">
      <c r="A26" s="4" t="s">
        <v>92</v>
      </c>
      <c r="B26" s="11"/>
      <c r="Z26" s="1334"/>
      <c r="AA26" s="150">
        <v>1113</v>
      </c>
      <c r="AB26" s="151" t="s">
        <v>430</v>
      </c>
      <c r="AC26" s="150">
        <v>15</v>
      </c>
      <c r="AD26" s="150">
        <v>50</v>
      </c>
    </row>
    <row r="27" spans="1:30">
      <c r="A27" s="4"/>
      <c r="B27" s="11"/>
      <c r="Z27" s="1334"/>
      <c r="AA27" s="150">
        <v>1121</v>
      </c>
      <c r="AB27" s="151" t="s">
        <v>431</v>
      </c>
      <c r="AC27" s="150">
        <v>22</v>
      </c>
      <c r="AD27" s="150">
        <v>40</v>
      </c>
    </row>
    <row r="28" spans="1:30">
      <c r="A28" s="4"/>
      <c r="B28" s="11"/>
      <c r="Z28" s="1334"/>
      <c r="AA28" s="150">
        <v>1122</v>
      </c>
      <c r="AB28" s="151" t="s">
        <v>432</v>
      </c>
      <c r="AC28" s="150">
        <v>25</v>
      </c>
      <c r="AD28" s="150">
        <v>60</v>
      </c>
    </row>
    <row r="29" spans="1:30">
      <c r="A29" s="4"/>
      <c r="B29" s="11"/>
      <c r="Z29" s="1334"/>
      <c r="AA29" s="150">
        <v>1123</v>
      </c>
      <c r="AB29" s="151" t="s">
        <v>433</v>
      </c>
      <c r="AC29" s="150">
        <v>10</v>
      </c>
      <c r="AD29" s="150">
        <v>30</v>
      </c>
    </row>
    <row r="30" spans="1:30">
      <c r="A30" s="4"/>
      <c r="B30" s="11"/>
      <c r="Z30" s="1334"/>
      <c r="AA30" s="150">
        <v>1124</v>
      </c>
      <c r="AB30" s="151" t="s">
        <v>434</v>
      </c>
      <c r="AC30" s="150">
        <v>10</v>
      </c>
      <c r="AD30" s="150">
        <v>30</v>
      </c>
    </row>
    <row r="31" spans="1:30">
      <c r="A31" s="4"/>
      <c r="B31" s="11"/>
      <c r="Z31" s="1334"/>
      <c r="AA31" s="150">
        <v>1129</v>
      </c>
      <c r="AB31" s="151" t="s">
        <v>435</v>
      </c>
      <c r="AC31" s="150">
        <v>10</v>
      </c>
      <c r="AD31" s="150">
        <v>30</v>
      </c>
    </row>
    <row r="32" spans="1:30">
      <c r="A32" s="4"/>
      <c r="B32" s="11"/>
      <c r="Z32" s="1334"/>
      <c r="AA32" s="150">
        <v>1130</v>
      </c>
      <c r="AB32" s="151" t="s">
        <v>436</v>
      </c>
      <c r="AC32" s="150">
        <v>10</v>
      </c>
      <c r="AD32" s="150">
        <v>30</v>
      </c>
    </row>
    <row r="33" spans="1:30">
      <c r="A33" s="4"/>
      <c r="B33" s="11"/>
      <c r="Z33" s="1334"/>
      <c r="AA33" s="150">
        <v>1140</v>
      </c>
      <c r="AB33" s="151" t="s">
        <v>437</v>
      </c>
      <c r="AC33" s="150">
        <v>25</v>
      </c>
      <c r="AD33" s="150">
        <v>40</v>
      </c>
    </row>
    <row r="34" spans="1:30">
      <c r="A34" s="4"/>
      <c r="B34" s="11"/>
      <c r="Z34" s="1334"/>
      <c r="AA34" s="150">
        <v>1151</v>
      </c>
      <c r="AB34" s="151" t="s">
        <v>438</v>
      </c>
      <c r="AC34" s="150">
        <v>21</v>
      </c>
      <c r="AD34" s="150">
        <v>50</v>
      </c>
    </row>
    <row r="35" spans="1:30">
      <c r="A35" s="4"/>
      <c r="B35" s="11"/>
      <c r="Z35" s="1334"/>
      <c r="AA35" s="150">
        <v>1152</v>
      </c>
      <c r="AB35" s="151" t="s">
        <v>439</v>
      </c>
      <c r="AC35" s="150">
        <v>10</v>
      </c>
      <c r="AD35" s="150">
        <v>30</v>
      </c>
    </row>
    <row r="36" spans="1:30">
      <c r="A36" s="4"/>
      <c r="B36" s="11"/>
      <c r="Z36" s="1333"/>
      <c r="AA36" s="150">
        <v>1159</v>
      </c>
      <c r="AB36" s="151" t="s">
        <v>440</v>
      </c>
      <c r="AC36" s="150">
        <v>25</v>
      </c>
      <c r="AD36" s="150">
        <v>40</v>
      </c>
    </row>
    <row r="37" spans="1:30">
      <c r="A37" s="4" t="s">
        <v>93</v>
      </c>
      <c r="B37" s="11"/>
      <c r="Z37" s="1332" t="s">
        <v>380</v>
      </c>
      <c r="AA37" s="150">
        <v>1210</v>
      </c>
      <c r="AB37" s="151" t="s">
        <v>441</v>
      </c>
      <c r="AC37" s="150">
        <v>10</v>
      </c>
      <c r="AD37" s="150">
        <v>50</v>
      </c>
    </row>
    <row r="38" spans="1:30">
      <c r="Z38" s="1333"/>
      <c r="AA38" s="150">
        <v>1230</v>
      </c>
      <c r="AB38" s="151" t="s">
        <v>442</v>
      </c>
      <c r="AC38" s="150">
        <v>10</v>
      </c>
      <c r="AD38" s="150">
        <v>50</v>
      </c>
    </row>
    <row r="39" spans="1:30">
      <c r="Z39" s="1332" t="s">
        <v>381</v>
      </c>
      <c r="AA39" s="150">
        <v>1301</v>
      </c>
      <c r="AB39" s="151" t="s">
        <v>443</v>
      </c>
      <c r="AC39" s="150">
        <v>10</v>
      </c>
      <c r="AD39" s="150">
        <v>30</v>
      </c>
    </row>
    <row r="40" spans="1:30">
      <c r="Z40" s="1334"/>
      <c r="AA40" s="150">
        <v>1302</v>
      </c>
      <c r="AB40" s="151" t="s">
        <v>444</v>
      </c>
      <c r="AC40" s="150">
        <v>10</v>
      </c>
      <c r="AD40" s="150">
        <v>30</v>
      </c>
    </row>
    <row r="41" spans="1:30">
      <c r="Z41" s="1333"/>
      <c r="AA41" s="150">
        <v>1303</v>
      </c>
      <c r="AB41" s="151" t="s">
        <v>445</v>
      </c>
      <c r="AC41" s="150">
        <v>10</v>
      </c>
      <c r="AD41" s="150">
        <v>30</v>
      </c>
    </row>
    <row r="42" spans="1:30">
      <c r="Z42" s="150" t="s">
        <v>382</v>
      </c>
      <c r="AA42" s="150">
        <v>1402</v>
      </c>
      <c r="AB42" s="151" t="s">
        <v>446</v>
      </c>
      <c r="AC42" s="150">
        <v>10</v>
      </c>
      <c r="AD42" s="150">
        <v>30</v>
      </c>
    </row>
    <row r="43" spans="1:30">
      <c r="Z43" s="1332" t="s">
        <v>383</v>
      </c>
      <c r="AA43" s="150" t="s">
        <v>271</v>
      </c>
      <c r="AB43" s="151" t="s">
        <v>447</v>
      </c>
      <c r="AC43" s="150" t="s">
        <v>397</v>
      </c>
      <c r="AD43" s="150" t="s">
        <v>1041</v>
      </c>
    </row>
    <row r="44" spans="1:30">
      <c r="Z44" s="1334"/>
      <c r="AA44" s="150" t="s">
        <v>272</v>
      </c>
      <c r="AB44" s="151" t="s">
        <v>448</v>
      </c>
      <c r="AC44" s="150">
        <v>30</v>
      </c>
      <c r="AD44" s="150">
        <v>70</v>
      </c>
    </row>
    <row r="45" spans="1:30">
      <c r="Z45" s="1334"/>
      <c r="AA45" s="150" t="s">
        <v>273</v>
      </c>
      <c r="AB45" s="151" t="s">
        <v>449</v>
      </c>
      <c r="AC45" s="150">
        <v>30</v>
      </c>
      <c r="AD45" s="150">
        <v>70</v>
      </c>
    </row>
    <row r="46" spans="1:30">
      <c r="Z46" s="1334"/>
      <c r="AA46" s="150" t="s">
        <v>274</v>
      </c>
      <c r="AB46" s="151" t="s">
        <v>450</v>
      </c>
      <c r="AC46" s="150">
        <v>30</v>
      </c>
      <c r="AD46" s="150">
        <v>70</v>
      </c>
    </row>
    <row r="47" spans="1:30">
      <c r="Z47" s="1334"/>
      <c r="AA47" s="150" t="s">
        <v>275</v>
      </c>
      <c r="AB47" s="151" t="s">
        <v>451</v>
      </c>
      <c r="AC47" s="150">
        <v>30</v>
      </c>
      <c r="AD47" s="150">
        <v>70</v>
      </c>
    </row>
    <row r="48" spans="1:30">
      <c r="Z48" s="1333"/>
      <c r="AA48" s="150" t="s">
        <v>276</v>
      </c>
      <c r="AB48" s="151" t="s">
        <v>452</v>
      </c>
      <c r="AC48" s="150">
        <v>30</v>
      </c>
      <c r="AD48" s="150">
        <v>70</v>
      </c>
    </row>
    <row r="49" spans="26:30">
      <c r="Z49" s="150" t="s">
        <v>384</v>
      </c>
      <c r="AA49" s="150" t="s">
        <v>277</v>
      </c>
      <c r="AB49" s="151" t="s">
        <v>453</v>
      </c>
      <c r="AC49" s="150">
        <v>32</v>
      </c>
      <c r="AD49" s="150">
        <v>50</v>
      </c>
    </row>
    <row r="50" spans="26:30">
      <c r="Z50" s="1332" t="s">
        <v>385</v>
      </c>
      <c r="AA50" s="150" t="s">
        <v>278</v>
      </c>
      <c r="AB50" s="151" t="s">
        <v>454</v>
      </c>
      <c r="AC50" s="150">
        <v>30</v>
      </c>
      <c r="AD50" s="150">
        <v>80</v>
      </c>
    </row>
    <row r="51" spans="26:30">
      <c r="Z51" s="1334"/>
      <c r="AA51" s="150" t="s">
        <v>279</v>
      </c>
      <c r="AB51" s="151" t="s">
        <v>455</v>
      </c>
      <c r="AC51" s="150">
        <v>10</v>
      </c>
      <c r="AD51" s="150">
        <v>30</v>
      </c>
    </row>
    <row r="52" spans="26:30">
      <c r="Z52" s="1334"/>
      <c r="AA52" s="150" t="s">
        <v>280</v>
      </c>
      <c r="AB52" s="151" t="s">
        <v>456</v>
      </c>
      <c r="AC52" s="150">
        <v>30</v>
      </c>
      <c r="AD52" s="150">
        <v>80</v>
      </c>
    </row>
    <row r="53" spans="26:30">
      <c r="Z53" s="1334"/>
      <c r="AA53" s="150" t="s">
        <v>281</v>
      </c>
      <c r="AB53" s="151" t="s">
        <v>457</v>
      </c>
      <c r="AC53" s="150">
        <v>24</v>
      </c>
      <c r="AD53" s="150">
        <v>40</v>
      </c>
    </row>
    <row r="54" spans="26:30">
      <c r="Z54" s="1333"/>
      <c r="AA54" s="150" t="s">
        <v>282</v>
      </c>
      <c r="AB54" s="151" t="s">
        <v>458</v>
      </c>
      <c r="AC54" s="150">
        <v>30</v>
      </c>
      <c r="AD54" s="150">
        <v>75</v>
      </c>
    </row>
    <row r="55" spans="26:30">
      <c r="Z55" s="1332" t="s">
        <v>386</v>
      </c>
      <c r="AA55" s="150" t="s">
        <v>283</v>
      </c>
      <c r="AB55" s="151" t="s">
        <v>459</v>
      </c>
      <c r="AC55" s="150">
        <v>10</v>
      </c>
      <c r="AD55" s="150">
        <v>30</v>
      </c>
    </row>
    <row r="56" spans="26:30">
      <c r="Z56" s="1334"/>
      <c r="AA56" s="150" t="s">
        <v>284</v>
      </c>
      <c r="AB56" s="151" t="s">
        <v>460</v>
      </c>
      <c r="AC56" s="150">
        <v>10</v>
      </c>
      <c r="AD56" s="150">
        <v>35</v>
      </c>
    </row>
    <row r="57" spans="26:30">
      <c r="Z57" s="1334"/>
      <c r="AA57" s="150" t="s">
        <v>285</v>
      </c>
      <c r="AB57" s="151" t="s">
        <v>461</v>
      </c>
      <c r="AC57" s="150">
        <v>16</v>
      </c>
      <c r="AD57" s="150">
        <v>43</v>
      </c>
    </row>
    <row r="58" spans="26:30">
      <c r="Z58" s="1333"/>
      <c r="AA58" s="150" t="s">
        <v>286</v>
      </c>
      <c r="AB58" s="151" t="s">
        <v>462</v>
      </c>
      <c r="AC58" s="150">
        <v>10</v>
      </c>
      <c r="AD58" s="150">
        <v>30</v>
      </c>
    </row>
    <row r="59" spans="26:30">
      <c r="Z59" s="1332" t="s">
        <v>387</v>
      </c>
      <c r="AA59" s="150" t="s">
        <v>287</v>
      </c>
      <c r="AB59" s="151" t="s">
        <v>463</v>
      </c>
      <c r="AC59" s="150">
        <v>15</v>
      </c>
      <c r="AD59" s="150">
        <v>30</v>
      </c>
    </row>
    <row r="60" spans="26:30">
      <c r="Z60" s="1334"/>
      <c r="AA60" s="150" t="s">
        <v>288</v>
      </c>
      <c r="AB60" s="151" t="s">
        <v>464</v>
      </c>
      <c r="AC60" s="150">
        <v>17</v>
      </c>
      <c r="AD60" s="150">
        <v>30</v>
      </c>
    </row>
    <row r="61" spans="26:30">
      <c r="Z61" s="1334"/>
      <c r="AA61" s="150" t="s">
        <v>289</v>
      </c>
      <c r="AB61" s="151" t="s">
        <v>465</v>
      </c>
      <c r="AC61" s="150">
        <v>10</v>
      </c>
      <c r="AD61" s="150">
        <v>30</v>
      </c>
    </row>
    <row r="62" spans="26:30">
      <c r="Z62" s="1334"/>
      <c r="AA62" s="150" t="s">
        <v>290</v>
      </c>
      <c r="AB62" s="151" t="s">
        <v>466</v>
      </c>
      <c r="AC62" s="150">
        <v>15</v>
      </c>
      <c r="AD62" s="150">
        <v>30</v>
      </c>
    </row>
    <row r="63" spans="26:30">
      <c r="Z63" s="1333"/>
      <c r="AA63" s="150" t="s">
        <v>291</v>
      </c>
      <c r="AB63" s="151" t="s">
        <v>467</v>
      </c>
      <c r="AC63" s="150">
        <v>30</v>
      </c>
      <c r="AD63" s="150">
        <v>40</v>
      </c>
    </row>
    <row r="64" spans="26:30">
      <c r="Z64" s="1332" t="s">
        <v>388</v>
      </c>
      <c r="AA64" s="150" t="s">
        <v>292</v>
      </c>
      <c r="AB64" s="151" t="s">
        <v>468</v>
      </c>
      <c r="AC64" s="150">
        <v>25</v>
      </c>
      <c r="AD64" s="150">
        <v>60</v>
      </c>
    </row>
    <row r="65" spans="26:30">
      <c r="Z65" s="1334"/>
      <c r="AA65" s="150" t="s">
        <v>293</v>
      </c>
      <c r="AB65" s="151" t="s">
        <v>469</v>
      </c>
      <c r="AC65" s="150">
        <v>18</v>
      </c>
      <c r="AD65" s="150">
        <v>30</v>
      </c>
    </row>
    <row r="66" spans="26:30">
      <c r="Z66" s="1333"/>
      <c r="AA66" s="150" t="s">
        <v>294</v>
      </c>
      <c r="AB66" s="151" t="s">
        <v>470</v>
      </c>
      <c r="AC66" s="150">
        <v>15</v>
      </c>
      <c r="AD66" s="150">
        <v>40</v>
      </c>
    </row>
    <row r="67" spans="26:30">
      <c r="Z67" s="1332" t="s">
        <v>389</v>
      </c>
      <c r="AA67" s="150" t="s">
        <v>295</v>
      </c>
      <c r="AB67" s="151" t="s">
        <v>471</v>
      </c>
      <c r="AC67" s="150" t="s">
        <v>387</v>
      </c>
      <c r="AD67" s="150" t="s">
        <v>1042</v>
      </c>
    </row>
    <row r="68" spans="26:30">
      <c r="Z68" s="1334"/>
      <c r="AA68" s="150" t="s">
        <v>296</v>
      </c>
      <c r="AB68" s="151" t="s">
        <v>472</v>
      </c>
      <c r="AC68" s="150">
        <v>20</v>
      </c>
      <c r="AD68" s="150">
        <v>50</v>
      </c>
    </row>
    <row r="69" spans="26:30">
      <c r="Z69" s="1334"/>
      <c r="AA69" s="150" t="s">
        <v>297</v>
      </c>
      <c r="AB69" s="151" t="s">
        <v>473</v>
      </c>
      <c r="AC69" s="150">
        <v>20</v>
      </c>
      <c r="AD69" s="150">
        <v>50</v>
      </c>
    </row>
    <row r="70" spans="26:30">
      <c r="Z70" s="1333"/>
      <c r="AA70" s="150" t="s">
        <v>298</v>
      </c>
      <c r="AB70" s="151" t="s">
        <v>474</v>
      </c>
      <c r="AC70" s="150">
        <v>20</v>
      </c>
      <c r="AD70" s="150">
        <v>50</v>
      </c>
    </row>
    <row r="71" spans="26:30">
      <c r="Z71" s="1332" t="s">
        <v>390</v>
      </c>
      <c r="AA71" s="150" t="s">
        <v>299</v>
      </c>
      <c r="AB71" s="151" t="s">
        <v>475</v>
      </c>
      <c r="AC71" s="150" t="s">
        <v>397</v>
      </c>
      <c r="AD71" s="150" t="s">
        <v>1043</v>
      </c>
    </row>
    <row r="72" spans="26:30">
      <c r="Z72" s="1334"/>
      <c r="AA72" s="150" t="s">
        <v>300</v>
      </c>
      <c r="AB72" s="151" t="s">
        <v>476</v>
      </c>
      <c r="AC72" s="150" t="s">
        <v>397</v>
      </c>
      <c r="AD72" s="150" t="s">
        <v>1043</v>
      </c>
    </row>
    <row r="73" spans="26:30">
      <c r="Z73" s="1334"/>
      <c r="AA73" s="150" t="s">
        <v>301</v>
      </c>
      <c r="AB73" s="151" t="s">
        <v>477</v>
      </c>
      <c r="AC73" s="150">
        <v>30</v>
      </c>
      <c r="AD73" s="150">
        <v>80</v>
      </c>
    </row>
    <row r="74" spans="26:30">
      <c r="Z74" s="1334"/>
      <c r="AA74" s="150" t="s">
        <v>302</v>
      </c>
      <c r="AB74" s="151" t="s">
        <v>478</v>
      </c>
      <c r="AC74" s="150">
        <v>30</v>
      </c>
      <c r="AD74" s="150">
        <v>80</v>
      </c>
    </row>
    <row r="75" spans="26:30">
      <c r="Z75" s="1334"/>
      <c r="AA75" s="150" t="s">
        <v>303</v>
      </c>
      <c r="AB75" s="151" t="s">
        <v>479</v>
      </c>
      <c r="AC75" s="150">
        <v>30</v>
      </c>
      <c r="AD75" s="150">
        <v>80</v>
      </c>
    </row>
    <row r="76" spans="26:30">
      <c r="Z76" s="1334"/>
      <c r="AA76" s="150" t="s">
        <v>304</v>
      </c>
      <c r="AB76" s="151" t="s">
        <v>480</v>
      </c>
      <c r="AC76" s="150">
        <v>30</v>
      </c>
      <c r="AD76" s="150">
        <v>80</v>
      </c>
    </row>
    <row r="77" spans="26:30">
      <c r="Z77" s="1334"/>
      <c r="AA77" s="150" t="s">
        <v>305</v>
      </c>
      <c r="AB77" s="151" t="s">
        <v>481</v>
      </c>
      <c r="AC77" s="150">
        <v>30</v>
      </c>
      <c r="AD77" s="150">
        <v>80</v>
      </c>
    </row>
    <row r="78" spans="26:30">
      <c r="Z78" s="1334"/>
      <c r="AA78" s="150" t="s">
        <v>306</v>
      </c>
      <c r="AB78" s="151" t="s">
        <v>482</v>
      </c>
      <c r="AC78" s="150">
        <v>30</v>
      </c>
      <c r="AD78" s="150">
        <v>80</v>
      </c>
    </row>
    <row r="79" spans="26:30">
      <c r="Z79" s="1334"/>
      <c r="AA79" s="150" t="s">
        <v>307</v>
      </c>
      <c r="AB79" s="151" t="s">
        <v>483</v>
      </c>
      <c r="AC79" s="150">
        <v>50</v>
      </c>
      <c r="AD79" s="150">
        <v>97</v>
      </c>
    </row>
    <row r="80" spans="26:30">
      <c r="Z80" s="1333"/>
      <c r="AA80" s="150" t="s">
        <v>308</v>
      </c>
      <c r="AB80" s="151" t="s">
        <v>484</v>
      </c>
      <c r="AC80" s="150">
        <v>30</v>
      </c>
      <c r="AD80" s="150">
        <v>80</v>
      </c>
    </row>
    <row r="81" spans="26:30">
      <c r="Z81" s="1332" t="s">
        <v>391</v>
      </c>
      <c r="AA81" s="150" t="s">
        <v>309</v>
      </c>
      <c r="AB81" s="151" t="s">
        <v>485</v>
      </c>
      <c r="AC81" s="150">
        <v>80</v>
      </c>
      <c r="AD81" s="150">
        <v>95</v>
      </c>
    </row>
    <row r="82" spans="26:30">
      <c r="Z82" s="1334"/>
      <c r="AA82" s="150" t="s">
        <v>310</v>
      </c>
      <c r="AB82" s="151" t="s">
        <v>486</v>
      </c>
      <c r="AC82" s="150">
        <v>33</v>
      </c>
      <c r="AD82" s="150">
        <v>50</v>
      </c>
    </row>
    <row r="83" spans="26:30">
      <c r="Z83" s="1334"/>
      <c r="AA83" s="150" t="s">
        <v>311</v>
      </c>
      <c r="AB83" s="151" t="s">
        <v>487</v>
      </c>
      <c r="AC83" s="150">
        <v>80</v>
      </c>
      <c r="AD83" s="150">
        <v>90</v>
      </c>
    </row>
    <row r="84" spans="26:30">
      <c r="Z84" s="1334"/>
      <c r="AA84" s="150" t="s">
        <v>312</v>
      </c>
      <c r="AB84" s="151" t="s">
        <v>488</v>
      </c>
      <c r="AC84" s="150">
        <v>30</v>
      </c>
      <c r="AD84" s="150">
        <v>60</v>
      </c>
    </row>
    <row r="85" spans="26:30">
      <c r="Z85" s="1334"/>
      <c r="AA85" s="150" t="s">
        <v>313</v>
      </c>
      <c r="AB85" s="151" t="s">
        <v>489</v>
      </c>
      <c r="AC85" s="150">
        <v>32</v>
      </c>
      <c r="AD85" s="150">
        <v>93</v>
      </c>
    </row>
    <row r="86" spans="26:30">
      <c r="Z86" s="1334"/>
      <c r="AA86" s="150" t="s">
        <v>314</v>
      </c>
      <c r="AB86" s="151" t="s">
        <v>490</v>
      </c>
      <c r="AC86" s="150">
        <v>25</v>
      </c>
      <c r="AD86" s="150">
        <v>42</v>
      </c>
    </row>
    <row r="87" spans="26:30">
      <c r="Z87" s="1333"/>
      <c r="AA87" s="150" t="s">
        <v>315</v>
      </c>
      <c r="AB87" s="151" t="s">
        <v>491</v>
      </c>
      <c r="AC87" s="150">
        <v>69</v>
      </c>
      <c r="AD87" s="150">
        <v>85</v>
      </c>
    </row>
    <row r="88" spans="26:30">
      <c r="Z88" s="1332" t="s">
        <v>392</v>
      </c>
      <c r="AA88" s="150" t="s">
        <v>316</v>
      </c>
      <c r="AB88" s="151" t="s">
        <v>492</v>
      </c>
      <c r="AC88" s="150">
        <v>30</v>
      </c>
      <c r="AD88" s="150">
        <v>80</v>
      </c>
    </row>
    <row r="89" spans="26:30">
      <c r="Z89" s="1334"/>
      <c r="AA89" s="150" t="s">
        <v>317</v>
      </c>
      <c r="AB89" s="151" t="s">
        <v>493</v>
      </c>
      <c r="AC89" s="150">
        <v>30</v>
      </c>
      <c r="AD89" s="150">
        <v>80</v>
      </c>
    </row>
    <row r="90" spans="26:30">
      <c r="Z90" s="1334"/>
      <c r="AA90" s="150" t="s">
        <v>318</v>
      </c>
      <c r="AB90" s="151" t="s">
        <v>494</v>
      </c>
      <c r="AC90" s="150">
        <v>30</v>
      </c>
      <c r="AD90" s="150">
        <v>80</v>
      </c>
    </row>
    <row r="91" spans="26:30">
      <c r="Z91" s="1334"/>
      <c r="AA91" s="150" t="s">
        <v>319</v>
      </c>
      <c r="AB91" s="151" t="s">
        <v>495</v>
      </c>
      <c r="AC91" s="150">
        <v>30</v>
      </c>
      <c r="AD91" s="150">
        <v>80</v>
      </c>
    </row>
    <row r="92" spans="26:30">
      <c r="Z92" s="1334"/>
      <c r="AA92" s="150" t="s">
        <v>320</v>
      </c>
      <c r="AB92" s="151" t="s">
        <v>496</v>
      </c>
      <c r="AC92" s="150">
        <v>30</v>
      </c>
      <c r="AD92" s="150">
        <v>80</v>
      </c>
    </row>
    <row r="93" spans="26:30">
      <c r="Z93" s="1334"/>
      <c r="AA93" s="150" t="s">
        <v>321</v>
      </c>
      <c r="AB93" s="151" t="s">
        <v>497</v>
      </c>
      <c r="AC93" s="150">
        <v>30</v>
      </c>
      <c r="AD93" s="150">
        <v>80</v>
      </c>
    </row>
    <row r="94" spans="26:30">
      <c r="Z94" s="1334"/>
      <c r="AA94" s="150" t="s">
        <v>322</v>
      </c>
      <c r="AB94" s="151" t="s">
        <v>498</v>
      </c>
      <c r="AC94" s="150">
        <v>30</v>
      </c>
      <c r="AD94" s="150">
        <v>80</v>
      </c>
    </row>
    <row r="95" spans="26:30">
      <c r="Z95" s="1334"/>
      <c r="AA95" s="150" t="s">
        <v>323</v>
      </c>
      <c r="AB95" s="151" t="s">
        <v>499</v>
      </c>
      <c r="AC95" s="150">
        <v>30</v>
      </c>
      <c r="AD95" s="150">
        <v>80</v>
      </c>
    </row>
    <row r="96" spans="26:30">
      <c r="Z96" s="1334"/>
      <c r="AA96" s="150" t="s">
        <v>324</v>
      </c>
      <c r="AB96" s="151" t="s">
        <v>500</v>
      </c>
      <c r="AC96" s="150">
        <v>30</v>
      </c>
      <c r="AD96" s="150">
        <v>80</v>
      </c>
    </row>
    <row r="97" spans="26:30">
      <c r="Z97" s="1334"/>
      <c r="AA97" s="150" t="s">
        <v>325</v>
      </c>
      <c r="AB97" s="151" t="s">
        <v>501</v>
      </c>
      <c r="AC97" s="150">
        <v>30</v>
      </c>
      <c r="AD97" s="150">
        <v>80</v>
      </c>
    </row>
    <row r="98" spans="26:30">
      <c r="Z98" s="1334"/>
      <c r="AA98" s="150" t="s">
        <v>326</v>
      </c>
      <c r="AB98" s="151" t="s">
        <v>502</v>
      </c>
      <c r="AC98" s="150">
        <v>30</v>
      </c>
      <c r="AD98" s="150">
        <v>80</v>
      </c>
    </row>
    <row r="99" spans="26:30">
      <c r="Z99" s="1333"/>
      <c r="AA99" s="150" t="s">
        <v>327</v>
      </c>
      <c r="AB99" s="151" t="s">
        <v>503</v>
      </c>
      <c r="AC99" s="150">
        <v>30</v>
      </c>
      <c r="AD99" s="150">
        <v>80</v>
      </c>
    </row>
    <row r="100" spans="26:30">
      <c r="Z100" s="1332" t="s">
        <v>393</v>
      </c>
      <c r="AA100" s="150" t="s">
        <v>328</v>
      </c>
      <c r="AB100" s="151" t="s">
        <v>504</v>
      </c>
      <c r="AC100" s="150">
        <v>50</v>
      </c>
      <c r="AD100" s="150">
        <v>85</v>
      </c>
    </row>
    <row r="101" spans="26:30">
      <c r="Z101" s="1334"/>
      <c r="AA101" s="150" t="s">
        <v>329</v>
      </c>
      <c r="AB101" s="151" t="s">
        <v>505</v>
      </c>
      <c r="AC101" s="150">
        <v>50</v>
      </c>
      <c r="AD101" s="150">
        <v>80</v>
      </c>
    </row>
    <row r="102" spans="26:30">
      <c r="Z102" s="1334"/>
      <c r="AA102" s="150" t="s">
        <v>330</v>
      </c>
      <c r="AB102" s="151" t="s">
        <v>506</v>
      </c>
      <c r="AC102" s="150">
        <v>50</v>
      </c>
      <c r="AD102" s="150">
        <v>95</v>
      </c>
    </row>
    <row r="103" spans="26:30">
      <c r="Z103" s="1334"/>
      <c r="AA103" s="150" t="s">
        <v>331</v>
      </c>
      <c r="AB103" s="151" t="s">
        <v>507</v>
      </c>
      <c r="AC103" s="150">
        <v>50</v>
      </c>
      <c r="AD103" s="150">
        <v>85</v>
      </c>
    </row>
    <row r="104" spans="26:30">
      <c r="Z104" s="1334"/>
      <c r="AA104" s="150" t="s">
        <v>332</v>
      </c>
      <c r="AB104" s="151" t="s">
        <v>508</v>
      </c>
      <c r="AC104" s="150">
        <v>50</v>
      </c>
      <c r="AD104" s="150">
        <v>85</v>
      </c>
    </row>
    <row r="105" spans="26:30">
      <c r="Z105" s="1334"/>
      <c r="AA105" s="150" t="s">
        <v>333</v>
      </c>
      <c r="AB105" s="151" t="s">
        <v>509</v>
      </c>
      <c r="AC105" s="150">
        <v>50</v>
      </c>
      <c r="AD105" s="150">
        <v>85</v>
      </c>
    </row>
    <row r="106" spans="26:30">
      <c r="Z106" s="1334"/>
      <c r="AA106" s="150" t="s">
        <v>334</v>
      </c>
      <c r="AB106" s="151" t="s">
        <v>510</v>
      </c>
      <c r="AC106" s="150">
        <v>40</v>
      </c>
      <c r="AD106" s="150">
        <v>65</v>
      </c>
    </row>
    <row r="107" spans="26:30">
      <c r="Z107" s="1334"/>
      <c r="AA107" s="150" t="s">
        <v>335</v>
      </c>
      <c r="AB107" s="151" t="s">
        <v>511</v>
      </c>
      <c r="AC107" s="150">
        <v>40</v>
      </c>
      <c r="AD107" s="150">
        <v>65</v>
      </c>
    </row>
    <row r="108" spans="26:30">
      <c r="Z108" s="1334"/>
      <c r="AA108" s="150" t="s">
        <v>336</v>
      </c>
      <c r="AB108" s="151" t="s">
        <v>512</v>
      </c>
      <c r="AC108" s="150">
        <v>34</v>
      </c>
      <c r="AD108" s="150">
        <v>75</v>
      </c>
    </row>
    <row r="109" spans="26:30">
      <c r="Z109" s="1333"/>
      <c r="AA109" s="150" t="s">
        <v>337</v>
      </c>
      <c r="AB109" s="151" t="s">
        <v>513</v>
      </c>
      <c r="AC109" s="150">
        <v>33</v>
      </c>
      <c r="AD109" s="150">
        <v>70</v>
      </c>
    </row>
    <row r="110" spans="26:30">
      <c r="Z110" s="1332" t="s">
        <v>394</v>
      </c>
      <c r="AA110" s="150" t="s">
        <v>338</v>
      </c>
      <c r="AB110" s="151" t="s">
        <v>514</v>
      </c>
      <c r="AC110" s="150">
        <v>20</v>
      </c>
      <c r="AD110" s="150">
        <v>50</v>
      </c>
    </row>
    <row r="111" spans="26:30">
      <c r="Z111" s="1334"/>
      <c r="AA111" s="150" t="s">
        <v>339</v>
      </c>
      <c r="AB111" s="151" t="s">
        <v>515</v>
      </c>
      <c r="AC111" s="150">
        <v>20</v>
      </c>
      <c r="AD111" s="150">
        <v>50</v>
      </c>
    </row>
    <row r="112" spans="26:30">
      <c r="Z112" s="1334"/>
      <c r="AA112" s="150" t="s">
        <v>340</v>
      </c>
      <c r="AB112" s="151" t="s">
        <v>516</v>
      </c>
      <c r="AC112" s="150">
        <v>20</v>
      </c>
      <c r="AD112" s="150">
        <v>50</v>
      </c>
    </row>
    <row r="113" spans="26:30">
      <c r="Z113" s="1334"/>
      <c r="AA113" s="150" t="s">
        <v>341</v>
      </c>
      <c r="AB113" s="151" t="s">
        <v>517</v>
      </c>
      <c r="AC113" s="150">
        <v>20</v>
      </c>
      <c r="AD113" s="150">
        <v>50</v>
      </c>
    </row>
    <row r="114" spans="26:30">
      <c r="Z114" s="1334"/>
      <c r="AA114" s="150" t="s">
        <v>342</v>
      </c>
      <c r="AB114" s="151" t="s">
        <v>518</v>
      </c>
      <c r="AC114" s="150">
        <v>20</v>
      </c>
      <c r="AD114" s="150">
        <v>53</v>
      </c>
    </row>
    <row r="115" spans="26:30">
      <c r="Z115" s="1334"/>
      <c r="AA115" s="150" t="s">
        <v>343</v>
      </c>
      <c r="AB115" s="151" t="s">
        <v>519</v>
      </c>
      <c r="AC115" s="150">
        <v>20</v>
      </c>
      <c r="AD115" s="150">
        <v>41</v>
      </c>
    </row>
    <row r="116" spans="26:30">
      <c r="Z116" s="1334"/>
      <c r="AA116" s="150" t="s">
        <v>344</v>
      </c>
      <c r="AB116" s="151" t="s">
        <v>520</v>
      </c>
      <c r="AC116" s="150">
        <v>35</v>
      </c>
      <c r="AD116" s="150">
        <v>85</v>
      </c>
    </row>
    <row r="117" spans="26:30">
      <c r="Z117" s="1333"/>
      <c r="AA117" s="150" t="s">
        <v>345</v>
      </c>
      <c r="AB117" s="151" t="s">
        <v>521</v>
      </c>
      <c r="AC117" s="150">
        <v>56</v>
      </c>
      <c r="AD117" s="150">
        <v>85</v>
      </c>
    </row>
    <row r="118" spans="26:30">
      <c r="Z118" s="1332" t="s">
        <v>395</v>
      </c>
      <c r="AA118" s="150" t="s">
        <v>346</v>
      </c>
      <c r="AB118" s="151" t="s">
        <v>522</v>
      </c>
      <c r="AC118" s="150">
        <v>10</v>
      </c>
      <c r="AD118" s="150">
        <v>45</v>
      </c>
    </row>
    <row r="119" spans="26:30">
      <c r="Z119" s="1334"/>
      <c r="AA119" s="150" t="s">
        <v>347</v>
      </c>
      <c r="AB119" s="151" t="s">
        <v>523</v>
      </c>
      <c r="AC119" s="150">
        <v>10</v>
      </c>
      <c r="AD119" s="150">
        <v>45</v>
      </c>
    </row>
    <row r="120" spans="26:30">
      <c r="Z120" s="1334"/>
      <c r="AA120" s="150" t="s">
        <v>348</v>
      </c>
      <c r="AB120" s="151" t="s">
        <v>524</v>
      </c>
      <c r="AC120" s="150">
        <v>10</v>
      </c>
      <c r="AD120" s="150">
        <v>45</v>
      </c>
    </row>
    <row r="121" spans="26:30">
      <c r="Z121" s="1334"/>
      <c r="AA121" s="150" t="s">
        <v>349</v>
      </c>
      <c r="AB121" s="151" t="s">
        <v>525</v>
      </c>
      <c r="AC121" s="150">
        <v>10</v>
      </c>
      <c r="AD121" s="150">
        <v>45</v>
      </c>
    </row>
    <row r="122" spans="26:30">
      <c r="Z122" s="1333"/>
      <c r="AA122" s="150" t="s">
        <v>350</v>
      </c>
      <c r="AB122" s="151" t="s">
        <v>526</v>
      </c>
      <c r="AC122" s="150">
        <v>10</v>
      </c>
      <c r="AD122" s="150">
        <v>45</v>
      </c>
    </row>
    <row r="123" spans="26:30">
      <c r="Z123" s="1332" t="s">
        <v>396</v>
      </c>
      <c r="AA123" s="150" t="s">
        <v>351</v>
      </c>
      <c r="AB123" s="151" t="s">
        <v>527</v>
      </c>
      <c r="AC123" s="150">
        <v>10</v>
      </c>
      <c r="AD123" s="150">
        <v>50</v>
      </c>
    </row>
    <row r="124" spans="26:30">
      <c r="Z124" s="1334"/>
      <c r="AA124" s="150" t="s">
        <v>352</v>
      </c>
      <c r="AB124" s="151" t="s">
        <v>528</v>
      </c>
      <c r="AC124" s="150">
        <v>10</v>
      </c>
      <c r="AD124" s="150">
        <v>50</v>
      </c>
    </row>
    <row r="125" spans="26:30">
      <c r="Z125" s="1334"/>
      <c r="AA125" s="150" t="s">
        <v>353</v>
      </c>
      <c r="AB125" s="151" t="s">
        <v>529</v>
      </c>
      <c r="AC125" s="150">
        <v>10</v>
      </c>
      <c r="AD125" s="150">
        <v>50</v>
      </c>
    </row>
    <row r="126" spans="26:30">
      <c r="Z126" s="1334"/>
      <c r="AA126" s="150" t="s">
        <v>354</v>
      </c>
      <c r="AB126" s="151" t="s">
        <v>530</v>
      </c>
      <c r="AC126" s="150">
        <v>10</v>
      </c>
      <c r="AD126" s="150">
        <v>50</v>
      </c>
    </row>
    <row r="127" spans="26:30">
      <c r="Z127" s="1334"/>
      <c r="AA127" s="150" t="s">
        <v>355</v>
      </c>
      <c r="AB127" s="151" t="s">
        <v>531</v>
      </c>
      <c r="AC127" s="150">
        <v>10</v>
      </c>
      <c r="AD127" s="150">
        <v>50</v>
      </c>
    </row>
    <row r="128" spans="26:30">
      <c r="Z128" s="1333"/>
      <c r="AA128" s="150" t="s">
        <v>356</v>
      </c>
      <c r="AB128" s="151" t="s">
        <v>532</v>
      </c>
      <c r="AC128" s="150">
        <v>10</v>
      </c>
      <c r="AD128" s="150">
        <v>50</v>
      </c>
    </row>
    <row r="129" spans="26:30" ht="16.149999999999999" customHeight="1">
      <c r="Z129" s="1332" t="s">
        <v>397</v>
      </c>
      <c r="AA129" s="150" t="s">
        <v>357</v>
      </c>
      <c r="AB129" s="151" t="s">
        <v>533</v>
      </c>
      <c r="AC129" s="150">
        <v>20</v>
      </c>
      <c r="AD129" s="150">
        <v>70</v>
      </c>
    </row>
    <row r="130" spans="26:30" ht="16.899999999999999" customHeight="1">
      <c r="Z130" s="1333"/>
      <c r="AA130" s="150" t="s">
        <v>358</v>
      </c>
      <c r="AB130" s="151" t="s">
        <v>534</v>
      </c>
      <c r="AC130" s="150">
        <v>20</v>
      </c>
      <c r="AD130" s="150">
        <v>70</v>
      </c>
    </row>
    <row r="131" spans="26:30">
      <c r="Z131" s="1332" t="s">
        <v>398</v>
      </c>
      <c r="AA131" s="150" t="s">
        <v>359</v>
      </c>
      <c r="AB131" s="151" t="s">
        <v>535</v>
      </c>
      <c r="AC131" s="150">
        <v>10</v>
      </c>
      <c r="AD131" s="150">
        <v>50</v>
      </c>
    </row>
    <row r="132" spans="26:30">
      <c r="Z132" s="1334"/>
      <c r="AA132" s="150" t="s">
        <v>360</v>
      </c>
      <c r="AB132" s="151" t="s">
        <v>536</v>
      </c>
      <c r="AC132" s="150">
        <v>10</v>
      </c>
      <c r="AD132" s="150">
        <v>50</v>
      </c>
    </row>
    <row r="133" spans="26:30">
      <c r="Z133" s="1334"/>
      <c r="AA133" s="150" t="s">
        <v>361</v>
      </c>
      <c r="AB133" s="151" t="s">
        <v>537</v>
      </c>
      <c r="AC133" s="150">
        <v>10</v>
      </c>
      <c r="AD133" s="150">
        <v>50</v>
      </c>
    </row>
    <row r="134" spans="26:30">
      <c r="Z134" s="1334"/>
      <c r="AA134" s="150" t="s">
        <v>362</v>
      </c>
      <c r="AB134" s="151" t="s">
        <v>538</v>
      </c>
      <c r="AC134" s="150">
        <v>10</v>
      </c>
      <c r="AD134" s="150">
        <v>50</v>
      </c>
    </row>
    <row r="135" spans="26:30">
      <c r="Z135" s="1334"/>
      <c r="AA135" s="150" t="s">
        <v>363</v>
      </c>
      <c r="AB135" s="151" t="s">
        <v>539</v>
      </c>
      <c r="AC135" s="150">
        <v>10</v>
      </c>
      <c r="AD135" s="150">
        <v>50</v>
      </c>
    </row>
    <row r="136" spans="26:30">
      <c r="Z136" s="1333"/>
      <c r="AA136" s="150" t="s">
        <v>364</v>
      </c>
      <c r="AB136" s="151" t="s">
        <v>540</v>
      </c>
      <c r="AC136" s="150">
        <v>10</v>
      </c>
      <c r="AD136" s="150">
        <v>50</v>
      </c>
    </row>
    <row r="137" spans="26:30">
      <c r="Z137" s="150" t="s">
        <v>399</v>
      </c>
      <c r="AA137" s="150" t="s">
        <v>365</v>
      </c>
      <c r="AB137" s="151" t="s">
        <v>541</v>
      </c>
      <c r="AC137" s="150">
        <v>10</v>
      </c>
      <c r="AD137" s="150">
        <v>30</v>
      </c>
    </row>
    <row r="138" spans="26:30">
      <c r="Z138" s="1332" t="s">
        <v>400</v>
      </c>
      <c r="AA138" s="150" t="s">
        <v>366</v>
      </c>
      <c r="AB138" s="151" t="s">
        <v>542</v>
      </c>
      <c r="AC138" s="150">
        <v>10</v>
      </c>
      <c r="AD138" s="150">
        <v>75</v>
      </c>
    </row>
    <row r="139" spans="26:30">
      <c r="Z139" s="1334"/>
      <c r="AA139" s="150" t="s">
        <v>367</v>
      </c>
      <c r="AB139" s="151" t="s">
        <v>543</v>
      </c>
      <c r="AC139" s="150">
        <v>10</v>
      </c>
      <c r="AD139" s="150">
        <v>75</v>
      </c>
    </row>
    <row r="140" spans="26:30">
      <c r="Z140" s="1334"/>
      <c r="AA140" s="150" t="s">
        <v>368</v>
      </c>
      <c r="AB140" s="151" t="s">
        <v>544</v>
      </c>
      <c r="AC140" s="150">
        <v>10</v>
      </c>
      <c r="AD140" s="150">
        <v>75</v>
      </c>
    </row>
    <row r="141" spans="26:30">
      <c r="Z141" s="1334"/>
      <c r="AA141" s="150" t="s">
        <v>369</v>
      </c>
      <c r="AB141" s="151" t="s">
        <v>545</v>
      </c>
      <c r="AC141" s="150">
        <v>10</v>
      </c>
      <c r="AD141" s="150">
        <v>75</v>
      </c>
    </row>
    <row r="142" spans="26:30">
      <c r="Z142" s="1334"/>
      <c r="AA142" s="150" t="s">
        <v>370</v>
      </c>
      <c r="AB142" s="151" t="s">
        <v>546</v>
      </c>
      <c r="AC142" s="150">
        <v>10</v>
      </c>
      <c r="AD142" s="150">
        <v>75</v>
      </c>
    </row>
    <row r="143" spans="26:30">
      <c r="Z143" s="1334"/>
      <c r="AA143" s="150" t="s">
        <v>371</v>
      </c>
      <c r="AB143" s="151" t="s">
        <v>547</v>
      </c>
      <c r="AC143" s="150">
        <v>10</v>
      </c>
      <c r="AD143" s="150">
        <v>75</v>
      </c>
    </row>
    <row r="144" spans="26:30">
      <c r="Z144" s="1333"/>
      <c r="AA144" s="150" t="s">
        <v>372</v>
      </c>
      <c r="AB144" s="151" t="s">
        <v>548</v>
      </c>
      <c r="AC144" s="150">
        <v>10</v>
      </c>
      <c r="AD144" s="150">
        <v>75</v>
      </c>
    </row>
    <row r="145" spans="26:30">
      <c r="Z145" s="150" t="s">
        <v>401</v>
      </c>
      <c r="AA145" s="150" t="s">
        <v>373</v>
      </c>
      <c r="AB145" s="151" t="s">
        <v>549</v>
      </c>
      <c r="AC145" s="150">
        <v>10</v>
      </c>
      <c r="AD145" s="150">
        <v>30</v>
      </c>
    </row>
  </sheetData>
  <protectedRanges>
    <protectedRange sqref="Z2:Z19 W2:Y12" name="範圍1"/>
  </protectedRanges>
  <mergeCells count="21">
    <mergeCell ref="Z71:Z80"/>
    <mergeCell ref="Z2:Z19"/>
    <mergeCell ref="Z20:Z22"/>
    <mergeCell ref="Z24:Z36"/>
    <mergeCell ref="Z37:Z38"/>
    <mergeCell ref="Z39:Z41"/>
    <mergeCell ref="Z43:Z48"/>
    <mergeCell ref="Z50:Z54"/>
    <mergeCell ref="Z55:Z58"/>
    <mergeCell ref="Z59:Z63"/>
    <mergeCell ref="Z64:Z66"/>
    <mergeCell ref="Z67:Z70"/>
    <mergeCell ref="Z129:Z130"/>
    <mergeCell ref="Z131:Z136"/>
    <mergeCell ref="Z138:Z144"/>
    <mergeCell ref="Z81:Z87"/>
    <mergeCell ref="Z88:Z99"/>
    <mergeCell ref="Z100:Z109"/>
    <mergeCell ref="Z110:Z117"/>
    <mergeCell ref="Z118:Z122"/>
    <mergeCell ref="Z123:Z128"/>
  </mergeCells>
  <phoneticPr fontId="6" type="noConversion"/>
  <pageMargins left="0.75000000000000011" right="0.75000000000000011" top="1" bottom="1" header="0.5" footer="0.5"/>
  <pageSetup paperSize="9" scale="20"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具名範圍</vt:lpstr>
      </vt:variant>
      <vt:variant>
        <vt:i4>65</vt:i4>
      </vt:variant>
    </vt:vector>
  </HeadingPairs>
  <TitlesOfParts>
    <vt:vector size="85" baseType="lpstr">
      <vt:lpstr>封面(請填寫黃底部分)</vt:lpstr>
      <vt:lpstr>壹、清潔生產評估背景資訊</vt:lpstr>
      <vt:lpstr>貳、一般行業清潔生產評估系統得分總表</vt:lpstr>
      <vt:lpstr>參、不適用指標說明</vt:lpstr>
      <vt:lpstr>年度績效彙整</vt:lpstr>
      <vt:lpstr>1-1及1-2原物料生產力及再生原料使用率</vt:lpstr>
      <vt:lpstr>1-3能源生產力</vt:lpstr>
      <vt:lpstr>1-4能源回收率</vt:lpstr>
      <vt:lpstr>1-5水資源生產力</vt:lpstr>
      <vt:lpstr>1-6廢水回收率</vt:lpstr>
      <vt:lpstr>1-7事業廢棄物產生量、1-8事業廢棄物回收再利用率</vt:lpstr>
      <vt:lpstr>1-9溫室氣體排放量</vt:lpstr>
      <vt:lpstr>2_綠色製程</vt:lpstr>
      <vt:lpstr>3_污染物產生及管末處理功能</vt:lpstr>
      <vt:lpstr>4_環境友善設計</vt:lpstr>
      <vt:lpstr>5_綠色管理</vt:lpstr>
      <vt:lpstr>6_社會責任</vt:lpstr>
      <vt:lpstr>7_創新思維</vt:lpstr>
      <vt:lpstr>8_其他</vt:lpstr>
      <vt:lpstr>list</vt:lpstr>
      <vt:lpstr>_2_1廠房流程管理之有效性指標</vt:lpstr>
      <vt:lpstr>_2_2採用清潔生產製程技術</vt:lpstr>
      <vt:lpstr>_3_1事業廢棄物妥善處理</vt:lpstr>
      <vt:lpstr>_3_2管末處理設備能力及設備異常處理機制</vt:lpstr>
      <vt:lpstr>_4_1採用物質節約設計</vt:lpstr>
      <vt:lpstr>_4_2採用節能設計</vt:lpstr>
      <vt:lpstr>_4_5採用可回收再利用設計</vt:lpstr>
      <vt:lpstr>_4_6採用低毒性設計</vt:lpstr>
      <vt:lpstr>_5_1危害物質管制措施</vt:lpstr>
      <vt:lpstr>_5_1組織採用相關危害物質管理系統</vt:lpstr>
      <vt:lpstr>_5_2產品符合相關危害物質管制規範</vt:lpstr>
      <vt:lpstr>_5_2通過國際管理系統認證</vt:lpstr>
      <vt:lpstr>_5_3自願性溫室氣體制度之導入</vt:lpstr>
      <vt:lpstr>_5_4與利害關係人溝通</vt:lpstr>
      <vt:lpstr>_5_5綠色供應鏈管理</vt:lpstr>
      <vt:lpstr>_5_6綠色採購管理</vt:lpstr>
      <vt:lpstr>_6_1員工作業環境</vt:lpstr>
      <vt:lpstr>_6_2永續資訊之建置與揭露</vt:lpstr>
      <vt:lpstr>_6_3綠色經驗成果分享與促進</vt:lpstr>
      <vt:lpstr>_7_1去物質化的創新作法</vt:lpstr>
      <vt:lpstr>_7_1員工作業環境</vt:lpstr>
      <vt:lpstr>_7_2永續資訊之建置與揭露</vt:lpstr>
      <vt:lpstr>_7_3綠色經驗成果分享與促進</vt:lpstr>
      <vt:lpstr>_8_1去物質化的創新作法</vt:lpstr>
      <vt:lpstr>_8_1運配送載貨量提升及物流系統改善規劃作法_範例</vt:lpstr>
      <vt:lpstr>g</vt:lpstr>
      <vt:lpstr>'1-1及1-2原物料生產力及再生原料使用率'!Print_Area</vt:lpstr>
      <vt:lpstr>'1-3能源生產力'!Print_Area</vt:lpstr>
      <vt:lpstr>'1-4能源回收率'!Print_Area</vt:lpstr>
      <vt:lpstr>'1-5水資源生產力'!Print_Area</vt:lpstr>
      <vt:lpstr>'1-6廢水回收率'!Print_Area</vt:lpstr>
      <vt:lpstr>'1-7事業廢棄物產生量、1-8事業廢棄物回收再利用率'!Print_Area</vt:lpstr>
      <vt:lpstr>'1-9溫室氣體排放量'!Print_Area</vt:lpstr>
      <vt:lpstr>'2_綠色製程'!Print_Area</vt:lpstr>
      <vt:lpstr>'3_污染物產生及管末處理功能'!Print_Area</vt:lpstr>
      <vt:lpstr>'4_環境友善設計'!Print_Area</vt:lpstr>
      <vt:lpstr>'5_綠色管理'!Print_Area</vt:lpstr>
      <vt:lpstr>'6_社會責任'!Print_Area</vt:lpstr>
      <vt:lpstr>'7_創新思維'!Print_Area</vt:lpstr>
      <vt:lpstr>'8_其他'!Print_Area</vt:lpstr>
      <vt:lpstr>年度績效彙整!Print_Area</vt:lpstr>
      <vt:lpstr>參、不適用指標說明!Print_Area</vt:lpstr>
      <vt:lpstr>貳、一般行業清潔生產評估系統得分總表!Print_Area</vt:lpstr>
      <vt:lpstr>'1-1及1-2原物料生產力及再生原料使用率'!Print_Titles</vt:lpstr>
      <vt:lpstr>'1-3能源生產力'!Print_Titles</vt:lpstr>
      <vt:lpstr>'1-4能源回收率'!Print_Titles</vt:lpstr>
      <vt:lpstr>'1-5水資源生產力'!Print_Titles</vt:lpstr>
      <vt:lpstr>'1-6廢水回收率'!Print_Titles</vt:lpstr>
      <vt:lpstr>'1-7事業廢棄物產生量、1-8事業廢棄物回收再利用率'!Print_Titles</vt:lpstr>
      <vt:lpstr>'1-9溫室氣體排放量'!Print_Titles</vt:lpstr>
      <vt:lpstr>年度績效彙整!Print_Titles</vt:lpstr>
      <vt:lpstr>工廠年度產出單位</vt:lpstr>
      <vt:lpstr>水資源來源</vt:lpstr>
      <vt:lpstr>回收能源種類</vt:lpstr>
      <vt:lpstr>自評得分</vt:lpstr>
      <vt:lpstr>指標適用性</vt:lpstr>
      <vt:lpstr>是否</vt:lpstr>
      <vt:lpstr>活動數據單位</vt:lpstr>
      <vt:lpstr>原物料屬性</vt:lpstr>
      <vt:lpstr>排放源範疇</vt:lpstr>
      <vt:lpstr>產業別</vt:lpstr>
      <vt:lpstr>熱值單位</vt:lpstr>
      <vt:lpstr>範疇一型式</vt:lpstr>
      <vt:lpstr>範疇二型式</vt:lpstr>
      <vt:lpstr>範疇三型式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dc:creator>
  <cp:lastModifiedBy>煥然 簡</cp:lastModifiedBy>
  <cp:lastPrinted>2025-02-17T01:56:53Z</cp:lastPrinted>
  <dcterms:created xsi:type="dcterms:W3CDTF">1997-01-14T01:50:29Z</dcterms:created>
  <dcterms:modified xsi:type="dcterms:W3CDTF">2025-07-29T23:20:47Z</dcterms:modified>
</cp:coreProperties>
</file>