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研究案\G.綠色工廠案\c.計畫工作\[114年]\1.2.1 綠色工廠&amp;清潔生產申請案件\000-流程及表格\0_清潔生產評估系統自評表修訂([新2024版)\"/>
    </mc:Choice>
  </mc:AlternateContent>
  <xr:revisionPtr revIDLastSave="0" documentId="8_{5A1DC9AC-23D3-4248-A975-B0CFF459E46E}" xr6:coauthVersionLast="47" xr6:coauthVersionMax="47" xr10:uidLastSave="{00000000-0000-0000-0000-000000000000}"/>
  <bookViews>
    <workbookView xWindow="28680" yWindow="-120" windowWidth="29040" windowHeight="15720" tabRatio="887" xr2:uid="{28CBFA46-22AE-4E77-AE63-E94A0E63B545}"/>
  </bookViews>
  <sheets>
    <sheet name="封面(請填寫黃底部分)" sheetId="1" r:id="rId1"/>
    <sheet name="壹、清潔生產評估背景資訊" sheetId="3" r:id="rId2"/>
    <sheet name="貳、得分總表" sheetId="4" r:id="rId3"/>
    <sheet name="參、不適用指標說明表" sheetId="5" state="hidden" r:id="rId4"/>
    <sheet name="1-1原物料生產力" sheetId="6" r:id="rId5"/>
    <sheet name="1-2能源消耗量" sheetId="7" r:id="rId6"/>
    <sheet name="1-3水資源耗用量" sheetId="8" r:id="rId7"/>
    <sheet name="1-4單位產品COD產生量" sheetId="9" r:id="rId8"/>
    <sheet name="1-5產品事業廢棄物產生量及1-6事業廢棄物回收再利用率" sheetId="10" r:id="rId9"/>
    <sheet name="1-7產品溫室氣體排放量" sheetId="11" r:id="rId10"/>
    <sheet name="2_綠色製程" sheetId="12" r:id="rId11"/>
    <sheet name="3_污染物產生及管末處理功能" sheetId="13" r:id="rId12"/>
    <sheet name="4_綠色管理" sheetId="14" r:id="rId13"/>
    <sheet name="5_社會責任" sheetId="15" r:id="rId14"/>
    <sheet name="6_創新思維" sheetId="16" r:id="rId15"/>
    <sheet name="7_其他" sheetId="17" r:id="rId16"/>
    <sheet name="list" sheetId="2" state="hidden" r:id="rId17"/>
    <sheet name="附表1_多項產品基準值修正計算方式" sheetId="18" r:id="rId18"/>
  </sheets>
  <externalReferences>
    <externalReference r:id="rId19"/>
    <externalReference r:id="rId20"/>
    <externalReference r:id="rId21"/>
    <externalReference r:id="rId22"/>
    <externalReference r:id="rId23"/>
    <externalReference r:id="rId24"/>
  </externalReferences>
  <definedNames>
    <definedName name="_2_1廠房流程管理之有效性指標" localSheetId="8">!#REF!</definedName>
    <definedName name="_2_1廠房流程管理之有效性指標" localSheetId="9">!#REF!</definedName>
    <definedName name="_2_1廠房流程管理之有效性指標" localSheetId="12">!#REF!</definedName>
    <definedName name="_2_1廠房流程管理之有效性指標">'2_綠色製程'!$A$3</definedName>
    <definedName name="_2_2採用清潔生產製程技術" localSheetId="8">!#REF!</definedName>
    <definedName name="_2_2採用清潔生產製程技術" localSheetId="9">!#REF!</definedName>
    <definedName name="_2_2採用清潔生產製程技術" localSheetId="12">!#REF!</definedName>
    <definedName name="_2_2採用清潔生產製程技術">'2_綠色製程'!$A$19</definedName>
    <definedName name="_3_1事業廢棄物妥善處理" localSheetId="8">!#REF!</definedName>
    <definedName name="_3_1事業廢棄物妥善處理" localSheetId="9">!#REF!</definedName>
    <definedName name="_3_1事業廢棄物妥善處理" localSheetId="12">'4_綠色管理'!$A$2</definedName>
    <definedName name="_3_1事業廢棄物妥善處理">'3_污染物產生及管末處理功能'!$A$2</definedName>
    <definedName name="_3_2管末處理設備能力及設備異常處理機制" localSheetId="8">!#REF!</definedName>
    <definedName name="_3_2管末處理設備能力及設備異常處理機制" localSheetId="9">!#REF!</definedName>
    <definedName name="_3_2管末處理設備能力及設備異常處理機制" localSheetId="12">'4_綠色管理'!$A$19</definedName>
    <definedName name="_3_2管末處理設備能力及設備異常處理機制">'3_污染物產生及管末處理功能'!$A$17</definedName>
    <definedName name="_4_1採用物質節約設計" localSheetId="8">!#REF!</definedName>
    <definedName name="_4_1採用物質節約設計" localSheetId="9">!#REF!</definedName>
    <definedName name="_4_1採用物質節約設計" localSheetId="12">!#REF!</definedName>
    <definedName name="_4_1採用物質節約設計">!#REF!</definedName>
    <definedName name="_4_2採用節能設計" localSheetId="8">!#REF!</definedName>
    <definedName name="_4_2採用節能設計" localSheetId="9">!#REF!</definedName>
    <definedName name="_4_2採用節能設計" localSheetId="12">!#REF!</definedName>
    <definedName name="_4_2採用節能設計" localSheetId="17">'[1]4_環境友善設計'!#REF!</definedName>
    <definedName name="_4_2採用節能設計">!#REF!</definedName>
    <definedName name="_4_3採用零件易拆解設計" localSheetId="8">!#REF!</definedName>
    <definedName name="_4_3採用零件易拆解設計" localSheetId="9">!#REF!</definedName>
    <definedName name="_4_3採用零件易拆解設計" localSheetId="12">!#REF!</definedName>
    <definedName name="_4_3採用零件易拆解設計" localSheetId="17">'[1]4_環境友善設計'!#REF!</definedName>
    <definedName name="_4_3採用零件易拆解設計">!#REF!</definedName>
    <definedName name="_4_4採用廢棄物減量設計" localSheetId="8">!#REF!</definedName>
    <definedName name="_4_4採用廢棄物減量設計" localSheetId="9">!#REF!</definedName>
    <definedName name="_4_4採用廢棄物減量設計" localSheetId="12">!#REF!</definedName>
    <definedName name="_4_4採用廢棄物減量設計" localSheetId="17">'[1]4_環境友善設計'!#REF!</definedName>
    <definedName name="_4_4採用廢棄物減量設計">!#REF!</definedName>
    <definedName name="_4_5採用可回收再利用設計" localSheetId="8">!#REF!</definedName>
    <definedName name="_4_5採用可回收再利用設計" localSheetId="9">!#REF!</definedName>
    <definedName name="_4_5採用可回收再利用設計" localSheetId="12">!#REF!</definedName>
    <definedName name="_4_5採用可回收再利用設計" localSheetId="17">'[1]4_環境友善設計'!#REF!</definedName>
    <definedName name="_4_5採用可回收再利用設計">!#REF!</definedName>
    <definedName name="_4_6採用低毒性設計" localSheetId="8">!#REF!</definedName>
    <definedName name="_4_6採用低毒性設計" localSheetId="9">!#REF!</definedName>
    <definedName name="_4_6採用低毒性設計" localSheetId="12">!#REF!</definedName>
    <definedName name="_4_6採用低毒性設計">!#REF!</definedName>
    <definedName name="_5_1危害物質管制措施" localSheetId="8">!#REF!</definedName>
    <definedName name="_5_1危害物質管制措施" localSheetId="9">!#REF!</definedName>
    <definedName name="_5_1危害物質管制措施" localSheetId="12">!#REF!</definedName>
    <definedName name="_5_1危害物質管制措施">'5_社會責任'!$A$2</definedName>
    <definedName name="_5_1組織採用相關危害物質管理系統" localSheetId="8">!#REF!</definedName>
    <definedName name="_5_1組織採用相關危害物質管理系統" localSheetId="9">!#REF!</definedName>
    <definedName name="_5_1組織採用相關危害物質管理系統" localSheetId="12">!#REF!</definedName>
    <definedName name="_5_1組織採用相關危害物質管理系統">'5_社會責任'!$A$2</definedName>
    <definedName name="_5_2產品符合相關危害物質管制規範" localSheetId="8">!#REF!</definedName>
    <definedName name="_5_2產品符合相關危害物質管制規範" localSheetId="9">!#REF!</definedName>
    <definedName name="_5_2產品符合相關危害物質管制規範" localSheetId="12">!#REF!</definedName>
    <definedName name="_5_2產品符合相關危害物質管制規範">'5_社會責任'!$A$26</definedName>
    <definedName name="_5_2通過國際管理系統認證" localSheetId="8">!#REF!</definedName>
    <definedName name="_5_2通過國際管理系統認證" localSheetId="9">!#REF!</definedName>
    <definedName name="_5_2通過國際管理系統認證" localSheetId="12">!#REF!</definedName>
    <definedName name="_5_2通過國際管理系統認證">'5_社會責任'!$A$24</definedName>
    <definedName name="_5_3自願性溫室氣體制度之導入" localSheetId="8">!#REF!</definedName>
    <definedName name="_5_3自願性溫室氣體制度之導入" localSheetId="9">!#REF!</definedName>
    <definedName name="_5_3自願性溫室氣體制度之導入" localSheetId="12">!#REF!</definedName>
    <definedName name="_5_3自願性溫室氣體制度之導入">'5_社會責任'!#REF!</definedName>
    <definedName name="_5_4與利害關係人溝通" localSheetId="8">!#REF!</definedName>
    <definedName name="_5_4與利害關係人溝通" localSheetId="9">!#REF!</definedName>
    <definedName name="_5_4與利害關係人溝通" localSheetId="12">!#REF!</definedName>
    <definedName name="_5_4與利害關係人溝通">'5_社會責任'!#REF!</definedName>
    <definedName name="_5_5綠色供應鏈管理" localSheetId="8">!#REF!</definedName>
    <definedName name="_5_5綠色供應鏈管理" localSheetId="9">!#REF!</definedName>
    <definedName name="_5_5綠色供應鏈管理" localSheetId="12">!#REF!</definedName>
    <definedName name="_5_5綠色供應鏈管理">'5_社會責任'!#REF!</definedName>
    <definedName name="_5_6綠色採購管理" localSheetId="8">!#REF!</definedName>
    <definedName name="_5_6綠色採購管理" localSheetId="9">!#REF!</definedName>
    <definedName name="_5_6綠色採購管理" localSheetId="12">!#REF!</definedName>
    <definedName name="_5_6綠色採購管理">'5_社會責任'!#REF!</definedName>
    <definedName name="_6_1員工作業環境" localSheetId="8">!#REF!</definedName>
    <definedName name="_6_1員工作業環境" localSheetId="9">!#REF!</definedName>
    <definedName name="_6_1員工作業環境" localSheetId="12">!#REF!</definedName>
    <definedName name="_6_1員工作業環境" localSheetId="17">!#REF!</definedName>
    <definedName name="_6_1員工作業環境">'6_創新思維'!$A$3</definedName>
    <definedName name="_6_1通過國際管理系統認證" localSheetId="4">!#REF!</definedName>
    <definedName name="_6_1通過國際管理系統認證" localSheetId="8">!#REF!</definedName>
    <definedName name="_6_1通過國際管理系統認證" localSheetId="9">!#REF!</definedName>
    <definedName name="_6_1通過國際管理系統認證" localSheetId="12">!#REF!</definedName>
    <definedName name="_6_1通過國際管理系統認證">!#REF!</definedName>
    <definedName name="_6_2永續資訊之建置與揭露" localSheetId="8">!#REF!</definedName>
    <definedName name="_6_2永續資訊之建置與揭露" localSheetId="9">!#REF!</definedName>
    <definedName name="_6_2永續資訊之建置與揭露" localSheetId="12">!#REF!</definedName>
    <definedName name="_6_2永續資訊之建置與揭露" localSheetId="17">!#REF!</definedName>
    <definedName name="_6_2永續資訊之建置與揭露">'6_創新思維'!#REF!</definedName>
    <definedName name="_6_2自願性溫室氣體制度之導入" localSheetId="4">!#REF!</definedName>
    <definedName name="_6_2自願性溫室氣體制度之導入" localSheetId="8">!#REF!</definedName>
    <definedName name="_6_2自願性溫室氣體制度之導入" localSheetId="9">!#REF!</definedName>
    <definedName name="_6_2自願性溫室氣體制度之導入" localSheetId="12">!#REF!</definedName>
    <definedName name="_6_2自願性溫室氣體制度之導入">!#REF!</definedName>
    <definedName name="_6_3綠色經驗成果分享與促進" localSheetId="8">!#REF!</definedName>
    <definedName name="_6_3綠色經驗成果分享與促進" localSheetId="9">!#REF!</definedName>
    <definedName name="_6_3綠色經驗成果分享與促進" localSheetId="12">!#REF!</definedName>
    <definedName name="_6_3綠色經驗成果分享與促進" localSheetId="17">!#REF!</definedName>
    <definedName name="_6_3綠色經驗成果分享與促進">'6_創新思維'!#REF!</definedName>
    <definedName name="_6_3與利害關係人溝通" localSheetId="4">!#REF!</definedName>
    <definedName name="_6_3與利害關係人溝通" localSheetId="8">!#REF!</definedName>
    <definedName name="_6_3與利害關係人溝通" localSheetId="9">!#REF!</definedName>
    <definedName name="_6_3與利害關係人溝通" localSheetId="12">!#REF!</definedName>
    <definedName name="_6_3與利害關係人溝通">!#REF!</definedName>
    <definedName name="_6_4綠色供應鏈管理" localSheetId="4">!#REF!</definedName>
    <definedName name="_6_4綠色供應鏈管理" localSheetId="8">!#REF!</definedName>
    <definedName name="_6_4綠色供應鏈管理" localSheetId="9">!#REF!</definedName>
    <definedName name="_6_4綠色供應鏈管理" localSheetId="12">!#REF!</definedName>
    <definedName name="_6_4綠色供應鏈管理">!#REF!</definedName>
    <definedName name="_6_5綠色採購管理" localSheetId="4">!#REF!</definedName>
    <definedName name="_6_5綠色採購管理" localSheetId="8">!#REF!</definedName>
    <definedName name="_6_5綠色採購管理" localSheetId="9">!#REF!</definedName>
    <definedName name="_6_5綠色採購管理" localSheetId="12">!#REF!</definedName>
    <definedName name="_6_5綠色採購管理">!#REF!</definedName>
    <definedName name="_7_1去物質化的創新作法" localSheetId="8">!#REF!</definedName>
    <definedName name="_7_1去物質化的創新作法" localSheetId="9">!#REF!</definedName>
    <definedName name="_7_1去物質化的創新作法" localSheetId="12">!#REF!</definedName>
    <definedName name="_7_1去物質化的創新作法" localSheetId="17">'[1]7_創新思維'!#REF!</definedName>
    <definedName name="_7_1去物質化的創新作法">'7_其他'!$A$3</definedName>
    <definedName name="_7_1員工作業環境" localSheetId="8">!#REF!</definedName>
    <definedName name="_7_1員工作業環境" localSheetId="9">!#REF!</definedName>
    <definedName name="_7_1員工作業環境" localSheetId="12">!#REF!</definedName>
    <definedName name="_7_1員工作業環境" localSheetId="17">!#REF!</definedName>
    <definedName name="_7_1員工作業環境">'6_創新思維'!$A$3</definedName>
    <definedName name="_7_2去毒化的創新作法" localSheetId="4">'[2]7_創新思維'!#REF!</definedName>
    <definedName name="_7_2去毒化的創新作法" localSheetId="8">!#REF!</definedName>
    <definedName name="_7_2去毒化的創新作法" localSheetId="9">!#REF!</definedName>
    <definedName name="_7_2去毒化的創新作法" localSheetId="12">!#REF!</definedName>
    <definedName name="_7_2去毒化的創新作法" localSheetId="17">'[1]7_創新思維'!#REF!</definedName>
    <definedName name="_7_2去毒化的創新作法">'[2]7_創新思維'!#REF!</definedName>
    <definedName name="_7_2永續資訊之建置與揭露" localSheetId="8">!#REF!</definedName>
    <definedName name="_7_2永續資訊之建置與揭露" localSheetId="9">!#REF!</definedName>
    <definedName name="_7_2永續資訊之建置與揭露" localSheetId="12">!#REF!</definedName>
    <definedName name="_7_2永續資訊之建置與揭露" localSheetId="17">!#REF!</definedName>
    <definedName name="_7_2永續資訊之建置與揭露">'6_創新思維'!#REF!</definedName>
    <definedName name="_7_3去碳化的創新作法" localSheetId="4">'[2]7_創新思維'!#REF!</definedName>
    <definedName name="_7_3去碳化的創新作法" localSheetId="8">!#REF!</definedName>
    <definedName name="_7_3去碳化的創新作法" localSheetId="9">!#REF!</definedName>
    <definedName name="_7_3去碳化的創新作法" localSheetId="12">!#REF!</definedName>
    <definedName name="_7_3去碳化的創新作法" localSheetId="17">'[1]7_創新思維'!#REF!</definedName>
    <definedName name="_7_3去碳化的創新作法">'[2]7_創新思維'!#REF!</definedName>
    <definedName name="_7_3綠色經驗成果分享與促進" localSheetId="8">!#REF!</definedName>
    <definedName name="_7_3綠色經驗成果分享與促進" localSheetId="9">!#REF!</definedName>
    <definedName name="_7_3綠色經驗成果分享與促進" localSheetId="12">!#REF!</definedName>
    <definedName name="_7_3綠色經驗成果分享與促進" localSheetId="17">!#REF!</definedName>
    <definedName name="_7_3綠色經驗成果分享與促進">'6_創新思維'!#REF!</definedName>
    <definedName name="_7_4其他促進環境永續的創新作法" localSheetId="4">'[2]7_創新思維'!#REF!</definedName>
    <definedName name="_7_4其他促進環境永續的創新作法" localSheetId="8">!#REF!</definedName>
    <definedName name="_7_4其他促進環境永續的創新作法" localSheetId="9">!#REF!</definedName>
    <definedName name="_7_4其他促進環境永續的創新作法" localSheetId="12">!#REF!</definedName>
    <definedName name="_7_4其他促進環境永續的創新作法" localSheetId="17">'[1]7_創新思維'!#REF!</definedName>
    <definedName name="_7_4其他促進環境永續的創新作法">'[2]7_創新思維'!#REF!</definedName>
    <definedName name="_8_1去物質化的創新作法" localSheetId="8">!#REF!</definedName>
    <definedName name="_8_1去物質化的創新作法" localSheetId="9">!#REF!</definedName>
    <definedName name="_8_1去物質化的創新作法" localSheetId="12">!#REF!</definedName>
    <definedName name="_8_1去物質化的創新作法" localSheetId="17">'[1]7_創新思維'!#REF!</definedName>
    <definedName name="_8_1去物質化的創新作法">'7_其他'!$A$3</definedName>
    <definedName name="_8_1運配送載貨量提升及物流系統改善規劃作法_範例" localSheetId="4">'[2]8_其他'!$C$5</definedName>
    <definedName name="_8_1運配送載貨量提升及物流系統改善規劃作法_範例" localSheetId="5">'[3]8_其他'!$C$5</definedName>
    <definedName name="_8_1運配送載貨量提升及物流系統改善規劃作法_範例" localSheetId="6">'[3]8_其他'!$C$5</definedName>
    <definedName name="_8_1運配送載貨量提升及物流系統改善規劃作法_範例" localSheetId="7">'[3]8_其他'!$C$5</definedName>
    <definedName name="_8_1運配送載貨量提升及物流系統改善規劃作法_範例" localSheetId="8">!#REF!</definedName>
    <definedName name="_8_1運配送載貨量提升及物流系統改善規劃作法_範例" localSheetId="9">!#REF!</definedName>
    <definedName name="_8_1運配送載貨量提升及物流系統改善規劃作法_範例" localSheetId="12">!#REF!</definedName>
    <definedName name="_8_1運配送載貨量提升及物流系統改善規劃作法_範例">!#REF!</definedName>
    <definedName name="_8_2去毒化的創新作法" localSheetId="4">'[2]7_創新思維'!#REF!</definedName>
    <definedName name="_8_2去毒化的創新作法" localSheetId="8">!#REF!</definedName>
    <definedName name="_8_2去毒化的創新作法" localSheetId="9">!#REF!</definedName>
    <definedName name="_8_2去毒化的創新作法" localSheetId="12">!#REF!</definedName>
    <definedName name="_8_2去毒化的創新作法" localSheetId="17">'[1]7_創新思維'!#REF!</definedName>
    <definedName name="_8_2去毒化的創新作法">'[2]7_創新思維'!#REF!</definedName>
    <definedName name="_8_2使用替代能源率_範例" localSheetId="4">'[2]8_其他'!$C$6</definedName>
    <definedName name="_8_2使用替代能源率_範例" localSheetId="8">!#REF!</definedName>
    <definedName name="_8_2使用替代能源率_範例" localSheetId="9">!#REF!</definedName>
    <definedName name="_8_2使用替代能源率_範例" localSheetId="12">!#REF!</definedName>
    <definedName name="_8_2使用替代能源率_範例">'[3]8_其他'!$C$6</definedName>
    <definedName name="_8_3去碳化的創新作法" localSheetId="4">'[2]7_創新思維'!#REF!</definedName>
    <definedName name="_8_3去碳化的創新作法" localSheetId="8">!#REF!</definedName>
    <definedName name="_8_3去碳化的創新作法" localSheetId="9">!#REF!</definedName>
    <definedName name="_8_3去碳化的創新作法" localSheetId="12">!#REF!</definedName>
    <definedName name="_8_3去碳化的創新作法" localSheetId="17">'[1]7_創新思維'!#REF!</definedName>
    <definedName name="_8_3去碳化的創新作法">'[2]7_創新思維'!#REF!</definedName>
    <definedName name="_8_4其他促進環境永續的創新作法" localSheetId="4">'[2]7_創新思維'!#REF!</definedName>
    <definedName name="_8_4其他促進環境永續的創新作法" localSheetId="8">!#REF!</definedName>
    <definedName name="_8_4其他促進環境永續的創新作法" localSheetId="9">!#REF!</definedName>
    <definedName name="_8_4其他促進環境永續的創新作法" localSheetId="12">!#REF!</definedName>
    <definedName name="_8_4其他促進環境永續的創新作法" localSheetId="17">'[1]7_創新思維'!#REF!</definedName>
    <definedName name="_8_4其他促進環境永續的創新作法">'[2]7_創新思維'!#REF!</definedName>
    <definedName name="g">list!$C$2</definedName>
    <definedName name="_xlnm.Print_Area" localSheetId="4">'1-1原物料生產力'!$A$1:$AB$59</definedName>
    <definedName name="_xlnm.Print_Area" localSheetId="5">'1-2能源消耗量'!$A$1:$AD$39</definedName>
    <definedName name="_xlnm.Print_Area" localSheetId="6">'1-3水資源耗用量'!$A$1:$AF$35</definedName>
    <definedName name="_xlnm.Print_Area" localSheetId="7">'1-4單位產品COD產生量'!$A$1:$AF$35</definedName>
    <definedName name="_xlnm.Print_Area" localSheetId="8">'1-5產品事業廢棄物產生量及1-6事業廢棄物回收再利用率'!$A$2:$AD$80</definedName>
    <definedName name="_xlnm.Print_Area" localSheetId="9">'1-7產品溫室氣體排放量'!$A$2:$AC$81</definedName>
    <definedName name="_xlnm.Print_Area" localSheetId="10">'2_綠色製程'!$A$2:$K$95</definedName>
    <definedName name="_xlnm.Print_Area" localSheetId="11">'3_污染物產生及管末處理功能'!$A$1:$K$33</definedName>
    <definedName name="_xlnm.Print_Area" localSheetId="12">'4_綠色管理'!$A$1:$K$81</definedName>
    <definedName name="_xlnm.Print_Area" localSheetId="13">'5_社會責任'!$A$1:$K$41</definedName>
    <definedName name="_xlnm.Print_Area" localSheetId="14">'6_創新思維'!$A$1:$L$24</definedName>
    <definedName name="_xlnm.Print_Area" localSheetId="15">'7_其他'!$A$1:$H$12</definedName>
    <definedName name="_xlnm.Print_Area" localSheetId="17">附表1_多項產品基準值修正計算方式!$A$1:$AQ$50</definedName>
    <definedName name="_xlnm.Print_Area" localSheetId="0">'封面(請填寫黃底部分)'!$A$1:$N$31</definedName>
    <definedName name="_xlnm.Print_Area" localSheetId="3">'參、不適用指標說明表'!$A$1:$L$17</definedName>
    <definedName name="_xlnm.Print_Area" localSheetId="2">'貳、得分總表'!$A$1:$J$43</definedName>
    <definedName name="_xlnm.Print_Titles" localSheetId="4">'1-1原物料生產力'!$17:$18</definedName>
    <definedName name="_xlnm.Print_Titles" localSheetId="5">'1-2能源消耗量'!$17:$18</definedName>
    <definedName name="_xlnm.Print_Titles" localSheetId="6">'1-3水資源耗用量'!$18:$19</definedName>
    <definedName name="_xlnm.Print_Titles" localSheetId="7">'1-4單位產品COD產生量'!$18:$19</definedName>
    <definedName name="_xlnm.Print_Titles" localSheetId="8">'1-5產品事業廢棄物產生量及1-6事業廢棄物回收再利用率'!$28:$28</definedName>
    <definedName name="_xlnm.Print_Titles" localSheetId="9">'1-7產品溫室氣體排放量'!$18:$18</definedName>
    <definedName name="工廠年度產出單位">list!$U$2:$U$8</definedName>
    <definedName name="水資源來源">list!$L$2:$L$4</definedName>
    <definedName name="回收能源種類" localSheetId="4">[2]list!$H$2:$H$5</definedName>
    <definedName name="回收能源種類" localSheetId="5">[3]list!$H$2:$H$5</definedName>
    <definedName name="回收能源種類" localSheetId="6">[3]list!$H$2:$H$5</definedName>
    <definedName name="回收能源種類" localSheetId="7">[3]list!$H$2:$H$5</definedName>
    <definedName name="回收能源種類">list!$H$2:$H$5</definedName>
    <definedName name="自評得分">list!$E$2:$E$7</definedName>
    <definedName name="指標適用性" localSheetId="4">[2]list!$T$2:$T$3</definedName>
    <definedName name="指標適用性" localSheetId="5">[3]list!$T$2:$T$3</definedName>
    <definedName name="指標適用性" localSheetId="6">[3]list!$T$2:$T$3</definedName>
    <definedName name="指標適用性" localSheetId="7">[3]list!$T$2:$T$3</definedName>
    <definedName name="指標適用性">list!$T$2:$T$3</definedName>
    <definedName name="是否" localSheetId="4">[2]list!$R$2:$R$3</definedName>
    <definedName name="是否" localSheetId="5">[3]list!$R$2:$R$3</definedName>
    <definedName name="是否" localSheetId="6">[3]list!$R$2:$R$3</definedName>
    <definedName name="是否" localSheetId="7">[3]list!$R$2:$R$3</definedName>
    <definedName name="是否" localSheetId="8">[4]list!$T$2:$T$3</definedName>
    <definedName name="是否" localSheetId="9">[4]list!$T$2:$T$3</definedName>
    <definedName name="是否" localSheetId="12">[4]list!$T$2:$T$3</definedName>
    <definedName name="是否" localSheetId="17">[1]list!$R$2:$R$3</definedName>
    <definedName name="是否">list!$R$2:$R$3</definedName>
    <definedName name="活動數據單位">list!$S$2:$S$6</definedName>
    <definedName name="原物料屬性" localSheetId="4">[2]list!$B$2:$B$3</definedName>
    <definedName name="原物料屬性" localSheetId="5">[3]list!$B$2:$B$3</definedName>
    <definedName name="原物料屬性" localSheetId="6">[3]list!$B$2:$B$3</definedName>
    <definedName name="原物料屬性" localSheetId="7">[3]list!$B$2:$B$3</definedName>
    <definedName name="原物料屬性">list!$B$2:$B$3</definedName>
    <definedName name="排放源型式" localSheetId="4">CHOOSE(MATCH('[2]1-9溫室氣體排放量'!IU1,[5]!排放源範疇,FALSE),[5]!範疇一型式,[5]!範疇二型式,[5]!範疇三型式)</definedName>
    <definedName name="排放源型式" localSheetId="5">CHOOSE(MATCH(!#REF!,'1-2能源消耗量'!排放源範疇,FALSE),'1-2能源消耗量'!範疇一型式,'1-2能源消耗量'!範疇二型式,'1-2能源消耗量'!範疇三型式)</definedName>
    <definedName name="排放源型式" localSheetId="6">CHOOSE(MATCH(!#REF!,'1-3水資源耗用量'!排放源範疇,FALSE),'1-3水資源耗用量'!範疇一型式,'1-3水資源耗用量'!範疇二型式,'1-3水資源耗用量'!範疇三型式)</definedName>
    <definedName name="排放源型式" localSheetId="7">CHOOSE(MATCH(!#REF!,'1-4單位產品COD產生量'!排放源範疇,FALSE),'1-4單位產品COD產生量'!範疇一型式,'1-4單位產品COD產生量'!範疇二型式,'1-4單位產品COD產生量'!範疇三型式)</definedName>
    <definedName name="排放源型式" localSheetId="8">CHOOSE(MATCH(!#REF!,'1-5產品事業廢棄物產生量及1-6事業廢棄物回收再利用率'!排放源範疇,FALSE),'1-5產品事業廢棄物產生量及1-6事業廢棄物回收再利用率'!範疇一型式,'1-5產品事業廢棄物產生量及1-6事業廢棄物回收再利用率'!範疇二型式,'1-5產品事業廢棄物產生量及1-6事業廢棄物回收再利用率'!範疇三型式)</definedName>
    <definedName name="排放源型式" localSheetId="9">CHOOSE(MATCH('1-7產品溫室氣體排放量'!$I1,'1-7產品溫室氣體排放量'!排放源範疇,FALSE),'1-7產品溫室氣體排放量'!範疇一型式,'1-7產品溫室氣體排放量'!範疇二型式,'1-7產品溫室氣體排放量'!範疇三型式)</definedName>
    <definedName name="排放源型式" localSheetId="12">CHOOSE(MATCH('[6]1-9溫室氣體排放量'!XFD1,'4_綠色管理'!排放源範疇,FALSE),'4_綠色管理'!範疇一型式,'4_綠色管理'!範疇二型式,'4_綠色管理'!範疇三型式)</definedName>
    <definedName name="排放源型式" localSheetId="17">CHOOSE(MATCH(!#REF!,附表1_多項產品基準值修正計算方式!排放源範疇,FALSE),附表1_多項產品基準值修正計算方式!範疇一型式,附表1_多項產品基準值修正計算方式!範疇二型式,附表1_多項產品基準值修正計算方式!範疇三型式)</definedName>
    <definedName name="排放源型式">CHOOSE(MATCH('[2]1-9溫室氣體排放量'!IU1,[5]!排放源範疇,FALSE),[5]!範疇一型式,[5]!範疇二型式,[5]!範疇三型式)</definedName>
    <definedName name="排放源範疇" localSheetId="4">[2]list!$N$2:$N$4</definedName>
    <definedName name="排放源範疇" localSheetId="5">[3]list!$N$2:$N$4</definedName>
    <definedName name="排放源範疇" localSheetId="6">[3]list!$N$2:$N$4</definedName>
    <definedName name="排放源範疇" localSheetId="7">[3]list!$N$2:$N$4</definedName>
    <definedName name="排放源範疇" localSheetId="8">[4]list!$P$2:$P$4</definedName>
    <definedName name="排放源範疇" localSheetId="9">[4]list!$P$2:$P$4</definedName>
    <definedName name="排放源範疇" localSheetId="12">[4]list!$P$2:$P$4</definedName>
    <definedName name="排放源範疇" localSheetId="17">[1]list!$N$2:$N$4</definedName>
    <definedName name="排放源範疇">list!$N$2:$N$4</definedName>
    <definedName name="產業別">list!$A$2:$A$27</definedName>
    <definedName name="單位" localSheetId="4">[2]list!$C$2:$C$4</definedName>
    <definedName name="單位" localSheetId="5">[3]list!$C$2:$C$4</definedName>
    <definedName name="單位" localSheetId="6">[3]list!$C$2:$C$4</definedName>
    <definedName name="單位" localSheetId="7">[3]list!$C$2:$C$4</definedName>
    <definedName name="單位">[4]list!$E$2:$E$4</definedName>
    <definedName name="廢棄物處理方式" localSheetId="4">[2]list!$M$2:$M$6</definedName>
    <definedName name="廢棄物處理方式" localSheetId="5">[3]list!$M$2:$M$6</definedName>
    <definedName name="廢棄物處理方式" localSheetId="6">[3]list!$M$2:$M$6</definedName>
    <definedName name="廢棄物處理方式" localSheetId="7">[3]list!$M$2:$M$6</definedName>
    <definedName name="熱值單位" localSheetId="4">[2]list!$F$2:$F$5</definedName>
    <definedName name="熱值單位" localSheetId="5">[3]list!$F$2:$F$5</definedName>
    <definedName name="熱值單位" localSheetId="6">[3]list!$F$2:$F$5</definedName>
    <definedName name="熱值單位" localSheetId="7">[3]list!$F$2:$F$5</definedName>
    <definedName name="熱值單位">list!$F$2:$F$5</definedName>
    <definedName name="範疇一型式" localSheetId="4">[2]list!$O$2:$O$5</definedName>
    <definedName name="範疇一型式" localSheetId="5">[3]list!$O$2:$O$5</definedName>
    <definedName name="範疇一型式" localSheetId="6">[3]list!$O$2:$O$5</definedName>
    <definedName name="範疇一型式" localSheetId="7">[3]list!$O$2:$O$5</definedName>
    <definedName name="範疇一型式" localSheetId="8">[4]list!$Q$2:$Q$5</definedName>
    <definedName name="範疇一型式" localSheetId="9">[4]list!$Q$2:$Q$5</definedName>
    <definedName name="範疇一型式" localSheetId="12">[4]list!$Q$2:$Q$5</definedName>
    <definedName name="範疇一型式" localSheetId="17">[1]list!$O$2:$O$5</definedName>
    <definedName name="範疇一型式">list!$O$2:$O$5</definedName>
    <definedName name="範疇二型式" localSheetId="4">[2]list!$P$2</definedName>
    <definedName name="範疇二型式" localSheetId="5">[3]list!$P$2</definedName>
    <definedName name="範疇二型式" localSheetId="6">[3]list!$P$2</definedName>
    <definedName name="範疇二型式" localSheetId="7">[3]list!$P$2</definedName>
    <definedName name="範疇二型式" localSheetId="8">[4]list!$R$2</definedName>
    <definedName name="範疇二型式" localSheetId="9">[4]list!$R$2</definedName>
    <definedName name="範疇二型式" localSheetId="12">[4]list!$R$2</definedName>
    <definedName name="範疇二型式" localSheetId="17">[1]list!$P$2</definedName>
    <definedName name="範疇二型式">list!$P$2</definedName>
    <definedName name="範疇三型式" localSheetId="4">[2]list!$Q$2</definedName>
    <definedName name="範疇三型式" localSheetId="5">[3]list!$Q$2</definedName>
    <definedName name="範疇三型式" localSheetId="6">[3]list!$Q$2</definedName>
    <definedName name="範疇三型式" localSheetId="7">[3]list!$Q$2</definedName>
    <definedName name="範疇三型式" localSheetId="8">[4]list!$S$2</definedName>
    <definedName name="範疇三型式" localSheetId="9">[4]list!$S$2</definedName>
    <definedName name="範疇三型式" localSheetId="12">[4]list!$S$2</definedName>
    <definedName name="範疇三型式" localSheetId="17">[1]list!$Q$2</definedName>
    <definedName name="範疇三型式">list!$Q$2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7" l="1"/>
  <c r="J21" i="16"/>
  <c r="I38" i="15"/>
  <c r="I21" i="15"/>
  <c r="I14" i="14"/>
  <c r="I30" i="14"/>
  <c r="I48" i="14"/>
  <c r="I63" i="14"/>
  <c r="I78" i="14"/>
  <c r="I30" i="13"/>
  <c r="I12" i="13"/>
  <c r="P20" i="7"/>
  <c r="P21" i="7"/>
  <c r="P22" i="7"/>
  <c r="P23" i="7"/>
  <c r="P24" i="7"/>
  <c r="P25" i="7"/>
  <c r="P26" i="7"/>
  <c r="P27" i="7"/>
  <c r="P28" i="7"/>
  <c r="P29" i="7"/>
  <c r="P30" i="7"/>
  <c r="P31" i="7"/>
  <c r="P32" i="7"/>
  <c r="P33" i="7"/>
  <c r="P34" i="7"/>
  <c r="P35" i="7"/>
  <c r="P36" i="7"/>
  <c r="P37" i="7"/>
  <c r="P38"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P19" i="7"/>
  <c r="F19" i="7"/>
  <c r="E19" i="7"/>
  <c r="K5"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21" i="11"/>
  <c r="M25" i="4"/>
  <c r="M22" i="4"/>
  <c r="L24" i="4"/>
  <c r="L23" i="4"/>
  <c r="L21" i="4"/>
  <c r="L5" i="4"/>
  <c r="E28" i="4"/>
  <c r="F23" i="4"/>
  <c r="I92" i="12"/>
  <c r="I77" i="12"/>
  <c r="I61" i="12"/>
  <c r="I45" i="12"/>
  <c r="I27" i="12"/>
  <c r="I14" i="12"/>
  <c r="K6" i="11"/>
  <c r="J6" i="10"/>
  <c r="AF70" i="10"/>
  <c r="AG70" i="10"/>
  <c r="AH70" i="10"/>
  <c r="AF71" i="10"/>
  <c r="AG71" i="10"/>
  <c r="AH71" i="10"/>
  <c r="AI71" i="10"/>
  <c r="AF72" i="10"/>
  <c r="AI72" i="10"/>
  <c r="AG72" i="10"/>
  <c r="AH72" i="10"/>
  <c r="AF73" i="10"/>
  <c r="AG73" i="10"/>
  <c r="AH73" i="10"/>
  <c r="AF74" i="10"/>
  <c r="AG74" i="10"/>
  <c r="AH74" i="10"/>
  <c r="AI74" i="10"/>
  <c r="AF75" i="10"/>
  <c r="AG75" i="10"/>
  <c r="AH75" i="10"/>
  <c r="AI75" i="10"/>
  <c r="AF76" i="10"/>
  <c r="AG76" i="10"/>
  <c r="AH76" i="10"/>
  <c r="AF77" i="10"/>
  <c r="AG77" i="10"/>
  <c r="AH77" i="10"/>
  <c r="AI77" i="10"/>
  <c r="AF78" i="10"/>
  <c r="AG78" i="10"/>
  <c r="AH78" i="10"/>
  <c r="AI78" i="10"/>
  <c r="AF79" i="10"/>
  <c r="AI79" i="10"/>
  <c r="AG79" i="10"/>
  <c r="AH79" i="10"/>
  <c r="J6" i="9"/>
  <c r="AF47" i="10"/>
  <c r="AG47" i="10"/>
  <c r="AH47" i="10"/>
  <c r="AF48" i="10"/>
  <c r="AI48" i="10"/>
  <c r="AG48" i="10"/>
  <c r="AH48" i="10"/>
  <c r="AF49" i="10"/>
  <c r="AG49" i="10"/>
  <c r="AH49" i="10"/>
  <c r="AI49" i="10"/>
  <c r="AF50" i="10"/>
  <c r="AG50" i="10"/>
  <c r="AH50" i="10"/>
  <c r="AF51" i="10"/>
  <c r="AG51" i="10"/>
  <c r="AH51" i="10"/>
  <c r="AI51" i="10"/>
  <c r="AF52" i="10"/>
  <c r="AG52" i="10"/>
  <c r="AH52" i="10"/>
  <c r="AF53" i="10"/>
  <c r="AG53" i="10"/>
  <c r="AH53" i="10"/>
  <c r="AF54" i="10"/>
  <c r="AG54" i="10"/>
  <c r="AH54" i="10"/>
  <c r="AI54" i="10"/>
  <c r="AF55" i="10"/>
  <c r="AG55" i="10"/>
  <c r="AH55" i="10"/>
  <c r="AF56" i="10"/>
  <c r="AG56" i="10"/>
  <c r="AH56" i="10"/>
  <c r="AF57" i="10"/>
  <c r="AG57" i="10"/>
  <c r="AH57" i="10"/>
  <c r="AF58" i="10"/>
  <c r="AG58" i="10"/>
  <c r="AH58" i="10"/>
  <c r="AF59" i="10"/>
  <c r="AG59" i="10"/>
  <c r="AH59" i="10"/>
  <c r="AF60" i="10"/>
  <c r="AG60" i="10"/>
  <c r="AH60" i="10"/>
  <c r="AI60" i="10"/>
  <c r="AF61" i="10"/>
  <c r="AG61" i="10"/>
  <c r="AH61" i="10"/>
  <c r="AI61" i="10"/>
  <c r="AF62" i="10"/>
  <c r="AG62" i="10"/>
  <c r="AH62" i="10"/>
  <c r="AF63" i="10"/>
  <c r="AG63" i="10"/>
  <c r="AH63" i="10"/>
  <c r="AI63" i="10"/>
  <c r="AF64" i="10"/>
  <c r="AG64" i="10"/>
  <c r="AH64" i="10"/>
  <c r="AF65" i="10"/>
  <c r="AG65" i="10"/>
  <c r="AH65" i="10"/>
  <c r="AF66" i="10"/>
  <c r="AI66" i="10"/>
  <c r="AG66" i="10"/>
  <c r="AH66" i="10"/>
  <c r="AF67" i="10"/>
  <c r="AG67" i="10"/>
  <c r="AH67" i="10"/>
  <c r="AF68" i="10"/>
  <c r="AG68" i="10"/>
  <c r="AH68" i="10"/>
  <c r="AF69" i="10"/>
  <c r="AG69" i="10"/>
  <c r="AH69" i="10"/>
  <c r="AI69" i="10"/>
  <c r="AI70" i="10"/>
  <c r="AI64" i="10"/>
  <c r="AI57" i="10"/>
  <c r="AI67" i="10"/>
  <c r="AI73" i="10"/>
  <c r="AI76" i="10"/>
  <c r="AI52" i="10"/>
  <c r="AI55" i="10"/>
  <c r="AI65" i="10"/>
  <c r="AI68" i="10"/>
  <c r="AI58" i="10"/>
  <c r="AI47" i="10"/>
  <c r="AI50" i="10"/>
  <c r="AI53" i="10"/>
  <c r="AI56" i="10"/>
  <c r="AI59" i="10"/>
  <c r="AI62" i="10"/>
  <c r="J6" i="8"/>
  <c r="J5" i="8"/>
  <c r="J5" i="7"/>
  <c r="R20" i="7"/>
  <c r="R21" i="7"/>
  <c r="R22" i="7"/>
  <c r="R23" i="7"/>
  <c r="R24" i="7"/>
  <c r="R25" i="7"/>
  <c r="R26" i="7"/>
  <c r="R27" i="7"/>
  <c r="R28" i="7"/>
  <c r="R29" i="7"/>
  <c r="R30" i="7"/>
  <c r="R31" i="7"/>
  <c r="R32" i="7"/>
  <c r="R33" i="7"/>
  <c r="R34" i="7"/>
  <c r="R35" i="7"/>
  <c r="R36" i="7"/>
  <c r="R37" i="7"/>
  <c r="R38" i="7"/>
  <c r="R19" i="7"/>
  <c r="J4" i="7"/>
  <c r="J4" i="6"/>
  <c r="J5"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19" i="6"/>
  <c r="G14" i="3"/>
  <c r="D14" i="3"/>
  <c r="N13" i="3"/>
  <c r="L13" i="3"/>
  <c r="I13" i="3"/>
  <c r="G13" i="3"/>
  <c r="D13" i="3"/>
  <c r="AE45" i="18"/>
  <c r="AE38" i="18"/>
  <c r="AE31" i="18"/>
  <c r="M45" i="18"/>
  <c r="M38" i="18"/>
  <c r="M31" i="18"/>
  <c r="S45" i="18"/>
  <c r="S38" i="18"/>
  <c r="S31" i="18"/>
  <c r="Y45" i="18"/>
  <c r="Y38" i="18"/>
  <c r="Y31" i="18"/>
  <c r="M10" i="18"/>
  <c r="M24" i="18"/>
  <c r="M17" i="18"/>
  <c r="M3" i="18"/>
  <c r="S24" i="18"/>
  <c r="S17" i="18"/>
  <c r="S10" i="18"/>
  <c r="S3" i="18"/>
  <c r="Y10" i="18"/>
  <c r="Y3" i="18"/>
  <c r="Y24" i="18"/>
  <c r="Y17" i="18"/>
  <c r="AE24" i="18"/>
  <c r="AE17" i="18"/>
  <c r="AE10" i="18"/>
  <c r="AE3" i="18"/>
  <c r="AJ3" i="18"/>
  <c r="AJ45" i="18"/>
  <c r="AJ31" i="18"/>
  <c r="AJ24" i="18"/>
  <c r="AJ17" i="18"/>
  <c r="AJ38" i="18"/>
  <c r="AJ10" i="18"/>
  <c r="AN45" i="18"/>
  <c r="AN31" i="18"/>
  <c r="AN3" i="18"/>
  <c r="AN24" i="18"/>
  <c r="AN17" i="18"/>
  <c r="AN10" i="18"/>
  <c r="AN38" i="18"/>
  <c r="G45" i="18"/>
  <c r="G24" i="18"/>
  <c r="G38" i="18"/>
  <c r="G17" i="18"/>
  <c r="G10" i="18"/>
  <c r="G31" i="18"/>
  <c r="G3" i="18"/>
  <c r="N4" i="6"/>
  <c r="F27" i="4"/>
  <c r="F19" i="4"/>
  <c r="F18" i="4"/>
  <c r="F17" i="4"/>
  <c r="F13" i="4"/>
  <c r="E9" i="17"/>
  <c r="F26" i="4"/>
  <c r="I21" i="16"/>
  <c r="F25" i="4"/>
  <c r="H38" i="15"/>
  <c r="F24" i="4"/>
  <c r="H21" i="15"/>
  <c r="H78" i="14"/>
  <c r="F22" i="4"/>
  <c r="H63" i="14"/>
  <c r="F21" i="4"/>
  <c r="H48" i="14"/>
  <c r="F20" i="4"/>
  <c r="H30" i="14"/>
  <c r="H14" i="14"/>
  <c r="H30" i="13"/>
  <c r="H12" i="13"/>
  <c r="F16" i="4"/>
  <c r="H92" i="12"/>
  <c r="F15" i="4"/>
  <c r="H77" i="12"/>
  <c r="F14" i="4"/>
  <c r="H61" i="12"/>
  <c r="H45" i="12"/>
  <c r="F12" i="4"/>
  <c r="H27" i="12"/>
  <c r="F11" i="4"/>
  <c r="H14" i="12"/>
  <c r="AH46" i="10"/>
  <c r="AG46" i="10"/>
  <c r="AF46" i="10"/>
  <c r="AH45" i="10"/>
  <c r="AG45" i="10"/>
  <c r="AF45" i="10"/>
  <c r="AI45" i="10"/>
  <c r="AH44" i="10"/>
  <c r="AG44" i="10"/>
  <c r="AF44" i="10"/>
  <c r="AH43" i="10"/>
  <c r="AG43" i="10"/>
  <c r="AF43" i="10"/>
  <c r="AI43" i="10"/>
  <c r="AH42" i="10"/>
  <c r="AG42" i="10"/>
  <c r="AF42" i="10"/>
  <c r="AH41" i="10"/>
  <c r="AG41" i="10"/>
  <c r="AF41" i="10"/>
  <c r="AH40" i="10"/>
  <c r="AG40" i="10"/>
  <c r="AF40" i="10"/>
  <c r="AH39" i="10"/>
  <c r="AG39" i="10"/>
  <c r="AF39" i="10"/>
  <c r="AH38" i="10"/>
  <c r="AG38" i="10"/>
  <c r="AF38" i="10"/>
  <c r="AI38" i="10"/>
  <c r="AH37" i="10"/>
  <c r="AG37" i="10"/>
  <c r="AF37" i="10"/>
  <c r="AI37" i="10"/>
  <c r="AH36" i="10"/>
  <c r="AG36" i="10"/>
  <c r="AF36" i="10"/>
  <c r="AH35" i="10"/>
  <c r="AG35" i="10"/>
  <c r="AF35" i="10"/>
  <c r="AI35" i="10"/>
  <c r="AH34" i="10"/>
  <c r="AG34" i="10"/>
  <c r="AF34" i="10"/>
  <c r="AI34" i="10"/>
  <c r="AH33" i="10"/>
  <c r="AG33" i="10"/>
  <c r="AF33" i="10"/>
  <c r="AI33" i="10"/>
  <c r="AH32" i="10"/>
  <c r="AG32" i="10"/>
  <c r="AF32" i="10"/>
  <c r="AH31" i="10"/>
  <c r="AG31" i="10"/>
  <c r="AF31" i="10"/>
  <c r="AH30" i="10"/>
  <c r="AG30" i="10"/>
  <c r="AF30" i="10"/>
  <c r="AI30" i="10"/>
  <c r="J5" i="9"/>
  <c r="E29" i="4"/>
  <c r="M20" i="4"/>
  <c r="M19" i="4"/>
  <c r="L18" i="4"/>
  <c r="L17" i="4"/>
  <c r="L16" i="4"/>
  <c r="M15" i="4"/>
  <c r="M14" i="4"/>
  <c r="M13" i="4"/>
  <c r="L12" i="4"/>
  <c r="L11" i="4"/>
  <c r="L10" i="4"/>
  <c r="M9" i="4"/>
  <c r="L8" i="4"/>
  <c r="M7" i="4"/>
  <c r="L6" i="4"/>
  <c r="L4" i="4"/>
  <c r="AP34" i="18"/>
  <c r="AP33" i="18"/>
  <c r="AP32" i="18"/>
  <c r="AP31" i="18"/>
  <c r="AP35" i="18"/>
  <c r="AP14" i="18"/>
  <c r="AP13" i="18"/>
  <c r="AP12" i="18"/>
  <c r="AP11" i="18"/>
  <c r="AP10" i="18"/>
  <c r="AP18" i="18"/>
  <c r="AP17" i="18"/>
  <c r="AP21" i="18"/>
  <c r="AP20" i="18"/>
  <c r="AP19" i="18"/>
  <c r="AP42" i="18"/>
  <c r="AP41" i="18"/>
  <c r="AP40" i="18"/>
  <c r="AP39" i="18"/>
  <c r="AP38" i="18"/>
  <c r="AP49" i="18"/>
  <c r="AP48" i="18"/>
  <c r="AP47" i="18"/>
  <c r="AP46" i="18"/>
  <c r="AP28" i="18"/>
  <c r="AP45" i="18"/>
  <c r="AP27" i="18"/>
  <c r="AP26" i="18"/>
  <c r="AP25" i="18"/>
  <c r="AP24" i="18"/>
  <c r="AP7" i="18"/>
  <c r="AP6" i="18"/>
  <c r="AP5" i="18"/>
  <c r="AP4" i="18"/>
  <c r="AP3" i="18"/>
  <c r="N8" i="6"/>
  <c r="AI32" i="10"/>
  <c r="AI40" i="10"/>
  <c r="J16" i="10"/>
  <c r="AI31" i="10"/>
  <c r="AI46" i="10"/>
  <c r="AI39" i="10"/>
  <c r="AI44" i="10"/>
  <c r="AI41" i="10"/>
  <c r="AI42" i="10"/>
  <c r="AI36" i="10"/>
  <c r="M28" i="4"/>
  <c r="N7" i="6"/>
  <c r="N5" i="8"/>
  <c r="N5" i="9"/>
  <c r="N4" i="7"/>
  <c r="L28" i="4"/>
  <c r="V8" i="8"/>
  <c r="Y8" i="8"/>
  <c r="Q8" i="8"/>
  <c r="S9" i="8"/>
  <c r="P8" i="7"/>
  <c r="S7" i="7"/>
  <c r="W7" i="7"/>
  <c r="N7" i="7"/>
  <c r="N10" i="7"/>
  <c r="F5" i="4"/>
  <c r="R9" i="9"/>
  <c r="U8" i="9"/>
  <c r="Y8" i="9"/>
  <c r="P8" i="9"/>
  <c r="P11" i="9"/>
  <c r="F7" i="4"/>
  <c r="O5" i="11"/>
  <c r="O9" i="11"/>
  <c r="U9" i="9"/>
  <c r="AA8" i="9"/>
  <c r="V9" i="8"/>
  <c r="AA8" i="8"/>
  <c r="S8" i="7"/>
  <c r="Y7" i="7"/>
  <c r="T7" i="6"/>
  <c r="P8" i="6"/>
  <c r="K7" i="6"/>
  <c r="P7" i="6"/>
  <c r="J17" i="10"/>
  <c r="O16" i="10"/>
  <c r="N21" i="10"/>
  <c r="J5" i="10"/>
  <c r="V7" i="6"/>
  <c r="R8" i="9"/>
  <c r="S8" i="8"/>
  <c r="P7" i="7"/>
  <c r="Q11" i="8"/>
  <c r="F6" i="4"/>
  <c r="K10" i="6"/>
  <c r="F4" i="4"/>
  <c r="R10" i="11"/>
  <c r="R9" i="11"/>
  <c r="V9" i="11"/>
  <c r="X9" i="11"/>
  <c r="M9" i="11"/>
  <c r="O10" i="11"/>
  <c r="O5" i="10"/>
  <c r="Q20" i="10"/>
  <c r="Q21" i="10"/>
  <c r="U20" i="10"/>
  <c r="L20" i="10"/>
  <c r="Y20" i="10"/>
  <c r="N20" i="10"/>
  <c r="L23" i="10"/>
  <c r="M12" i="11"/>
  <c r="N9" i="10"/>
  <c r="N10" i="10"/>
  <c r="Q9" i="10"/>
  <c r="U9" i="10"/>
  <c r="L9" i="10"/>
  <c r="Y9" i="10"/>
  <c r="Q10" i="10"/>
  <c r="F10" i="4"/>
  <c r="F9" i="4"/>
  <c r="L12" i="10"/>
  <c r="F8" i="4"/>
  <c r="F28" i="4"/>
  <c r="F29" i="4"/>
</calcChain>
</file>

<file path=xl/sharedStrings.xml><?xml version="1.0" encoding="utf-8"?>
<sst xmlns="http://schemas.openxmlformats.org/spreadsheetml/2006/main" count="2310" uniqueCount="814">
  <si>
    <t>申請工廠：</t>
  </si>
  <si>
    <t>申請日期：</t>
  </si>
  <si>
    <t>年</t>
  </si>
  <si>
    <t>月</t>
  </si>
  <si>
    <t>日</t>
  </si>
  <si>
    <t>申請編號：</t>
  </si>
  <si>
    <t>v.2024</t>
  </si>
  <si>
    <t>產業別</t>
  </si>
  <si>
    <t>原物料屬性</t>
  </si>
  <si>
    <t>單位</t>
  </si>
  <si>
    <t>係數</t>
  </si>
  <si>
    <t>自評得分</t>
  </si>
  <si>
    <t>熱值單位</t>
  </si>
  <si>
    <t>能源單位</t>
  </si>
  <si>
    <t>回收能源種類</t>
  </si>
  <si>
    <t>回收能源熱值</t>
  </si>
  <si>
    <t>回收能源熱值單位</t>
  </si>
  <si>
    <t>能源回收量單位</t>
  </si>
  <si>
    <t>水資源來源</t>
  </si>
  <si>
    <t>廢棄物處理方式</t>
  </si>
  <si>
    <t>排放源範疇</t>
  </si>
  <si>
    <t>範疇一型式</t>
  </si>
  <si>
    <t>範疇二型式</t>
  </si>
  <si>
    <t>範疇三型式</t>
  </si>
  <si>
    <t>是否</t>
  </si>
  <si>
    <t>活動數據單位</t>
  </si>
  <si>
    <t>指標適用性</t>
  </si>
  <si>
    <t>工廠年度產出單位</t>
  </si>
  <si>
    <t>中間處理</t>
  </si>
  <si>
    <t>01.食品業</t>
  </si>
  <si>
    <t>外購再生原料</t>
  </si>
  <si>
    <t>g</t>
  </si>
  <si>
    <t>kcal/kg</t>
  </si>
  <si>
    <t>kg</t>
  </si>
  <si>
    <t>廢熱回收</t>
  </si>
  <si>
    <t>kcal/kcal</t>
  </si>
  <si>
    <t>kcal</t>
  </si>
  <si>
    <t>自來水</t>
  </si>
  <si>
    <t>廠內再利用</t>
  </si>
  <si>
    <t>範疇1</t>
  </si>
  <si>
    <t>E能源或固定</t>
  </si>
  <si>
    <t>─</t>
  </si>
  <si>
    <t>t</t>
  </si>
  <si>
    <t>適用</t>
  </si>
  <si>
    <t>重量</t>
  </si>
  <si>
    <t>物理處理</t>
  </si>
  <si>
    <t>02.飲料製造業</t>
  </si>
  <si>
    <t>一般原料</t>
  </si>
  <si>
    <r>
      <t>kcal/m</t>
    </r>
    <r>
      <rPr>
        <vertAlign val="superscript"/>
        <sz val="11"/>
        <color rgb="FF000000"/>
        <rFont val="Times New Roman"/>
        <family val="1"/>
      </rPr>
      <t>3</t>
    </r>
  </si>
  <si>
    <t>m3</t>
  </si>
  <si>
    <t>蒸氣回收</t>
  </si>
  <si>
    <t>地下水</t>
  </si>
  <si>
    <t>廠外再利用</t>
  </si>
  <si>
    <t>範疇2</t>
  </si>
  <si>
    <t>P製程</t>
  </si>
  <si>
    <t>v</t>
  </si>
  <si>
    <t>kL</t>
  </si>
  <si>
    <t>不適用</t>
  </si>
  <si>
    <t>面積</t>
  </si>
  <si>
    <t>化學處理</t>
  </si>
  <si>
    <t>03.煙草製造業</t>
  </si>
  <si>
    <t>kcal/liter</t>
  </si>
  <si>
    <t>liter</t>
  </si>
  <si>
    <t>廢棄物焚化發電</t>
  </si>
  <si>
    <t>kcal/kWh</t>
  </si>
  <si>
    <t>kWh</t>
  </si>
  <si>
    <t>雨水</t>
  </si>
  <si>
    <t>掩埋處理</t>
  </si>
  <si>
    <t>範疇3</t>
  </si>
  <si>
    <t>F逸散</t>
  </si>
  <si>
    <t>體積</t>
  </si>
  <si>
    <t>生物處理</t>
  </si>
  <si>
    <t>04.紡織業</t>
  </si>
  <si>
    <t>燃料回收</t>
  </si>
  <si>
    <t>請填寫</t>
  </si>
  <si>
    <t>T移動</t>
  </si>
  <si>
    <t>件數</t>
  </si>
  <si>
    <t>固化</t>
  </si>
  <si>
    <t>05.成衣及服飾品製造業</t>
  </si>
  <si>
    <t>人</t>
  </si>
  <si>
    <t>個數</t>
  </si>
  <si>
    <t>穩定</t>
  </si>
  <si>
    <t>06.皮革、毛皮及其製品製造業</t>
  </si>
  <si>
    <t>營業額</t>
  </si>
  <si>
    <t>焚化</t>
  </si>
  <si>
    <t>07.木竹製品製造業</t>
  </si>
  <si>
    <t>其它(請於右邊欄位補充)</t>
  </si>
  <si>
    <t>熱解</t>
  </si>
  <si>
    <t>08.紙漿、紙及紙製品製造業</t>
  </si>
  <si>
    <t>熔融</t>
  </si>
  <si>
    <t>09.印刷及資料儲存媒體複製業</t>
  </si>
  <si>
    <t>熔煉</t>
  </si>
  <si>
    <t>10.石油及煤製品製造業</t>
  </si>
  <si>
    <t>其他熱處理</t>
  </si>
  <si>
    <t>11.化學材料製造業</t>
  </si>
  <si>
    <t>氧化分解</t>
  </si>
  <si>
    <t>12.化學製品製造業</t>
  </si>
  <si>
    <t>洗淨</t>
  </si>
  <si>
    <t>13.藥品製造業</t>
  </si>
  <si>
    <t>滅菌</t>
  </si>
  <si>
    <t>14.橡膠製品製造業</t>
  </si>
  <si>
    <t>無需處理</t>
  </si>
  <si>
    <t>15.塑膠製品製造業</t>
  </si>
  <si>
    <t>16.非金屬礦物製品製造業</t>
  </si>
  <si>
    <t>17.基本金屬製造業</t>
  </si>
  <si>
    <t>18.金屬製品製造業</t>
  </si>
  <si>
    <t>19.電子零組件製造業</t>
  </si>
  <si>
    <t>20.電腦、電子產品及光學製品製造業</t>
  </si>
  <si>
    <t>21.電力設備製造業</t>
  </si>
  <si>
    <t>22.機械設備製造業</t>
  </si>
  <si>
    <t>23.汽車及其零件製造業</t>
  </si>
  <si>
    <t>24.其他運輸工具製造業</t>
  </si>
  <si>
    <t>25.家具製造業</t>
  </si>
  <si>
    <t>26.其他製造業</t>
  </si>
  <si>
    <r>
      <rPr>
        <b/>
        <sz val="18"/>
        <color rgb="FF000000"/>
        <rFont val="標楷體"/>
        <family val="4"/>
        <charset val="136"/>
      </rPr>
      <t>壹、清潔生產評估背景資訊</t>
    </r>
  </si>
  <si>
    <r>
      <rPr>
        <b/>
        <sz val="16"/>
        <color rgb="FF000000"/>
        <rFont val="標楷體"/>
        <family val="4"/>
        <charset val="136"/>
      </rPr>
      <t>一、清潔生產評估年度</t>
    </r>
  </si>
  <si>
    <r>
      <rPr>
        <b/>
        <sz val="12"/>
        <color rgb="FF000000"/>
        <rFont val="標楷體"/>
        <family val="4"/>
        <charset val="136"/>
      </rPr>
      <t>申請年度</t>
    </r>
  </si>
  <si>
    <r>
      <rPr>
        <sz val="12"/>
        <color rgb="FF000000"/>
        <rFont val="標楷體"/>
        <family val="4"/>
        <charset val="136"/>
      </rPr>
      <t>年</t>
    </r>
  </si>
  <si>
    <r>
      <rPr>
        <sz val="12"/>
        <color rgb="FF000000"/>
        <rFont val="標楷體"/>
        <family val="4"/>
        <charset val="136"/>
      </rPr>
      <t>月</t>
    </r>
  </si>
  <si>
    <r>
      <rPr>
        <sz val="12"/>
        <color rgb="FF000000"/>
        <rFont val="標楷體"/>
        <family val="4"/>
        <charset val="136"/>
      </rPr>
      <t>日</t>
    </r>
  </si>
  <si>
    <r>
      <rPr>
        <sz val="12"/>
        <color rgb="FF000000"/>
        <rFont val="標楷體"/>
        <family val="4"/>
        <charset val="136"/>
      </rPr>
      <t>～</t>
    </r>
  </si>
  <si>
    <r>
      <rPr>
        <b/>
        <sz val="16"/>
        <color rgb="FF000000"/>
        <rFont val="標楷體"/>
        <family val="4"/>
        <charset val="136"/>
      </rPr>
      <t>二、清潔生產評估基礎</t>
    </r>
  </si>
  <si>
    <r>
      <rPr>
        <b/>
        <sz val="12"/>
        <color rgb="FF000000"/>
        <rFont val="標楷體"/>
        <family val="4"/>
        <charset val="136"/>
      </rPr>
      <t>主要產品類別</t>
    </r>
  </si>
  <si>
    <r>
      <rPr>
        <b/>
        <sz val="12"/>
        <color rgb="FF000000"/>
        <rFont val="標楷體"/>
        <family val="4"/>
        <charset val="136"/>
      </rPr>
      <t>細項產品說明</t>
    </r>
  </si>
  <si>
    <r>
      <rPr>
        <sz val="12"/>
        <color rgb="FF000000"/>
        <rFont val="標楷體"/>
        <family val="4"/>
        <charset val="136"/>
      </rPr>
      <t>紙漿</t>
    </r>
  </si>
  <si>
    <r>
      <rPr>
        <sz val="12"/>
        <color rgb="FF000000"/>
        <rFont val="標楷體"/>
        <family val="4"/>
        <charset val="136"/>
      </rPr>
      <t>紙板</t>
    </r>
  </si>
  <si>
    <r>
      <rPr>
        <sz val="12"/>
        <color rgb="FF000000"/>
        <rFont val="標楷體"/>
        <family val="4"/>
        <charset val="136"/>
      </rPr>
      <t>含塗布白紙板、未塗布白紙板、全白紙板、灰紙板</t>
    </r>
    <r>
      <rPr>
        <sz val="12"/>
        <color rgb="FF000000"/>
        <rFont val="Times New Roman"/>
        <family val="1"/>
      </rPr>
      <t>……</t>
    </r>
    <r>
      <rPr>
        <sz val="12"/>
        <color rgb="FF000000"/>
        <rFont val="標楷體"/>
        <family val="4"/>
        <charset val="136"/>
      </rPr>
      <t>等等</t>
    </r>
  </si>
  <si>
    <r>
      <rPr>
        <sz val="12"/>
        <color rgb="FF000000"/>
        <rFont val="標楷體"/>
        <family val="4"/>
        <charset val="136"/>
      </rPr>
      <t>衛生紙、面紙、擦拭用紙、餐巾紙紙巾、醫療用紙</t>
    </r>
  </si>
  <si>
    <r>
      <rPr>
        <sz val="12"/>
        <color rgb="FF000000"/>
        <rFont val="標楷體"/>
        <family val="4"/>
        <charset val="136"/>
      </rPr>
      <t>銅板紙、道林紙、模造紙、證券紙、印書紙、畫圖紙、打字紙等</t>
    </r>
  </si>
  <si>
    <r>
      <rPr>
        <sz val="12"/>
        <color rgb="FF000000"/>
        <rFont val="標楷體"/>
        <family val="4"/>
        <charset val="136"/>
      </rPr>
      <t>棉紙、宣紙、防油紙、防鏽紙、鈔票紙等</t>
    </r>
  </si>
  <si>
    <r>
      <rPr>
        <sz val="12"/>
        <color rgb="FF000000"/>
        <rFont val="標楷體"/>
        <family val="4"/>
        <charset val="136"/>
      </rPr>
      <t>指標項目</t>
    </r>
  </si>
  <si>
    <r>
      <rPr>
        <sz val="12"/>
        <color rgb="FF000000"/>
        <rFont val="標楷體"/>
        <family val="4"/>
        <charset val="136"/>
      </rPr>
      <t>評估系統配分</t>
    </r>
  </si>
  <si>
    <r>
      <rPr>
        <sz val="12"/>
        <color rgb="FF000000"/>
        <rFont val="標楷體"/>
        <family val="4"/>
        <charset val="136"/>
      </rPr>
      <t>自評得分</t>
    </r>
  </si>
  <si>
    <r>
      <rPr>
        <sz val="12"/>
        <color rgb="FF000000"/>
        <rFont val="標楷體"/>
        <family val="4"/>
        <charset val="136"/>
      </rPr>
      <t>審查</t>
    </r>
    <r>
      <rPr>
        <sz val="12"/>
        <color rgb="FF000000"/>
        <rFont val="標楷體"/>
        <family val="4"/>
        <charset val="136"/>
      </rPr>
      <t xml:space="preserve">
得分</t>
    </r>
  </si>
  <si>
    <r>
      <rPr>
        <sz val="12"/>
        <color rgb="FF000000"/>
        <rFont val="標楷體"/>
        <family val="4"/>
        <charset val="136"/>
      </rPr>
      <t>備註</t>
    </r>
  </si>
  <si>
    <t>調整後配分temp(核心)</t>
  </si>
  <si>
    <t>調整後配分temp(一般)</t>
  </si>
  <si>
    <r>
      <rPr>
        <sz val="12"/>
        <color rgb="FF000000"/>
        <rFont val="標楷體"/>
        <family val="4"/>
        <charset val="136"/>
      </rPr>
      <t>生產製造</t>
    </r>
  </si>
  <si>
    <r>
      <t>1.</t>
    </r>
    <r>
      <rPr>
        <sz val="12"/>
        <color rgb="FF000000"/>
        <rFont val="標楷體"/>
        <family val="4"/>
        <charset val="136"/>
      </rPr>
      <t>能資源節約</t>
    </r>
  </si>
  <si>
    <r>
      <t>*1-1</t>
    </r>
    <r>
      <rPr>
        <sz val="12"/>
        <color rgb="FF000000"/>
        <rFont val="標楷體"/>
        <family val="4"/>
        <charset val="136"/>
      </rPr>
      <t>原物料生產力</t>
    </r>
  </si>
  <si>
    <r>
      <rPr>
        <sz val="12"/>
        <color rgb="FF000000"/>
        <rFont val="標楷體"/>
        <family val="4"/>
        <charset val="136"/>
      </rPr>
      <t>定量指標</t>
    </r>
  </si>
  <si>
    <r>
      <rPr>
        <sz val="12"/>
        <color rgb="FF000000"/>
        <rFont val="標楷體"/>
        <family val="4"/>
        <charset val="136"/>
      </rPr>
      <t>必要性指標</t>
    </r>
  </si>
  <si>
    <r>
      <t>*1-2</t>
    </r>
    <r>
      <rPr>
        <sz val="12"/>
        <color rgb="FF000000"/>
        <rFont val="標楷體"/>
        <family val="4"/>
        <charset val="136"/>
      </rPr>
      <t>能源消耗量</t>
    </r>
  </si>
  <si>
    <r>
      <t>*1-3</t>
    </r>
    <r>
      <rPr>
        <sz val="12"/>
        <color rgb="FF000000"/>
        <rFont val="標楷體"/>
        <family val="4"/>
        <charset val="136"/>
      </rPr>
      <t>水資源耗用量</t>
    </r>
  </si>
  <si>
    <r>
      <t xml:space="preserve">  1-4</t>
    </r>
    <r>
      <rPr>
        <sz val="12"/>
        <color rgb="FF000000"/>
        <rFont val="標楷體"/>
        <family val="4"/>
        <charset val="136"/>
      </rPr>
      <t>單位產品</t>
    </r>
    <r>
      <rPr>
        <sz val="12"/>
        <color rgb="FF000000"/>
        <rFont val="Times New Roman"/>
        <family val="1"/>
      </rPr>
      <t>COD</t>
    </r>
    <r>
      <rPr>
        <sz val="12"/>
        <color rgb="FF000000"/>
        <rFont val="標楷體"/>
        <family val="4"/>
        <charset val="136"/>
      </rPr>
      <t>產生量</t>
    </r>
  </si>
  <si>
    <r>
      <t>*1-5</t>
    </r>
    <r>
      <rPr>
        <sz val="12"/>
        <color rgb="FF000000"/>
        <rFont val="標楷體"/>
        <family val="4"/>
        <charset val="136"/>
      </rPr>
      <t>事業廢棄物產生量</t>
    </r>
  </si>
  <si>
    <r>
      <t xml:space="preserve">  1-6</t>
    </r>
    <r>
      <rPr>
        <sz val="12"/>
        <color rgb="FF000000"/>
        <rFont val="標楷體"/>
        <family val="4"/>
        <charset val="136"/>
      </rPr>
      <t>事業廢棄物回收再利用率</t>
    </r>
  </si>
  <si>
    <r>
      <t>*1-7</t>
    </r>
    <r>
      <rPr>
        <sz val="12"/>
        <color rgb="FF000000"/>
        <rFont val="標楷體"/>
        <family val="4"/>
        <charset val="136"/>
      </rPr>
      <t>溫室氣體排放量</t>
    </r>
  </si>
  <si>
    <r>
      <t>2.</t>
    </r>
    <r>
      <rPr>
        <sz val="12"/>
        <color rgb="FF000000"/>
        <rFont val="標楷體"/>
        <family val="4"/>
        <charset val="136"/>
      </rPr>
      <t>綠色製程</t>
    </r>
  </si>
  <si>
    <r>
      <t>*2-1</t>
    </r>
    <r>
      <rPr>
        <sz val="12"/>
        <color rgb="FF000000"/>
        <rFont val="標楷體"/>
        <family val="4"/>
        <charset val="136"/>
      </rPr>
      <t>廠房流程管理有效性</t>
    </r>
  </si>
  <si>
    <r>
      <rPr>
        <sz val="12"/>
        <color rgb="FF000000"/>
        <rFont val="標楷體"/>
        <family val="4"/>
        <charset val="136"/>
      </rPr>
      <t>定性指標</t>
    </r>
  </si>
  <si>
    <r>
      <t>*2-2</t>
    </r>
    <r>
      <rPr>
        <sz val="12"/>
        <color rgb="FF000000"/>
        <rFont val="標楷體"/>
        <family val="4"/>
        <charset val="136"/>
      </rPr>
      <t>採用清潔生產製程技術</t>
    </r>
  </si>
  <si>
    <r>
      <t xml:space="preserve">  2-3</t>
    </r>
    <r>
      <rPr>
        <sz val="12"/>
        <color rgb="FF000000"/>
        <rFont val="標楷體"/>
        <family val="4"/>
        <charset val="136"/>
      </rPr>
      <t>製程節能設計</t>
    </r>
  </si>
  <si>
    <r>
      <t xml:space="preserve">  2-4</t>
    </r>
    <r>
      <rPr>
        <sz val="12"/>
        <color rgb="FF000000"/>
        <rFont val="標楷體"/>
        <family val="4"/>
        <charset val="136"/>
      </rPr>
      <t>製程廢棄物回收設計</t>
    </r>
  </si>
  <si>
    <r>
      <t xml:space="preserve">  2-5</t>
    </r>
    <r>
      <rPr>
        <sz val="12"/>
        <color rgb="FF000000"/>
        <rFont val="標楷體"/>
        <family val="4"/>
        <charset val="136"/>
      </rPr>
      <t>生產及使用再生能源</t>
    </r>
  </si>
  <si>
    <r>
      <t>*2-6</t>
    </r>
    <r>
      <rPr>
        <sz val="12"/>
        <color rgb="FF000000"/>
        <rFont val="標楷體"/>
        <family val="4"/>
        <charset val="136"/>
      </rPr>
      <t>製程用水合理化推動</t>
    </r>
  </si>
  <si>
    <r>
      <t>3.</t>
    </r>
    <r>
      <rPr>
        <sz val="12"/>
        <color rgb="FF000000"/>
        <rFont val="標楷體"/>
        <family val="4"/>
        <charset val="136"/>
      </rPr>
      <t>污染物產生及管末處理功能</t>
    </r>
  </si>
  <si>
    <r>
      <t>*3-1</t>
    </r>
    <r>
      <rPr>
        <sz val="12"/>
        <color rgb="FF000000"/>
        <rFont val="標楷體"/>
        <family val="4"/>
        <charset val="136"/>
      </rPr>
      <t>事業廢棄物妥善處理</t>
    </r>
  </si>
  <si>
    <r>
      <t>*3-2</t>
    </r>
    <r>
      <rPr>
        <sz val="12"/>
        <color rgb="FF000000"/>
        <rFont val="標楷體"/>
        <family val="4"/>
        <charset val="136"/>
      </rPr>
      <t>污染防治與管理</t>
    </r>
  </si>
  <si>
    <r>
      <rPr>
        <sz val="11"/>
        <color rgb="FF000000"/>
        <rFont val="標楷體"/>
        <family val="4"/>
        <charset val="136"/>
      </rPr>
      <t>綠色管理及社會責任</t>
    </r>
  </si>
  <si>
    <r>
      <t>4.</t>
    </r>
    <r>
      <rPr>
        <sz val="12"/>
        <color rgb="FF000000"/>
        <rFont val="標楷體"/>
        <family val="4"/>
        <charset val="136"/>
      </rPr>
      <t>綠色管理</t>
    </r>
  </si>
  <si>
    <r>
      <t xml:space="preserve">  4-1</t>
    </r>
    <r>
      <rPr>
        <sz val="12"/>
        <color rgb="FF000000"/>
        <rFont val="標楷體"/>
        <family val="4"/>
        <charset val="136"/>
      </rPr>
      <t>危害物質管制措施</t>
    </r>
  </si>
  <si>
    <r>
      <t xml:space="preserve">  4-2</t>
    </r>
    <r>
      <rPr>
        <sz val="12"/>
        <color rgb="FF000000"/>
        <rFont val="標楷體"/>
        <family val="4"/>
        <charset val="136"/>
      </rPr>
      <t>環境安全衛生管理</t>
    </r>
  </si>
  <si>
    <r>
      <t>*4-3</t>
    </r>
    <r>
      <rPr>
        <sz val="12"/>
        <color rgb="FF000000"/>
        <rFont val="標楷體"/>
        <family val="4"/>
        <charset val="136"/>
      </rPr>
      <t>溫室氣體管理制度</t>
    </r>
  </si>
  <si>
    <r>
      <t xml:space="preserve">  4-4</t>
    </r>
    <r>
      <rPr>
        <sz val="12"/>
        <color rgb="FF000000"/>
        <rFont val="標楷體"/>
        <family val="4"/>
        <charset val="136"/>
      </rPr>
      <t>與利害關係人溝通</t>
    </r>
  </si>
  <si>
    <r>
      <t xml:space="preserve"> *4-5</t>
    </r>
    <r>
      <rPr>
        <sz val="12"/>
        <color rgb="FF000000"/>
        <rFont val="標楷體"/>
        <family val="4"/>
        <charset val="136"/>
      </rPr>
      <t>綠色供應鏈管理</t>
    </r>
  </si>
  <si>
    <r>
      <t>5.</t>
    </r>
    <r>
      <rPr>
        <sz val="12"/>
        <color rgb="FF000000"/>
        <rFont val="標楷體"/>
        <family val="4"/>
        <charset val="136"/>
      </rPr>
      <t>社會責任</t>
    </r>
  </si>
  <si>
    <r>
      <t xml:space="preserve">  5-2</t>
    </r>
    <r>
      <rPr>
        <sz val="12"/>
        <color rgb="FF000000"/>
        <rFont val="標楷體"/>
        <family val="4"/>
        <charset val="136"/>
      </rPr>
      <t>永續資訊之建置與揭露</t>
    </r>
  </si>
  <si>
    <r>
      <rPr>
        <sz val="12"/>
        <color rgb="FF000000"/>
        <rFont val="標楷體"/>
        <family val="4"/>
        <charset val="136"/>
      </rPr>
      <t>創新及其他</t>
    </r>
  </si>
  <si>
    <r>
      <t>6.</t>
    </r>
    <r>
      <rPr>
        <sz val="12"/>
        <color rgb="FF000000"/>
        <rFont val="標楷體"/>
        <family val="4"/>
        <charset val="136"/>
      </rPr>
      <t>創新思維</t>
    </r>
  </si>
  <si>
    <r>
      <t xml:space="preserve">  6-1</t>
    </r>
    <r>
      <rPr>
        <sz val="12"/>
        <color rgb="FF000000"/>
        <rFont val="標楷體"/>
        <family val="4"/>
        <charset val="136"/>
      </rPr>
      <t>去碳化創新作法</t>
    </r>
  </si>
  <si>
    <r>
      <rPr>
        <sz val="12"/>
        <color rgb="FF000000"/>
        <rFont val="標楷體"/>
        <family val="4"/>
        <charset val="136"/>
      </rPr>
      <t>選擇性指標</t>
    </r>
  </si>
  <si>
    <r>
      <t>7.</t>
    </r>
    <r>
      <rPr>
        <sz val="12"/>
        <color rgb="FF000000"/>
        <rFont val="標楷體"/>
        <family val="4"/>
        <charset val="136"/>
      </rPr>
      <t>其他</t>
    </r>
  </si>
  <si>
    <r>
      <t xml:space="preserve">  7-1</t>
    </r>
    <r>
      <rPr>
        <sz val="12"/>
        <color rgb="FF000000"/>
        <rFont val="標楷體"/>
        <family val="4"/>
        <charset val="136"/>
      </rPr>
      <t>其他促進環境永續創新作法</t>
    </r>
  </si>
  <si>
    <r>
      <rPr>
        <sz val="12"/>
        <color rgb="FF000000"/>
        <rFont val="標楷體"/>
        <family val="4"/>
        <charset val="136"/>
      </rPr>
      <t>核心指標總分</t>
    </r>
  </si>
  <si>
    <r>
      <rPr>
        <sz val="12"/>
        <color rgb="FF000000"/>
        <rFont val="標楷體"/>
        <family val="4"/>
        <charset val="136"/>
      </rPr>
      <t>總分</t>
    </r>
  </si>
  <si>
    <r>
      <t>*</t>
    </r>
    <r>
      <rPr>
        <sz val="12"/>
        <color rgb="FF000000"/>
        <rFont val="標楷體"/>
        <family val="4"/>
        <charset val="136"/>
      </rPr>
      <t>為核心指標項目</t>
    </r>
  </si>
  <si>
    <r>
      <rPr>
        <sz val="12"/>
        <color rgb="FF000000"/>
        <rFont val="標楷體"/>
        <family val="4"/>
        <charset val="136"/>
      </rPr>
      <t>自評結果</t>
    </r>
  </si>
  <si>
    <r>
      <rPr>
        <sz val="12"/>
        <color rgb="FF000000"/>
        <rFont val="標楷體"/>
        <family val="4"/>
        <charset val="136"/>
      </rPr>
      <t>通過門檻</t>
    </r>
  </si>
  <si>
    <r>
      <rPr>
        <sz val="12"/>
        <color rgb="FF000000"/>
        <rFont val="標楷體"/>
        <family val="4"/>
        <charset val="136"/>
      </rPr>
      <t>符合</t>
    </r>
  </si>
  <si>
    <r>
      <rPr>
        <sz val="12"/>
        <color rgb="FF000000"/>
        <rFont val="標楷體"/>
        <family val="4"/>
        <charset val="136"/>
      </rPr>
      <t>不符合</t>
    </r>
  </si>
  <si>
    <r>
      <rPr>
        <sz val="12"/>
        <color rgb="FF000000"/>
        <rFont val="標楷體"/>
        <family val="4"/>
        <charset val="136"/>
      </rPr>
      <t>核心指標</t>
    </r>
    <r>
      <rPr>
        <sz val="12"/>
        <color rgb="FF000000"/>
        <rFont val="Times New Roman"/>
        <family val="1"/>
      </rPr>
      <t>0</t>
    </r>
    <r>
      <rPr>
        <sz val="12"/>
        <color rgb="FF000000"/>
        <rFont val="標楷體"/>
        <family val="4"/>
        <charset val="136"/>
      </rPr>
      <t>分者不得超過</t>
    </r>
    <r>
      <rPr>
        <sz val="12"/>
        <color rgb="FF000000"/>
        <rFont val="Times New Roman"/>
        <family val="1"/>
      </rPr>
      <t>3</t>
    </r>
    <r>
      <rPr>
        <sz val="12"/>
        <color rgb="FF000000"/>
        <rFont val="標楷體"/>
        <family val="4"/>
        <charset val="136"/>
      </rPr>
      <t>項</t>
    </r>
  </si>
  <si>
    <r>
      <rPr>
        <sz val="12"/>
        <color rgb="FF000000"/>
        <rFont val="標楷體"/>
        <family val="4"/>
        <charset val="136"/>
      </rPr>
      <t>核心指標總分</t>
    </r>
    <r>
      <rPr>
        <sz val="12"/>
        <color rgb="FF000000"/>
        <rFont val="Times New Roman"/>
        <family val="1"/>
      </rPr>
      <t>45</t>
    </r>
    <r>
      <rPr>
        <sz val="12"/>
        <color rgb="FF000000"/>
        <rFont val="標楷體"/>
        <family val="4"/>
        <charset val="136"/>
      </rPr>
      <t>分以上</t>
    </r>
  </si>
  <si>
    <r>
      <rPr>
        <sz val="12"/>
        <color rgb="FF000000"/>
        <rFont val="標楷體"/>
        <family val="4"/>
        <charset val="136"/>
      </rPr>
      <t>總分</t>
    </r>
    <r>
      <rPr>
        <sz val="12"/>
        <color rgb="FF000000"/>
        <rFont val="Times New Roman"/>
        <family val="1"/>
      </rPr>
      <t>75</t>
    </r>
    <r>
      <rPr>
        <sz val="12"/>
        <color rgb="FF000000"/>
        <rFont val="標楷體"/>
        <family val="4"/>
        <charset val="136"/>
      </rPr>
      <t>分以上</t>
    </r>
  </si>
  <si>
    <r>
      <t>(</t>
    </r>
    <r>
      <rPr>
        <sz val="12"/>
        <color rgb="FF000000"/>
        <rFont val="標楷體"/>
        <family val="4"/>
        <charset val="136"/>
      </rPr>
      <t>工廠填寫</t>
    </r>
    <r>
      <rPr>
        <sz val="12"/>
        <color rgb="FF000000"/>
        <rFont val="Times New Roman"/>
        <family val="1"/>
      </rPr>
      <t>)</t>
    </r>
  </si>
  <si>
    <r>
      <rPr>
        <sz val="14"/>
        <color rgb="FF000000"/>
        <rFont val="標楷體"/>
        <family val="4"/>
        <charset val="136"/>
      </rPr>
      <t>各項指標查檢表如後，請依序排列裝訂，若有指標不適用之情形，請於下表中填寫不適用指標之名稱及原因說明。</t>
    </r>
  </si>
  <si>
    <r>
      <rPr>
        <b/>
        <sz val="13"/>
        <color rgb="FF000000"/>
        <rFont val="標楷體"/>
        <family val="4"/>
        <charset val="136"/>
      </rPr>
      <t>指標編號</t>
    </r>
  </si>
  <si>
    <r>
      <rPr>
        <b/>
        <sz val="13"/>
        <color rgb="FF000000"/>
        <rFont val="標楷體"/>
        <family val="4"/>
        <charset val="136"/>
      </rPr>
      <t>指標名稱</t>
    </r>
  </si>
  <si>
    <r>
      <rPr>
        <b/>
        <sz val="13"/>
        <color rgb="FF000000"/>
        <rFont val="標楷體"/>
        <family val="4"/>
        <charset val="136"/>
      </rPr>
      <t>不適用原因說明</t>
    </r>
  </si>
  <si>
    <r>
      <rPr>
        <sz val="14"/>
        <color rgb="FF000000"/>
        <rFont val="標楷體"/>
        <family val="4"/>
        <charset val="136"/>
      </rPr>
      <t>生產製造指標─能資源節約</t>
    </r>
  </si>
  <si>
    <r>
      <t>1-1</t>
    </r>
    <r>
      <rPr>
        <sz val="14"/>
        <color rgb="FF000000"/>
        <rFont val="標楷體"/>
        <family val="4"/>
        <charset val="136"/>
      </rPr>
      <t>原物料生產力</t>
    </r>
  </si>
  <si>
    <r>
      <rPr>
        <sz val="10"/>
        <color rgb="FF000000"/>
        <rFont val="標楷體"/>
        <family val="4"/>
        <charset val="136"/>
      </rPr>
      <t>年度產品生產量</t>
    </r>
    <r>
      <rPr>
        <sz val="10"/>
        <color rgb="FF000000"/>
        <rFont val="Times New Roman"/>
        <family val="1"/>
      </rPr>
      <t>(Adt)</t>
    </r>
  </si>
  <si>
    <t>=</t>
  </si>
  <si>
    <r>
      <rPr>
        <sz val="10"/>
        <color rgb="FF000000"/>
        <rFont val="標楷體"/>
        <family val="4"/>
        <charset val="136"/>
      </rPr>
      <t>年度工廠總原物料使用量</t>
    </r>
    <r>
      <rPr>
        <sz val="10"/>
        <color rgb="FF000000"/>
        <rFont val="Times New Roman"/>
        <family val="1"/>
      </rPr>
      <t>(t)</t>
    </r>
  </si>
  <si>
    <r>
      <t>P</t>
    </r>
    <r>
      <rPr>
        <vertAlign val="subscript"/>
        <sz val="10"/>
        <color rgb="FF000000"/>
        <rFont val="Times New Roman"/>
        <family val="1"/>
      </rPr>
      <t>1,LL</t>
    </r>
  </si>
  <si>
    <t>+</t>
  </si>
  <si>
    <t>×</t>
  </si>
  <si>
    <t>-</t>
  </si>
  <si>
    <t>(</t>
  </si>
  <si>
    <t>)</t>
  </si>
  <si>
    <r>
      <t>S</t>
    </r>
    <r>
      <rPr>
        <vertAlign val="subscript"/>
        <sz val="10"/>
        <color rgb="FF000000"/>
        <rFont val="Times New Roman"/>
        <family val="1"/>
      </rPr>
      <t>1,a</t>
    </r>
    <r>
      <rPr>
        <sz val="10"/>
        <color rgb="FF000000"/>
        <rFont val="標楷體"/>
        <family val="4"/>
        <charset val="136"/>
      </rPr>
      <t>：工廠單位原料產品重量</t>
    </r>
  </si>
  <si>
    <r>
      <t>S</t>
    </r>
    <r>
      <rPr>
        <vertAlign val="subscript"/>
        <sz val="10"/>
        <color rgb="FF000000"/>
        <rFont val="Times New Roman"/>
        <family val="1"/>
      </rPr>
      <t>1,HL</t>
    </r>
    <r>
      <rPr>
        <sz val="10"/>
        <color rgb="FF000000"/>
        <rFont val="標楷體"/>
        <family val="4"/>
        <charset val="136"/>
      </rPr>
      <t>：基準值高標值</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t>
    </r>
  </si>
  <si>
    <r>
      <t>S</t>
    </r>
    <r>
      <rPr>
        <vertAlign val="subscript"/>
        <sz val="10"/>
        <color rgb="FF000000"/>
        <rFont val="Times New Roman"/>
        <family val="1"/>
      </rPr>
      <t>1,LL</t>
    </r>
    <r>
      <rPr>
        <sz val="10"/>
        <color rgb="FF000000"/>
        <rFont val="標楷體"/>
        <family val="4"/>
        <charset val="136"/>
      </rPr>
      <t>：基準值低標值</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</si>
  <si>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1,HL</t>
    </r>
    <r>
      <rPr>
        <sz val="10"/>
        <color rgb="FF000000"/>
        <rFont val="標楷體"/>
        <family val="4"/>
        <charset val="136"/>
      </rPr>
      <t>：基準值高標值對應配分</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</si>
  <si>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1,LL</t>
    </r>
    <r>
      <rPr>
        <sz val="10"/>
        <color rgb="FF000000"/>
        <rFont val="標楷體"/>
        <family val="4"/>
        <charset val="136"/>
      </rPr>
      <t>：基準值低標值對應配分</t>
    </r>
    <r>
      <rPr>
        <sz val="10"/>
        <color rgb="FF000000"/>
        <rFont val="Times New Roman"/>
        <family val="1"/>
      </rPr>
      <t>(</t>
    </r>
    <r>
      <rPr>
        <sz val="10"/>
        <color rgb="FF000000"/>
        <rFont val="標楷體"/>
        <family val="4"/>
        <charset val="136"/>
      </rPr>
      <t>依表</t>
    </r>
    <r>
      <rPr>
        <sz val="10"/>
        <color rgb="FF000000"/>
        <rFont val="Times New Roman"/>
        <family val="1"/>
      </rPr>
      <t>3.1.4-1</t>
    </r>
    <r>
      <rPr>
        <sz val="10"/>
        <color rgb="FF000000"/>
        <rFont val="標楷體"/>
        <family val="4"/>
        <charset val="136"/>
      </rPr>
      <t>填寫</t>
    </r>
    <r>
      <rPr>
        <sz val="10"/>
        <color rgb="FF000000"/>
        <rFont val="Times New Roman"/>
        <family val="1"/>
      </rPr>
      <t>)</t>
    </r>
  </si>
  <si>
    <r>
      <rPr>
        <sz val="12"/>
        <color rgb="FF000000"/>
        <rFont val="標楷體"/>
        <family val="4"/>
        <charset val="136"/>
      </rPr>
      <t>項次</t>
    </r>
  </si>
  <si>
    <r>
      <rPr>
        <sz val="12"/>
        <color rgb="FF000000"/>
        <rFont val="標楷體"/>
        <family val="4"/>
        <charset val="136"/>
      </rPr>
      <t>原物料名稱</t>
    </r>
  </si>
  <si>
    <r>
      <rPr>
        <sz val="12"/>
        <color rgb="FF000000"/>
        <rFont val="標楷體"/>
        <family val="4"/>
        <charset val="136"/>
      </rPr>
      <t>申請年度</t>
    </r>
  </si>
  <si>
    <r>
      <rPr>
        <sz val="12"/>
        <color rgb="FF000000"/>
        <rFont val="標楷體"/>
        <family val="4"/>
        <charset val="136"/>
      </rPr>
      <t>佐證資料名稱</t>
    </r>
  </si>
  <si>
    <r>
      <rPr>
        <sz val="12"/>
        <color rgb="FF000000"/>
        <rFont val="標楷體"/>
        <family val="4"/>
        <charset val="136"/>
      </rPr>
      <t>原料或再生原料使用量</t>
    </r>
  </si>
  <si>
    <r>
      <rPr>
        <sz val="12"/>
        <color rgb="FF000000"/>
        <rFont val="標楷體"/>
        <family val="4"/>
        <charset val="136"/>
      </rPr>
      <t>單位</t>
    </r>
  </si>
  <si>
    <r>
      <rPr>
        <sz val="10"/>
        <color rgb="FF000000"/>
        <rFont val="標楷體"/>
        <family val="4"/>
        <charset val="136"/>
      </rPr>
      <t>換算為</t>
    </r>
    <r>
      <rPr>
        <sz val="10"/>
        <color rgb="FF000000"/>
        <rFont val="Times New Roman"/>
        <family val="1"/>
      </rPr>
      <t>t</t>
    </r>
  </si>
  <si>
    <r>
      <t>1-2</t>
    </r>
    <r>
      <rPr>
        <sz val="14"/>
        <color rgb="FF000000"/>
        <rFont val="標楷體"/>
        <family val="4"/>
        <charset val="136"/>
      </rPr>
      <t>能源消耗量</t>
    </r>
  </si>
  <si>
    <r>
      <rPr>
        <sz val="10"/>
        <color rgb="FF000000"/>
        <rFont val="標楷體"/>
        <family val="4"/>
        <charset val="136"/>
      </rPr>
      <t>年度工廠總能源消耗量</t>
    </r>
    <r>
      <rPr>
        <sz val="10"/>
        <color rgb="FF000000"/>
        <rFont val="Times New Roman"/>
        <family val="1"/>
      </rPr>
      <t>(Mcal)</t>
    </r>
  </si>
  <si>
    <r>
      <t>P</t>
    </r>
    <r>
      <rPr>
        <vertAlign val="subscript"/>
        <sz val="10"/>
        <color rgb="FF000000"/>
        <rFont val="Times New Roman"/>
        <family val="1"/>
      </rPr>
      <t>2,LL</t>
    </r>
  </si>
  <si>
    <r>
      <t>S</t>
    </r>
    <r>
      <rPr>
        <vertAlign val="subscript"/>
        <sz val="10"/>
        <color rgb="FF000000"/>
        <rFont val="Times New Roman"/>
        <family val="1"/>
      </rPr>
      <t>2,a</t>
    </r>
    <r>
      <rPr>
        <sz val="10"/>
        <color rgb="FF000000"/>
        <rFont val="標楷體"/>
        <family val="4"/>
        <charset val="136"/>
      </rPr>
      <t>：工廠單位產品能源消耗</t>
    </r>
  </si>
  <si>
    <r>
      <t>S</t>
    </r>
    <r>
      <rPr>
        <vertAlign val="subscript"/>
        <sz val="10"/>
        <color rgb="FF000000"/>
        <rFont val="Times New Roman"/>
        <family val="1"/>
      </rPr>
      <t>2,HL</t>
    </r>
    <r>
      <rPr>
        <sz val="10"/>
        <color rgb="FF000000"/>
        <rFont val="標楷體"/>
        <family val="4"/>
        <charset val="136"/>
      </rPr>
      <t>：單位產品能源消耗高標值</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t>
    </r>
  </si>
  <si>
    <r>
      <t>S</t>
    </r>
    <r>
      <rPr>
        <vertAlign val="subscript"/>
        <sz val="10"/>
        <color rgb="FF000000"/>
        <rFont val="Times New Roman"/>
        <family val="1"/>
      </rPr>
      <t>2,LL</t>
    </r>
    <r>
      <rPr>
        <sz val="10"/>
        <color rgb="FF000000"/>
        <rFont val="標楷體"/>
        <family val="4"/>
        <charset val="136"/>
      </rPr>
      <t>：單位產品能源消耗低標值</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</si>
  <si>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2,HL</t>
    </r>
    <r>
      <rPr>
        <sz val="10"/>
        <color rgb="FF000000"/>
        <rFont val="標楷體"/>
        <family val="4"/>
        <charset val="136"/>
      </rPr>
      <t>：單位產品能源消耗高標值對應配分</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</si>
  <si>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2,LL</t>
    </r>
    <r>
      <rPr>
        <sz val="10"/>
        <color rgb="FF000000"/>
        <rFont val="標楷體"/>
        <family val="4"/>
        <charset val="136"/>
      </rPr>
      <t>：單位產品能源消耗低標值對應配分</t>
    </r>
    <r>
      <rPr>
        <sz val="10"/>
        <color rgb="FF000000"/>
        <rFont val="Times New Roman"/>
        <family val="1"/>
      </rPr>
      <t>(</t>
    </r>
    <r>
      <rPr>
        <sz val="10"/>
        <color rgb="FF000000"/>
        <rFont val="標楷體"/>
        <family val="4"/>
        <charset val="136"/>
      </rPr>
      <t>依表</t>
    </r>
    <r>
      <rPr>
        <sz val="10"/>
        <color rgb="FF000000"/>
        <rFont val="Times New Roman"/>
        <family val="1"/>
      </rPr>
      <t>3.2.4-1</t>
    </r>
    <r>
      <rPr>
        <sz val="10"/>
        <color rgb="FF000000"/>
        <rFont val="標楷體"/>
        <family val="4"/>
        <charset val="136"/>
      </rPr>
      <t>填寫</t>
    </r>
    <r>
      <rPr>
        <sz val="10"/>
        <color rgb="FF000000"/>
        <rFont val="Times New Roman"/>
        <family val="1"/>
      </rPr>
      <t>)</t>
    </r>
  </si>
  <si>
    <r>
      <rPr>
        <sz val="12"/>
        <color rgb="FF000000"/>
        <rFont val="標楷體"/>
        <family val="4"/>
        <charset val="136"/>
      </rPr>
      <t>外購能源名稱</t>
    </r>
  </si>
  <si>
    <r>
      <rPr>
        <sz val="12"/>
        <color rgb="FF000000"/>
        <rFont val="標楷體"/>
        <family val="4"/>
        <charset val="136"/>
      </rPr>
      <t>能源熱值</t>
    </r>
  </si>
  <si>
    <r>
      <rPr>
        <sz val="12"/>
        <color rgb="FF000000"/>
        <rFont val="標楷體"/>
        <family val="4"/>
        <charset val="136"/>
      </rPr>
      <t>年度用量</t>
    </r>
  </si>
  <si>
    <r>
      <rPr>
        <sz val="12"/>
        <color rgb="FF000000"/>
        <rFont val="標楷體"/>
        <family val="4"/>
        <charset val="136"/>
      </rPr>
      <t>總熱值</t>
    </r>
    <r>
      <rPr>
        <sz val="12"/>
        <color rgb="FF000000"/>
        <rFont val="Times New Roman"/>
        <family val="1"/>
      </rPr>
      <t>(kcal)</t>
    </r>
  </si>
  <si>
    <r>
      <t>1-3</t>
    </r>
    <r>
      <rPr>
        <sz val="14"/>
        <color rgb="FF000000"/>
        <rFont val="標楷體"/>
        <family val="4"/>
        <charset val="136"/>
      </rPr>
      <t>水資源耗用量</t>
    </r>
  </si>
  <si>
    <r>
      <rPr>
        <sz val="10"/>
        <color rgb="FF000000"/>
        <rFont val="標楷體"/>
        <family val="4"/>
        <charset val="136"/>
      </rPr>
      <t>年度總水資源使用量</t>
    </r>
    <r>
      <rPr>
        <sz val="10"/>
        <color rgb="FF000000"/>
        <rFont val="Times New Roman"/>
        <family val="1"/>
      </rPr>
      <t>(m</t>
    </r>
    <r>
      <rPr>
        <vertAlign val="superscript"/>
        <sz val="10"/>
        <color rgb="FF000000"/>
        <rFont val="Times New Roman"/>
        <family val="1"/>
      </rPr>
      <t>3</t>
    </r>
    <r>
      <rPr>
        <sz val="10"/>
        <color rgb="FF000000"/>
        <rFont val="Times New Roman"/>
        <family val="1"/>
      </rPr>
      <t>)</t>
    </r>
  </si>
  <si>
    <r>
      <t>P</t>
    </r>
    <r>
      <rPr>
        <vertAlign val="subscript"/>
        <sz val="10"/>
        <color rgb="FF000000"/>
        <rFont val="Times New Roman"/>
        <family val="1"/>
      </rPr>
      <t>3,LL</t>
    </r>
  </si>
  <si>
    <r>
      <t>S</t>
    </r>
    <r>
      <rPr>
        <vertAlign val="subscript"/>
        <sz val="10"/>
        <color rgb="FF000000"/>
        <rFont val="Times New Roman"/>
        <family val="1"/>
      </rPr>
      <t>3,a</t>
    </r>
    <r>
      <rPr>
        <sz val="10"/>
        <color rgb="FF000000"/>
        <rFont val="標楷體"/>
        <family val="4"/>
        <charset val="136"/>
      </rPr>
      <t>：工廠單位產品水資源耗用量</t>
    </r>
  </si>
  <si>
    <r>
      <t>S</t>
    </r>
    <r>
      <rPr>
        <vertAlign val="subscript"/>
        <sz val="10"/>
        <color rgb="FF000000"/>
        <rFont val="Times New Roman"/>
        <family val="1"/>
      </rPr>
      <t>3,HL</t>
    </r>
    <r>
      <rPr>
        <sz val="10"/>
        <color rgb="FF000000"/>
        <rFont val="標楷體"/>
        <family val="4"/>
        <charset val="136"/>
      </rPr>
      <t>：單位產品水資源耗用量高標值</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t>
    </r>
  </si>
  <si>
    <r>
      <t>S</t>
    </r>
    <r>
      <rPr>
        <vertAlign val="subscript"/>
        <sz val="10"/>
        <color rgb="FF000000"/>
        <rFont val="Times New Roman"/>
        <family val="1"/>
      </rPr>
      <t>3,LL</t>
    </r>
    <r>
      <rPr>
        <sz val="10"/>
        <color rgb="FF000000"/>
        <rFont val="標楷體"/>
        <family val="4"/>
        <charset val="136"/>
      </rPr>
      <t>：單位產品水資源耗用量低標值</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</si>
  <si>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3,HL</t>
    </r>
    <r>
      <rPr>
        <sz val="10"/>
        <color rgb="FF000000"/>
        <rFont val="標楷體"/>
        <family val="4"/>
        <charset val="136"/>
      </rPr>
      <t>：單位產品水資源耗用量高標值對應配分</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</si>
  <si>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3,LL</t>
    </r>
    <r>
      <rPr>
        <sz val="10"/>
        <color rgb="FF000000"/>
        <rFont val="標楷體"/>
        <family val="4"/>
        <charset val="136"/>
      </rPr>
      <t>：單位產品水資源耗用量低標值對應配分</t>
    </r>
    <r>
      <rPr>
        <sz val="10"/>
        <color rgb="FF000000"/>
        <rFont val="Times New Roman"/>
        <family val="1"/>
      </rPr>
      <t>(</t>
    </r>
    <r>
      <rPr>
        <sz val="10"/>
        <color rgb="FF000000"/>
        <rFont val="標楷體"/>
        <family val="4"/>
        <charset val="136"/>
      </rPr>
      <t>依表</t>
    </r>
    <r>
      <rPr>
        <sz val="10"/>
        <color rgb="FF000000"/>
        <rFont val="Times New Roman"/>
        <family val="1"/>
      </rPr>
      <t>3.3.4-1</t>
    </r>
    <r>
      <rPr>
        <sz val="10"/>
        <color rgb="FF000000"/>
        <rFont val="標楷體"/>
        <family val="4"/>
        <charset val="136"/>
      </rPr>
      <t>填寫</t>
    </r>
    <r>
      <rPr>
        <sz val="10"/>
        <color rgb="FF000000"/>
        <rFont val="Times New Roman"/>
        <family val="1"/>
      </rPr>
      <t>)</t>
    </r>
  </si>
  <si>
    <r>
      <rPr>
        <sz val="12"/>
        <color rgb="FF000000"/>
        <rFont val="標楷體"/>
        <family val="4"/>
        <charset val="136"/>
      </rPr>
      <t>水資源來源</t>
    </r>
  </si>
  <si>
    <r>
      <rPr>
        <sz val="12"/>
        <color rgb="FF000000"/>
        <rFont val="標楷體"/>
        <family val="4"/>
        <charset val="136"/>
      </rPr>
      <t>水資源用途</t>
    </r>
  </si>
  <si>
    <r>
      <rPr>
        <sz val="12"/>
        <color rgb="FF000000"/>
        <rFont val="標楷體"/>
        <family val="4"/>
        <charset val="136"/>
      </rPr>
      <t>申請年度水資源使用量</t>
    </r>
    <r>
      <rPr>
        <sz val="12"/>
        <color rgb="FF000000"/>
        <rFont val="Times New Roman"/>
        <family val="1"/>
      </rPr>
      <t>(m</t>
    </r>
    <r>
      <rPr>
        <vertAlign val="superscript"/>
        <sz val="12"/>
        <color rgb="FF000000"/>
        <rFont val="Times New Roman"/>
        <family val="1"/>
      </rPr>
      <t>3</t>
    </r>
    <r>
      <rPr>
        <sz val="12"/>
        <color rgb="FF000000"/>
        <rFont val="Times New Roman"/>
        <family val="1"/>
      </rPr>
      <t>)</t>
    </r>
  </si>
  <si>
    <r>
      <t>1-4</t>
    </r>
    <r>
      <rPr>
        <sz val="14"/>
        <color rgb="FF000000"/>
        <rFont val="標楷體"/>
        <family val="4"/>
        <charset val="136"/>
      </rPr>
      <t>單位產品</t>
    </r>
    <r>
      <rPr>
        <sz val="14"/>
        <color rgb="FF000000"/>
        <rFont val="Times New Roman"/>
        <family val="1"/>
      </rPr>
      <t>COD</t>
    </r>
    <r>
      <rPr>
        <sz val="14"/>
        <color rgb="FF000000"/>
        <rFont val="標楷體"/>
        <family val="4"/>
        <charset val="136"/>
      </rPr>
      <t>產生量</t>
    </r>
  </si>
  <si>
    <r>
      <rPr>
        <sz val="10"/>
        <color rgb="FF000000"/>
        <rFont val="標楷體"/>
        <family val="4"/>
        <charset val="136"/>
      </rPr>
      <t>年度總</t>
    </r>
    <r>
      <rPr>
        <sz val="10"/>
        <color rgb="FF000000"/>
        <rFont val="Times New Roman"/>
        <family val="1"/>
      </rPr>
      <t>COD</t>
    </r>
    <r>
      <rPr>
        <sz val="10"/>
        <color rgb="FF000000"/>
        <rFont val="標楷體"/>
        <family val="4"/>
        <charset val="136"/>
      </rPr>
      <t>產生量</t>
    </r>
    <r>
      <rPr>
        <sz val="10"/>
        <color rgb="FF000000"/>
        <rFont val="Times New Roman"/>
        <family val="1"/>
      </rPr>
      <t>(kg)</t>
    </r>
  </si>
  <si>
    <r>
      <rPr>
        <sz val="10"/>
        <color rgb="FF000000"/>
        <rFont val="標楷體"/>
        <family val="4"/>
        <charset val="136"/>
      </rPr>
      <t>年度產品產生量</t>
    </r>
    <r>
      <rPr>
        <sz val="10"/>
        <color rgb="FF000000"/>
        <rFont val="Times New Roman"/>
        <family val="1"/>
      </rPr>
      <t>(Adt)</t>
    </r>
  </si>
  <si>
    <r>
      <t>S</t>
    </r>
    <r>
      <rPr>
        <vertAlign val="subscript"/>
        <sz val="10"/>
        <color rgb="FF000000"/>
        <rFont val="Times New Roman"/>
        <family val="1"/>
      </rPr>
      <t>4,HL</t>
    </r>
    <r>
      <rPr>
        <sz val="10"/>
        <color rgb="FF000000"/>
        <rFont val="標楷體"/>
        <family val="4"/>
        <charset val="136"/>
      </rPr>
      <t>：單位產品</t>
    </r>
    <r>
      <rPr>
        <sz val="10"/>
        <color rgb="FF000000"/>
        <rFont val="Times New Roman"/>
        <family val="1"/>
      </rPr>
      <t>COD</t>
    </r>
    <r>
      <rPr>
        <sz val="10"/>
        <color rgb="FF000000"/>
        <rFont val="標楷體"/>
        <family val="4"/>
        <charset val="136"/>
      </rPr>
      <t>產生量高標值</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t>
    </r>
  </si>
  <si>
    <r>
      <t>S</t>
    </r>
    <r>
      <rPr>
        <vertAlign val="subscript"/>
        <sz val="10"/>
        <color rgb="FF000000"/>
        <rFont val="Times New Roman"/>
        <family val="1"/>
      </rPr>
      <t>4,LL</t>
    </r>
    <r>
      <rPr>
        <sz val="10"/>
        <color rgb="FF000000"/>
        <rFont val="標楷體"/>
        <family val="4"/>
        <charset val="136"/>
      </rPr>
      <t>：單位產品</t>
    </r>
    <r>
      <rPr>
        <sz val="10"/>
        <color rgb="FF000000"/>
        <rFont val="Times New Roman"/>
        <family val="1"/>
      </rPr>
      <t>COD</t>
    </r>
    <r>
      <rPr>
        <sz val="10"/>
        <color rgb="FF000000"/>
        <rFont val="標楷體"/>
        <family val="4"/>
        <charset val="136"/>
      </rPr>
      <t>產生量低標值</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</si>
  <si>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4,HL</t>
    </r>
    <r>
      <rPr>
        <sz val="10"/>
        <color rgb="FF000000"/>
        <rFont val="標楷體"/>
        <family val="4"/>
        <charset val="136"/>
      </rPr>
      <t>：單位產品</t>
    </r>
    <r>
      <rPr>
        <sz val="10"/>
        <color rgb="FF000000"/>
        <rFont val="Times New Roman"/>
        <family val="1"/>
      </rPr>
      <t>COD</t>
    </r>
    <r>
      <rPr>
        <sz val="10"/>
        <color rgb="FF000000"/>
        <rFont val="標楷體"/>
        <family val="4"/>
        <charset val="136"/>
      </rPr>
      <t>產生量高標值對應配分</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t>
    </r>
  </si>
  <si>
    <r>
      <t>P</t>
    </r>
    <r>
      <rPr>
        <vertAlign val="subscript"/>
        <sz val="10"/>
        <color rgb="FF000000"/>
        <rFont val="Times New Roman"/>
        <family val="1"/>
      </rPr>
      <t>4,LL</t>
    </r>
    <r>
      <rPr>
        <sz val="10"/>
        <color rgb="FF000000"/>
        <rFont val="標楷體"/>
        <family val="4"/>
        <charset val="136"/>
      </rPr>
      <t>：單位產品</t>
    </r>
    <r>
      <rPr>
        <sz val="10"/>
        <color rgb="FF000000"/>
        <rFont val="Times New Roman"/>
        <family val="1"/>
      </rPr>
      <t>COD</t>
    </r>
    <r>
      <rPr>
        <sz val="10"/>
        <color rgb="FF000000"/>
        <rFont val="標楷體"/>
        <family val="4"/>
        <charset val="136"/>
      </rPr>
      <t>產生量低標值對應配分</t>
    </r>
    <r>
      <rPr>
        <sz val="10"/>
        <color rgb="FF000000"/>
        <rFont val="Times New Roman"/>
        <family val="1"/>
      </rPr>
      <t>(</t>
    </r>
    <r>
      <rPr>
        <sz val="10"/>
        <color rgb="FF000000"/>
        <rFont val="標楷體"/>
        <family val="4"/>
        <charset val="136"/>
      </rPr>
      <t>依表</t>
    </r>
    <r>
      <rPr>
        <sz val="10"/>
        <color rgb="FF000000"/>
        <rFont val="Times New Roman"/>
        <family val="1"/>
      </rPr>
      <t>3.4.4-1</t>
    </r>
    <r>
      <rPr>
        <sz val="10"/>
        <color rgb="FF000000"/>
        <rFont val="標楷體"/>
        <family val="4"/>
        <charset val="136"/>
      </rPr>
      <t>填寫</t>
    </r>
    <r>
      <rPr>
        <sz val="10"/>
        <color rgb="FF000000"/>
        <rFont val="Times New Roman"/>
        <family val="1"/>
      </rPr>
      <t>)</t>
    </r>
  </si>
  <si>
    <r>
      <rPr>
        <sz val="12"/>
        <color rgb="FF000000"/>
        <rFont val="標楷體"/>
        <family val="4"/>
        <charset val="136"/>
      </rPr>
      <t>廢水來源</t>
    </r>
  </si>
  <si>
    <r>
      <rPr>
        <sz val="12"/>
        <color rgb="FF000000"/>
        <rFont val="標楷體"/>
        <family val="4"/>
        <charset val="136"/>
      </rPr>
      <t>廢水回收用途</t>
    </r>
  </si>
  <si>
    <r>
      <rPr>
        <sz val="12"/>
        <color rgb="FF000000"/>
        <rFont val="標楷體"/>
        <family val="4"/>
        <charset val="136"/>
      </rPr>
      <t>申請年度</t>
    </r>
    <r>
      <rPr>
        <sz val="12"/>
        <color rgb="FF000000"/>
        <rFont val="Times New Roman"/>
        <family val="1"/>
      </rPr>
      <t>COD</t>
    </r>
    <r>
      <rPr>
        <sz val="12"/>
        <color rgb="FF000000"/>
        <rFont val="標楷體"/>
        <family val="4"/>
        <charset val="136"/>
      </rPr>
      <t>產生量</t>
    </r>
    <r>
      <rPr>
        <sz val="12"/>
        <color rgb="FF000000"/>
        <rFont val="Times New Roman"/>
        <family val="1"/>
      </rPr>
      <t>(kg)</t>
    </r>
  </si>
  <si>
    <r>
      <t>1-5</t>
    </r>
    <r>
      <rPr>
        <sz val="14"/>
        <color rgb="FF000000"/>
        <rFont val="標楷體"/>
        <family val="4"/>
        <charset val="136"/>
      </rPr>
      <t>事業廢棄物產生量及</t>
    </r>
    <r>
      <rPr>
        <sz val="14"/>
        <color rgb="FF000000"/>
        <rFont val="Times New Roman"/>
        <family val="1"/>
      </rPr>
      <t>1-6</t>
    </r>
    <r>
      <rPr>
        <sz val="14"/>
        <color rgb="FF000000"/>
        <rFont val="標楷體"/>
        <family val="4"/>
        <charset val="136"/>
      </rPr>
      <t>事業廢棄物回收再利用率</t>
    </r>
  </si>
  <si>
    <r>
      <rPr>
        <sz val="10"/>
        <color rgb="FF000000"/>
        <rFont val="標楷體"/>
        <family val="4"/>
        <charset val="136"/>
      </rPr>
      <t>年度應處置事業廢棄物總重量</t>
    </r>
    <r>
      <rPr>
        <sz val="10"/>
        <color rgb="FF000000"/>
        <rFont val="Times New Roman"/>
        <family val="1"/>
      </rPr>
      <t>(t)</t>
    </r>
  </si>
  <si>
    <r>
      <t>P</t>
    </r>
    <r>
      <rPr>
        <vertAlign val="subscript"/>
        <sz val="10"/>
        <color rgb="FF000000"/>
        <rFont val="Times New Roman"/>
        <family val="1"/>
      </rPr>
      <t xml:space="preserve">5,LL </t>
    </r>
  </si>
  <si>
    <r>
      <rPr>
        <sz val="10"/>
        <color rgb="FF000000"/>
        <rFont val="標楷體"/>
        <family val="4"/>
        <charset val="136"/>
      </rPr>
      <t>＋</t>
    </r>
  </si>
  <si>
    <r>
      <t>(P</t>
    </r>
    <r>
      <rPr>
        <vertAlign val="subscript"/>
        <sz val="10"/>
        <color rgb="FF000000"/>
        <rFont val="Times New Roman"/>
        <family val="1"/>
      </rPr>
      <t xml:space="preserve">5,HL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5,LL</t>
    </r>
    <r>
      <rPr>
        <sz val="10"/>
        <color rgb="FF000000"/>
        <rFont val="Times New Roman"/>
        <family val="1"/>
      </rPr>
      <t>)</t>
    </r>
  </si>
  <si>
    <r>
      <rPr>
        <sz val="10"/>
        <color rgb="FF000000"/>
        <rFont val="標楷體"/>
        <family val="4"/>
        <charset val="136"/>
      </rPr>
      <t>－</t>
    </r>
  </si>
  <si>
    <t xml:space="preserve"> )</t>
  </si>
  <si>
    <r>
      <t>(S</t>
    </r>
    <r>
      <rPr>
        <vertAlign val="subscript"/>
        <sz val="10"/>
        <color rgb="FF000000"/>
        <rFont val="Times New Roman"/>
        <family val="1"/>
      </rPr>
      <t xml:space="preserve">5,HL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5,LL</t>
    </r>
    <r>
      <rPr>
        <sz val="10"/>
        <color rgb="FF000000"/>
        <rFont val="Times New Roman"/>
        <family val="1"/>
      </rPr>
      <t>)</t>
    </r>
  </si>
  <si>
    <r>
      <rPr>
        <sz val="10"/>
        <color rgb="FF000000"/>
        <rFont val="標楷體"/>
        <family val="4"/>
        <charset val="136"/>
      </rPr>
      <t>年度事業廢棄物回收再利用量</t>
    </r>
    <r>
      <rPr>
        <sz val="10"/>
        <color rgb="FF000000"/>
        <rFont val="Times New Roman"/>
        <family val="1"/>
      </rPr>
      <t>(t)</t>
    </r>
  </si>
  <si>
    <r>
      <rPr>
        <sz val="10"/>
        <color rgb="FF000000"/>
        <rFont val="標楷體"/>
        <family val="4"/>
        <charset val="136"/>
      </rPr>
      <t>年度總事業廢棄物產生量</t>
    </r>
    <r>
      <rPr>
        <sz val="10"/>
        <color rgb="FF000000"/>
        <rFont val="Times New Roman"/>
        <family val="1"/>
      </rPr>
      <t>(t)</t>
    </r>
  </si>
  <si>
    <r>
      <t>P</t>
    </r>
    <r>
      <rPr>
        <vertAlign val="subscript"/>
        <sz val="10"/>
        <color rgb="FF000000"/>
        <rFont val="Times New Roman"/>
        <family val="1"/>
      </rPr>
      <t xml:space="preserve">6,LL </t>
    </r>
  </si>
  <si>
    <r>
      <t>(P</t>
    </r>
    <r>
      <rPr>
        <vertAlign val="subscript"/>
        <sz val="10"/>
        <color rgb="FF000000"/>
        <rFont val="Times New Roman"/>
        <family val="1"/>
      </rPr>
      <t xml:space="preserve">6,HL </t>
    </r>
    <r>
      <rPr>
        <sz val="10"/>
        <color rgb="FF000000"/>
        <rFont val="標楷體"/>
        <family val="4"/>
        <charset val="136"/>
      </rPr>
      <t>－</t>
    </r>
    <r>
      <rPr>
        <sz val="10"/>
        <color rgb="FF000000"/>
        <rFont val="Times New Roman"/>
        <family val="1"/>
      </rPr>
      <t xml:space="preserve"> P</t>
    </r>
    <r>
      <rPr>
        <vertAlign val="subscript"/>
        <sz val="10"/>
        <color rgb="FF000000"/>
        <rFont val="Times New Roman"/>
        <family val="1"/>
      </rPr>
      <t>6,LL</t>
    </r>
    <r>
      <rPr>
        <sz val="10"/>
        <color rgb="FF000000"/>
        <rFont val="Times New Roman"/>
        <family val="1"/>
      </rPr>
      <t>)</t>
    </r>
  </si>
  <si>
    <r>
      <t>(S</t>
    </r>
    <r>
      <rPr>
        <vertAlign val="subscript"/>
        <sz val="10"/>
        <color rgb="FF000000"/>
        <rFont val="Times New Roman"/>
        <family val="1"/>
      </rPr>
      <t xml:space="preserve">6,HL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6,LL</t>
    </r>
    <r>
      <rPr>
        <sz val="10"/>
        <color rgb="FF000000"/>
        <rFont val="Times New Roman"/>
        <family val="1"/>
      </rPr>
      <t>)</t>
    </r>
  </si>
  <si>
    <r>
      <rPr>
        <sz val="12"/>
        <color rgb="FF000000"/>
        <rFont val="標楷體"/>
        <family val="4"/>
        <charset val="136"/>
      </rPr>
      <t>事業廢棄物來源</t>
    </r>
  </si>
  <si>
    <r>
      <rPr>
        <sz val="12"/>
        <color rgb="FF000000"/>
        <rFont val="標楷體"/>
        <family val="4"/>
        <charset val="136"/>
      </rPr>
      <t>中間處理</t>
    </r>
  </si>
  <si>
    <r>
      <rPr>
        <sz val="12"/>
        <color rgb="FF000000"/>
        <rFont val="標楷體"/>
        <family val="4"/>
        <charset val="136"/>
      </rPr>
      <t>產生量</t>
    </r>
  </si>
  <si>
    <r>
      <rPr>
        <sz val="12"/>
        <color rgb="FF000000"/>
        <rFont val="標楷體"/>
        <family val="4"/>
        <charset val="136"/>
      </rPr>
      <t>處理方式</t>
    </r>
  </si>
  <si>
    <r>
      <rPr>
        <b/>
        <sz val="12"/>
        <color rgb="FF000000"/>
        <rFont val="標楷體"/>
        <family val="4"/>
        <charset val="136"/>
      </rPr>
      <t>產生量</t>
    </r>
  </si>
  <si>
    <r>
      <rPr>
        <b/>
        <sz val="12"/>
        <color rgb="FF000000"/>
        <rFont val="標楷體"/>
        <family val="4"/>
        <charset val="136"/>
      </rPr>
      <t>單位</t>
    </r>
  </si>
  <si>
    <r>
      <rPr>
        <b/>
        <sz val="12"/>
        <color rgb="FF000000"/>
        <rFont val="標楷體"/>
        <family val="4"/>
        <charset val="136"/>
      </rPr>
      <t>乘數</t>
    </r>
  </si>
  <si>
    <r>
      <rPr>
        <b/>
        <sz val="12"/>
        <color rgb="FF000000"/>
        <rFont val="標楷體"/>
        <family val="4"/>
        <charset val="136"/>
      </rPr>
      <t>產生量</t>
    </r>
    <r>
      <rPr>
        <b/>
        <sz val="12"/>
        <color rgb="FF000000"/>
        <rFont val="Times New Roman"/>
        <family val="1"/>
      </rPr>
      <t xml:space="preserve"> (kg)</t>
    </r>
  </si>
  <si>
    <r>
      <t>1-7</t>
    </r>
    <r>
      <rPr>
        <sz val="14"/>
        <color rgb="FF000000"/>
        <rFont val="標楷體"/>
        <family val="4"/>
        <charset val="136"/>
      </rPr>
      <t>溫室氣體排放量</t>
    </r>
  </si>
  <si>
    <r>
      <rPr>
        <sz val="10"/>
        <color rgb="FF000000"/>
        <rFont val="標楷體"/>
        <family val="4"/>
        <charset val="136"/>
      </rPr>
      <t>年度溫室氣體排放量</t>
    </r>
    <r>
      <rPr>
        <sz val="10"/>
        <color rgb="FF000000"/>
        <rFont val="Times New Roman"/>
        <family val="1"/>
      </rPr>
      <t>(t CO2e)</t>
    </r>
  </si>
  <si>
    <r>
      <rPr>
        <sz val="10"/>
        <color rgb="FF000000"/>
        <rFont val="標楷體"/>
        <family val="4"/>
        <charset val="136"/>
      </rPr>
      <t>年度產品生產量</t>
    </r>
    <r>
      <rPr>
        <sz val="10"/>
        <color rgb="FF000000"/>
        <rFont val="Times New Roman"/>
        <family val="1"/>
      </rPr>
      <t xml:space="preserve"> (Adt)</t>
    </r>
  </si>
  <si>
    <r>
      <rPr>
        <sz val="10"/>
        <color rgb="FF000000"/>
        <rFont val="標楷體"/>
        <family val="4"/>
        <charset val="136"/>
      </rPr>
      <t>排放源範疇：依</t>
    </r>
    <r>
      <rPr>
        <sz val="10"/>
        <color rgb="FF000000"/>
        <rFont val="Times New Roman"/>
        <family val="1"/>
      </rPr>
      <t>ISO 14064-1</t>
    </r>
    <r>
      <rPr>
        <sz val="10"/>
        <color rgb="FF000000"/>
        <rFont val="標楷體"/>
        <family val="4"/>
        <charset val="136"/>
      </rPr>
      <t>之內容分為範疇</t>
    </r>
    <r>
      <rPr>
        <sz val="10"/>
        <color rgb="FF000000"/>
        <rFont val="Times New Roman"/>
        <family val="1"/>
      </rPr>
      <t>I</t>
    </r>
    <r>
      <rPr>
        <sz val="10"/>
        <color rgb="FF000000"/>
        <rFont val="標楷體"/>
        <family val="4"/>
        <charset val="136"/>
      </rPr>
      <t>、範疇</t>
    </r>
    <r>
      <rPr>
        <sz val="10"/>
        <color rgb="FF000000"/>
        <rFont val="Times New Roman"/>
        <family val="1"/>
      </rPr>
      <t>II</t>
    </r>
    <r>
      <rPr>
        <sz val="10"/>
        <color rgb="FF000000"/>
        <rFont val="標楷體"/>
        <family val="4"/>
        <charset val="136"/>
      </rPr>
      <t>及範疇</t>
    </r>
    <r>
      <rPr>
        <sz val="10"/>
        <color rgb="FF000000"/>
        <rFont val="Times New Roman"/>
        <family val="1"/>
      </rPr>
      <t xml:space="preserve">III
</t>
    </r>
    <r>
      <rPr>
        <sz val="10"/>
        <color rgb="FF000000"/>
        <rFont val="標楷體"/>
        <family val="4"/>
        <charset val="136"/>
      </rPr>
      <t>排放源型式：若排放源範疇屬於範疇</t>
    </r>
    <r>
      <rPr>
        <sz val="10"/>
        <color rgb="FF000000"/>
        <rFont val="Times New Roman"/>
        <family val="1"/>
      </rPr>
      <t>I</t>
    </r>
    <r>
      <rPr>
        <sz val="10"/>
        <color rgb="FF000000"/>
        <rFont val="標楷體"/>
        <family val="4"/>
        <charset val="136"/>
      </rPr>
      <t>，應加填排放源型式：</t>
    </r>
    <r>
      <rPr>
        <sz val="10"/>
        <color rgb="FF000000"/>
        <rFont val="Times New Roman"/>
        <family val="1"/>
      </rPr>
      <t>E</t>
    </r>
    <r>
      <rPr>
        <sz val="10"/>
        <color rgb="FF000000"/>
        <rFont val="標楷體"/>
        <family val="4"/>
        <charset val="136"/>
      </rPr>
      <t>能源或固定、</t>
    </r>
    <r>
      <rPr>
        <sz val="10"/>
        <color rgb="FF000000"/>
        <rFont val="Times New Roman"/>
        <family val="1"/>
      </rPr>
      <t>P</t>
    </r>
    <r>
      <rPr>
        <sz val="10"/>
        <color rgb="FF000000"/>
        <rFont val="標楷體"/>
        <family val="4"/>
        <charset val="136"/>
      </rPr>
      <t>製程、</t>
    </r>
    <r>
      <rPr>
        <sz val="10"/>
        <color rgb="FF000000"/>
        <rFont val="Times New Roman"/>
        <family val="1"/>
      </rPr>
      <t>F</t>
    </r>
    <r>
      <rPr>
        <sz val="10"/>
        <color rgb="FF000000"/>
        <rFont val="標楷體"/>
        <family val="4"/>
        <charset val="136"/>
      </rPr>
      <t>逸散、</t>
    </r>
    <r>
      <rPr>
        <sz val="10"/>
        <color rgb="FF000000"/>
        <rFont val="Times New Roman"/>
        <family val="1"/>
      </rPr>
      <t>T</t>
    </r>
    <r>
      <rPr>
        <sz val="10"/>
        <color rgb="FF000000"/>
        <rFont val="標楷體"/>
        <family val="4"/>
        <charset val="136"/>
      </rPr>
      <t>移動</t>
    </r>
  </si>
  <si>
    <r>
      <rPr>
        <sz val="14"/>
        <color rgb="FF000000"/>
        <rFont val="標楷體"/>
        <family val="4"/>
        <charset val="136"/>
      </rPr>
      <t>生產製造指標─綠色製程</t>
    </r>
  </si>
  <si>
    <r>
      <t>2-1</t>
    </r>
    <r>
      <rPr>
        <sz val="14"/>
        <color rgb="FF0000FF"/>
        <rFont val="標楷體"/>
        <family val="4"/>
        <charset val="136"/>
      </rPr>
      <t>廠房流程管理有效性</t>
    </r>
  </si>
  <si>
    <r>
      <rPr>
        <sz val="12"/>
        <color rgb="FFFFFFFF"/>
        <rFont val="標楷體"/>
        <family val="4"/>
        <charset val="136"/>
      </rPr>
      <t>評分面向</t>
    </r>
  </si>
  <si>
    <r>
      <rPr>
        <sz val="12"/>
        <color rgb="FFFFFFFF"/>
        <rFont val="標楷體"/>
        <family val="4"/>
        <charset val="136"/>
      </rPr>
      <t>評分項目</t>
    </r>
  </si>
  <si>
    <r>
      <rPr>
        <sz val="12"/>
        <color rgb="FFFFFFFF"/>
        <rFont val="標楷體"/>
        <family val="4"/>
        <charset val="136"/>
      </rPr>
      <t>已執行</t>
    </r>
  </si>
  <si>
    <r>
      <rPr>
        <sz val="12"/>
        <color rgb="FFFFFFFF"/>
        <rFont val="標楷體"/>
        <family val="4"/>
        <charset val="136"/>
      </rPr>
      <t>工廠現況描述</t>
    </r>
  </si>
  <si>
    <r>
      <rPr>
        <sz val="12"/>
        <color rgb="FFFFFFFF"/>
        <rFont val="標楷體"/>
        <family val="4"/>
        <charset val="136"/>
      </rPr>
      <t>佐證文件名稱</t>
    </r>
  </si>
  <si>
    <r>
      <rPr>
        <sz val="12"/>
        <color rgb="FFFFFFFF"/>
        <rFont val="標楷體"/>
        <family val="4"/>
        <charset val="136"/>
      </rPr>
      <t>配分</t>
    </r>
  </si>
  <si>
    <r>
      <rPr>
        <sz val="12"/>
        <color rgb="FFFFFFFF"/>
        <rFont val="標楷體"/>
        <family val="4"/>
        <charset val="136"/>
      </rPr>
      <t>自評</t>
    </r>
    <r>
      <rPr>
        <sz val="12"/>
        <color rgb="FFFFFFFF"/>
        <rFont val="標楷體"/>
        <family val="4"/>
        <charset val="136"/>
      </rPr>
      <t xml:space="preserve">
得分</t>
    </r>
  </si>
  <si>
    <r>
      <rPr>
        <sz val="12"/>
        <color rgb="FFFFFFFF"/>
        <rFont val="標楷體"/>
        <family val="4"/>
        <charset val="136"/>
      </rPr>
      <t>審查</t>
    </r>
    <r>
      <rPr>
        <sz val="12"/>
        <color rgb="FFFFFFFF"/>
        <rFont val="標楷體"/>
        <family val="4"/>
        <charset val="136"/>
      </rPr>
      <t xml:space="preserve">
得分</t>
    </r>
  </si>
  <si>
    <r>
      <rPr>
        <sz val="12"/>
        <color rgb="FF000000"/>
        <rFont val="標楷體"/>
        <family val="4"/>
        <charset val="136"/>
      </rPr>
      <t>策略</t>
    </r>
  </si>
  <si>
    <r>
      <rPr>
        <sz val="12"/>
        <color rgb="FF000000"/>
        <rFont val="標楷體"/>
        <family val="4"/>
        <charset val="136"/>
      </rPr>
      <t>將最小化能資源投入納入廠房流程管理目標</t>
    </r>
  </si>
  <si>
    <r>
      <rPr>
        <sz val="12"/>
        <color rgb="FF000000"/>
        <rFont val="標楷體"/>
        <family val="4"/>
        <charset val="136"/>
      </rPr>
      <t>作法</t>
    </r>
  </si>
  <si>
    <r>
      <rPr>
        <sz val="12"/>
        <color rgb="FF000000"/>
        <rFont val="標楷體"/>
        <family val="4"/>
        <charset val="136"/>
      </rPr>
      <t>鑑別廠房中之核心流程</t>
    </r>
    <r>
      <rPr>
        <sz val="12"/>
        <color rgb="FF000000"/>
        <rFont val="Times New Roman"/>
        <family val="1"/>
      </rPr>
      <t>(core process)</t>
    </r>
    <r>
      <rPr>
        <sz val="12"/>
        <color rgb="FF000000"/>
        <rFont val="標楷體"/>
        <family val="4"/>
        <charset val="136"/>
      </rPr>
      <t>與輔助流程</t>
    </r>
    <r>
      <rPr>
        <sz val="12"/>
        <color rgb="FF000000"/>
        <rFont val="Times New Roman"/>
        <family val="1"/>
      </rPr>
      <t>(supporting process)</t>
    </r>
  </si>
  <si>
    <r>
      <rPr>
        <sz val="12"/>
        <color rgb="FF000000"/>
        <rFont val="標楷體"/>
        <family val="4"/>
        <charset val="136"/>
      </rPr>
      <t>各流程已設定足夠之管制項目以確保生產產品之數量及品質</t>
    </r>
  </si>
  <si>
    <r>
      <rPr>
        <sz val="12"/>
        <color rgb="FF000000"/>
        <rFont val="標楷體"/>
        <family val="4"/>
        <charset val="136"/>
      </rPr>
      <t>已建立跨部門之流程管理方式</t>
    </r>
  </si>
  <si>
    <r>
      <rPr>
        <sz val="12"/>
        <color rgb="FF000000"/>
        <rFont val="標楷體"/>
        <family val="4"/>
        <charset val="136"/>
      </rPr>
      <t>定期檢討各流程之執行方式及成效，並簡化合併</t>
    </r>
  </si>
  <si>
    <r>
      <rPr>
        <sz val="12"/>
        <color rgb="FF000000"/>
        <rFont val="標楷體"/>
        <family val="4"/>
        <charset val="136"/>
      </rPr>
      <t>持續推動表單無紙化，提高資料傳遞效率與保存性</t>
    </r>
  </si>
  <si>
    <r>
      <rPr>
        <sz val="12"/>
        <color rgb="FF000000"/>
        <rFont val="標楷體"/>
        <family val="4"/>
        <charset val="136"/>
      </rPr>
      <t>持續推動產線自動化，提高生產效率</t>
    </r>
  </si>
  <si>
    <r>
      <rPr>
        <sz val="12"/>
        <color rgb="FF000000"/>
        <rFont val="標楷體"/>
        <family val="4"/>
        <charset val="136"/>
      </rPr>
      <t>績效</t>
    </r>
  </si>
  <si>
    <r>
      <rPr>
        <sz val="12"/>
        <color rgb="FF000000"/>
        <rFont val="標楷體"/>
        <family val="4"/>
        <charset val="136"/>
      </rPr>
      <t>流程之產出於效率、品質等面向已符合客戶需求</t>
    </r>
  </si>
  <si>
    <r>
      <rPr>
        <sz val="12"/>
        <color rgb="FF000000"/>
        <rFont val="標楷體"/>
        <family val="4"/>
        <charset val="136"/>
      </rPr>
      <t>通過</t>
    </r>
    <r>
      <rPr>
        <sz val="12"/>
        <color rgb="FF000000"/>
        <rFont val="Times New Roman"/>
        <family val="1"/>
      </rPr>
      <t>ISO9001</t>
    </r>
    <r>
      <rPr>
        <sz val="12"/>
        <color rgb="FF000000"/>
        <rFont val="標楷體"/>
        <family val="4"/>
        <charset val="136"/>
      </rPr>
      <t>等相關品質管理系統</t>
    </r>
  </si>
  <si>
    <r>
      <t>2-2</t>
    </r>
    <r>
      <rPr>
        <sz val="14"/>
        <color rgb="FF0000FF"/>
        <rFont val="標楷體"/>
        <family val="4"/>
        <charset val="136"/>
      </rPr>
      <t>採用清潔生產製程技術</t>
    </r>
  </si>
  <si>
    <r>
      <rPr>
        <sz val="12"/>
        <color rgb="FF000000"/>
        <rFont val="標楷體"/>
        <family val="4"/>
        <charset val="136"/>
      </rPr>
      <t>已定期蒐集該行業之清潔生產製程技術資料</t>
    </r>
  </si>
  <si>
    <r>
      <rPr>
        <sz val="12"/>
        <color rgb="FF000000"/>
        <rFont val="標楷體"/>
        <family val="4"/>
        <charset val="136"/>
      </rPr>
      <t>已設有專則部門負責清潔生產製程技術之開發</t>
    </r>
  </si>
  <si>
    <r>
      <rPr>
        <sz val="12"/>
        <color rgb="FF000000"/>
        <rFont val="標楷體"/>
        <family val="4"/>
        <charset val="136"/>
      </rPr>
      <t>導入清潔生產製程技術之時間與重點方案之效益</t>
    </r>
  </si>
  <si>
    <r>
      <rPr>
        <sz val="12"/>
        <color rgb="FF000000"/>
        <rFont val="標楷體"/>
        <family val="4"/>
        <charset val="136"/>
      </rPr>
      <t>採用清潔生產製程技術之能資源節約效益</t>
    </r>
  </si>
  <si>
    <r>
      <rPr>
        <sz val="12"/>
        <color rgb="FF000000"/>
        <rFont val="標楷體"/>
        <family val="4"/>
        <charset val="136"/>
      </rPr>
      <t>採用清潔生產製程技術之減少污染物</t>
    </r>
    <r>
      <rPr>
        <sz val="12"/>
        <color rgb="FF000000"/>
        <rFont val="Times New Roman"/>
        <family val="1"/>
      </rPr>
      <t>/</t>
    </r>
    <r>
      <rPr>
        <sz val="12"/>
        <color rgb="FF000000"/>
        <rFont val="標楷體"/>
        <family val="4"/>
        <charset val="136"/>
      </rPr>
      <t>毒化物排放效益</t>
    </r>
  </si>
  <si>
    <r>
      <t>2-3</t>
    </r>
    <r>
      <rPr>
        <sz val="14"/>
        <color rgb="FF0000FF"/>
        <rFont val="標楷體"/>
        <family val="4"/>
        <charset val="136"/>
      </rPr>
      <t>製程節能設計</t>
    </r>
  </si>
  <si>
    <r>
      <rPr>
        <sz val="12"/>
        <color rgb="FF000000"/>
        <rFont val="標楷體"/>
        <family val="4"/>
        <charset val="136"/>
      </rPr>
      <t>擬定檢討製程節能設計方案策略</t>
    </r>
  </si>
  <si>
    <r>
      <rPr>
        <sz val="12"/>
        <color rgb="FF000000"/>
        <rFont val="標楷體"/>
        <family val="4"/>
        <charset val="136"/>
      </rPr>
      <t>鑑別造成異常能源消耗之製程單元，並擬定降低該單元能源消耗之計畫</t>
    </r>
  </si>
  <si>
    <r>
      <rPr>
        <sz val="12"/>
        <color rgb="FF000000"/>
        <rFont val="標楷體"/>
        <family val="4"/>
        <charset val="136"/>
      </rPr>
      <t>擬定製程節能設計方案實施的策略</t>
    </r>
  </si>
  <si>
    <r>
      <rPr>
        <sz val="12"/>
        <color rgb="FF000000"/>
        <rFont val="標楷體"/>
        <family val="4"/>
        <charset val="136"/>
      </rPr>
      <t>紀錄各製程之能耗</t>
    </r>
  </si>
  <si>
    <r>
      <rPr>
        <sz val="12"/>
        <color rgb="FF000000"/>
        <rFont val="標楷體"/>
        <family val="4"/>
        <charset val="136"/>
      </rPr>
      <t>定期分析並檢討各製程之能耗並找出熱點</t>
    </r>
  </si>
  <si>
    <r>
      <rPr>
        <sz val="12"/>
        <color rgb="FF000000"/>
        <rFont val="標楷體"/>
        <family val="4"/>
        <charset val="136"/>
      </rPr>
      <t>鼓勵提出改善製程能耗的替代方案</t>
    </r>
  </si>
  <si>
    <r>
      <rPr>
        <sz val="12"/>
        <color rgb="FF000000"/>
        <rFont val="標楷體"/>
        <family val="4"/>
        <charset val="136"/>
      </rPr>
      <t>試行改善製程能耗的替代方案</t>
    </r>
  </si>
  <si>
    <r>
      <rPr>
        <sz val="12"/>
        <color rgb="FF000000"/>
        <rFont val="標楷體"/>
        <family val="4"/>
        <charset val="136"/>
      </rPr>
      <t>檢討製程能耗的替代方案的改善成效並於下次周期改進</t>
    </r>
  </si>
  <si>
    <r>
      <rPr>
        <sz val="12"/>
        <color rgb="FF000000"/>
        <rFont val="標楷體"/>
        <family val="4"/>
        <charset val="136"/>
      </rPr>
      <t>分析各製程之節能效益</t>
    </r>
  </si>
  <si>
    <r>
      <rPr>
        <sz val="12"/>
        <color rgb="FF000000"/>
        <rFont val="標楷體"/>
        <family val="4"/>
        <charset val="136"/>
      </rPr>
      <t>全廠生產取得國內相關節能標章</t>
    </r>
  </si>
  <si>
    <r>
      <rPr>
        <sz val="12"/>
        <color rgb="FF000000"/>
        <rFont val="標楷體"/>
        <family val="4"/>
        <charset val="136"/>
      </rPr>
      <t>全廠生產取得國際相關節能標章</t>
    </r>
  </si>
  <si>
    <r>
      <t>2-4</t>
    </r>
    <r>
      <rPr>
        <sz val="14"/>
        <color rgb="FF0000FF"/>
        <rFont val="標楷體"/>
        <family val="4"/>
        <charset val="136"/>
      </rPr>
      <t>製程廢棄物回收設計</t>
    </r>
  </si>
  <si>
    <r>
      <rPr>
        <sz val="12"/>
        <color rgb="FF000000"/>
        <rFont val="標楷體"/>
        <family val="4"/>
        <charset val="136"/>
      </rPr>
      <t>已將廢棄物回收再利用率設計納入環境策略中</t>
    </r>
  </si>
  <si>
    <r>
      <rPr>
        <sz val="12"/>
        <color rgb="FF000000"/>
        <rFont val="標楷體"/>
        <family val="4"/>
        <charset val="136"/>
      </rPr>
      <t>已明確訂定提高廢棄物回收再利用率設計之執行計畫或目標</t>
    </r>
  </si>
  <si>
    <r>
      <rPr>
        <sz val="12"/>
        <color rgb="FF000000"/>
        <rFont val="標楷體"/>
        <family val="4"/>
        <charset val="136"/>
      </rPr>
      <t>將製程廢棄物再利用規劃納入評估並記錄分析</t>
    </r>
  </si>
  <si>
    <r>
      <rPr>
        <sz val="12"/>
        <color rgb="FF000000"/>
        <rFont val="標楷體"/>
        <family val="4"/>
        <charset val="136"/>
      </rPr>
      <t>定期分析檢討廠內外廢棄物回收再利用納入製程之新機會</t>
    </r>
  </si>
  <si>
    <r>
      <rPr>
        <sz val="12"/>
        <color rgb="FF000000"/>
        <rFont val="標楷體"/>
        <family val="4"/>
        <charset val="136"/>
      </rPr>
      <t>提供製程</t>
    </r>
    <r>
      <rPr>
        <sz val="12"/>
        <color rgb="FF000000"/>
        <rFont val="Times New Roman"/>
        <family val="1"/>
      </rPr>
      <t>3R</t>
    </r>
    <r>
      <rPr>
        <sz val="12"/>
        <color rgb="FF000000"/>
        <rFont val="標楷體"/>
        <family val="4"/>
        <charset val="136"/>
      </rPr>
      <t>評估資訊給客戶或消費者</t>
    </r>
  </si>
  <si>
    <r>
      <rPr>
        <sz val="12"/>
        <color rgb="FF000000"/>
        <rFont val="標楷體"/>
        <family val="4"/>
        <charset val="136"/>
      </rPr>
      <t>製程執行廢棄物可回收再利用績效</t>
    </r>
  </si>
  <si>
    <r>
      <rPr>
        <sz val="12"/>
        <color rgb="FF000000"/>
        <rFont val="標楷體"/>
        <family val="4"/>
        <charset val="136"/>
      </rPr>
      <t>製程取得與可回收再利用設計有關之國內外環保標章或標誌</t>
    </r>
  </si>
  <si>
    <r>
      <rPr>
        <sz val="12"/>
        <color rgb="FF000000"/>
        <rFont val="標楷體"/>
        <family val="4"/>
        <charset val="136"/>
      </rPr>
      <t>製作製程</t>
    </r>
    <r>
      <rPr>
        <sz val="12"/>
        <color rgb="FF000000"/>
        <rFont val="Times New Roman"/>
        <family val="1"/>
      </rPr>
      <t>3R</t>
    </r>
    <r>
      <rPr>
        <sz val="12"/>
        <color rgb="FF000000"/>
        <rFont val="標楷體"/>
        <family val="4"/>
        <charset val="136"/>
      </rPr>
      <t>回收率評估報告書</t>
    </r>
  </si>
  <si>
    <r>
      <t>2-5</t>
    </r>
    <r>
      <rPr>
        <sz val="14"/>
        <color rgb="FF0000FF"/>
        <rFont val="標楷體"/>
        <family val="4"/>
        <charset val="136"/>
      </rPr>
      <t>生產及使用再生能源</t>
    </r>
  </si>
  <si>
    <r>
      <rPr>
        <sz val="12"/>
        <color rgb="FF000000"/>
        <rFont val="標楷體"/>
        <family val="4"/>
        <charset val="136"/>
      </rPr>
      <t>清點全廠生產再生能源之資源與機會</t>
    </r>
  </si>
  <si>
    <r>
      <rPr>
        <sz val="12"/>
        <color rgb="FF000000"/>
        <rFont val="標楷體"/>
        <family val="4"/>
        <charset val="136"/>
      </rPr>
      <t>清點全廠使用再生能源之資源與機會</t>
    </r>
  </si>
  <si>
    <r>
      <rPr>
        <sz val="12"/>
        <color rgb="FF000000"/>
        <rFont val="標楷體"/>
        <family val="4"/>
        <charset val="136"/>
      </rPr>
      <t>再生能源使用之推動期程與規劃</t>
    </r>
  </si>
  <si>
    <r>
      <rPr>
        <sz val="12"/>
        <color rgb="FF000000"/>
        <rFont val="標楷體"/>
        <family val="4"/>
        <charset val="136"/>
      </rPr>
      <t>記錄分析並檢討全廠設置再生能源</t>
    </r>
  </si>
  <si>
    <r>
      <rPr>
        <sz val="12"/>
        <color rgb="FF000000"/>
        <rFont val="標楷體"/>
        <family val="4"/>
        <charset val="136"/>
      </rPr>
      <t>記錄分析並檢討全廠使用再生能源</t>
    </r>
  </si>
  <si>
    <r>
      <rPr>
        <sz val="12"/>
        <color rgb="FF000000"/>
        <rFont val="標楷體"/>
        <family val="4"/>
        <charset val="136"/>
      </rPr>
      <t>記錄分析並檢討廠內外廢棄物回收作為再生能源</t>
    </r>
  </si>
  <si>
    <r>
      <rPr>
        <sz val="12"/>
        <color rgb="FF000000"/>
        <rFont val="標楷體"/>
        <family val="4"/>
        <charset val="136"/>
      </rPr>
      <t>全廠使用再生能源之占比比去年同期增加</t>
    </r>
  </si>
  <si>
    <r>
      <t>2-6</t>
    </r>
    <r>
      <rPr>
        <sz val="14"/>
        <color rgb="FF0000FF"/>
        <rFont val="標楷體"/>
        <family val="4"/>
        <charset val="136"/>
      </rPr>
      <t>製程用水合理化推動</t>
    </r>
  </si>
  <si>
    <r>
      <rPr>
        <sz val="12"/>
        <color rgb="FF000000"/>
        <rFont val="標楷體"/>
        <family val="4"/>
        <charset val="136"/>
      </rPr>
      <t>針對各機台進行長期用水資料記錄分析</t>
    </r>
  </si>
  <si>
    <r>
      <rPr>
        <sz val="12"/>
        <color rgb="FF000000"/>
        <rFont val="標楷體"/>
        <family val="4"/>
        <charset val="136"/>
      </rPr>
      <t>針對各機台進行長期用水資料比對即時物料進出狀況及質能平衡分析</t>
    </r>
  </si>
  <si>
    <r>
      <rPr>
        <sz val="14"/>
        <color rgb="FF000000"/>
        <rFont val="標楷體"/>
        <family val="4"/>
        <charset val="136"/>
      </rPr>
      <t>生產製造指標─污染物產生及管末處理功能</t>
    </r>
  </si>
  <si>
    <r>
      <t>3-1</t>
    </r>
    <r>
      <rPr>
        <sz val="14"/>
        <color rgb="FF0000FF"/>
        <rFont val="標楷體"/>
        <family val="4"/>
        <charset val="136"/>
      </rPr>
      <t>事業廢棄物妥善處理</t>
    </r>
  </si>
  <si>
    <r>
      <rPr>
        <sz val="12"/>
        <color rgb="FF000000"/>
        <rFont val="標楷體"/>
        <family val="4"/>
        <charset val="136"/>
      </rPr>
      <t>制定源頭減量及再利用等管理策略，並致力零廢棄之目標</t>
    </r>
  </si>
  <si>
    <r>
      <rPr>
        <sz val="12"/>
        <color rgb="FF000000"/>
        <rFont val="標楷體"/>
        <family val="4"/>
        <charset val="136"/>
      </rPr>
      <t>建立廢棄物處理資料庫系統</t>
    </r>
  </si>
  <si>
    <r>
      <rPr>
        <sz val="12"/>
        <color rgb="FF000000"/>
        <rFont val="標楷體"/>
        <family val="4"/>
        <charset val="136"/>
      </rPr>
      <t>執行工廠內部廢棄物清除處理自我稽核</t>
    </r>
  </si>
  <si>
    <r>
      <rPr>
        <sz val="12"/>
        <color rgb="FF000000"/>
        <rFont val="標楷體"/>
        <family val="4"/>
        <charset val="136"/>
      </rPr>
      <t>現場查核廢棄物之貯存、清除處理作為均優於相關法規規定</t>
    </r>
  </si>
  <si>
    <r>
      <rPr>
        <sz val="12"/>
        <color rgb="FF000000"/>
        <rFont val="標楷體"/>
        <family val="4"/>
        <charset val="136"/>
      </rPr>
      <t>有害事業廢棄物之減量、替代及再利用方案與量化成效</t>
    </r>
  </si>
  <si>
    <r>
      <rPr>
        <sz val="12"/>
        <color rgb="FF000000"/>
        <rFont val="標楷體"/>
        <family val="4"/>
        <charset val="136"/>
      </rPr>
      <t>量化廢棄物減量成果，撰寫於公開平台或對外溝通文件中並定期檢討及建立未來目標</t>
    </r>
  </si>
  <si>
    <r>
      <t>3-2</t>
    </r>
    <r>
      <rPr>
        <sz val="14"/>
        <color rgb="FF0000FF"/>
        <rFont val="標楷體"/>
        <family val="4"/>
        <charset val="136"/>
      </rPr>
      <t>污染防治與管理</t>
    </r>
  </si>
  <si>
    <r>
      <rPr>
        <sz val="12"/>
        <color rgb="FF000000"/>
        <rFont val="標楷體"/>
        <family val="4"/>
        <charset val="136"/>
      </rPr>
      <t>明確訂定最佳可行處理技術之目標</t>
    </r>
  </si>
  <si>
    <r>
      <rPr>
        <sz val="12"/>
        <color rgb="FF000000"/>
        <rFont val="標楷體"/>
        <family val="4"/>
        <charset val="136"/>
      </rPr>
      <t>管末處理及相關計畫皆符合《水污染防治法》、《空氣污染防制法》要求</t>
    </r>
  </si>
  <si>
    <r>
      <rPr>
        <sz val="12"/>
        <color rgb="FF000000"/>
        <rFont val="標楷體"/>
        <family val="4"/>
        <charset val="136"/>
      </rPr>
      <t>建立管末處理設備之操作維護程序書</t>
    </r>
  </si>
  <si>
    <r>
      <rPr>
        <sz val="12"/>
        <color rgb="FF000000"/>
        <rFont val="標楷體"/>
        <family val="4"/>
        <charset val="136"/>
      </rPr>
      <t>定期演練管末處理異常與應變處理能力</t>
    </r>
  </si>
  <si>
    <r>
      <rPr>
        <sz val="12"/>
        <color rgb="FF000000"/>
        <rFont val="標楷體"/>
        <family val="4"/>
        <charset val="136"/>
      </rPr>
      <t>定期安排廠內人員處理管末處理設備異常之教育訓練</t>
    </r>
  </si>
  <si>
    <r>
      <rPr>
        <sz val="12"/>
        <color rgb="FF000000"/>
        <rFont val="標楷體"/>
        <family val="4"/>
        <charset val="136"/>
      </rPr>
      <t>導入最佳可行性處理技術</t>
    </r>
  </si>
  <si>
    <r>
      <rPr>
        <sz val="12"/>
        <color rgb="FF000000"/>
        <rFont val="標楷體"/>
        <family val="4"/>
        <charset val="136"/>
      </rPr>
      <t>管末設備管理如保養、監測、應變均符合《水污染防治措施及檢測申報管理辦法》等法規要求</t>
    </r>
  </si>
  <si>
    <r>
      <rPr>
        <sz val="12"/>
        <color rgb="FF000000"/>
        <rFont val="標楷體"/>
        <family val="4"/>
        <charset val="136"/>
      </rPr>
      <t>統計近</t>
    </r>
    <r>
      <rPr>
        <sz val="12"/>
        <color rgb="FF000000"/>
        <rFont val="Times New Roman"/>
        <family val="1"/>
      </rPr>
      <t>3</t>
    </r>
    <r>
      <rPr>
        <sz val="12"/>
        <color rgb="FF000000"/>
        <rFont val="標楷體"/>
        <family val="4"/>
        <charset val="136"/>
      </rPr>
      <t>年水污之排放數據，並評估是否優於國家或所屬地方環保標準</t>
    </r>
  </si>
  <si>
    <r>
      <rPr>
        <sz val="12"/>
        <color rgb="FF000000"/>
        <rFont val="標楷體"/>
        <family val="4"/>
        <charset val="136"/>
      </rPr>
      <t>量化污染物減量成果，撰寫於公開平台或對外溝通文件中並定期檢討及建立未來目標</t>
    </r>
  </si>
  <si>
    <r>
      <rPr>
        <sz val="12"/>
        <color rgb="FF000000"/>
        <rFont val="標楷體"/>
        <family val="4"/>
        <charset val="136"/>
      </rPr>
      <t>通過</t>
    </r>
    <r>
      <rPr>
        <sz val="12"/>
        <color rgb="FF000000"/>
        <rFont val="Times New Roman"/>
        <family val="1"/>
      </rPr>
      <t>ISO14001</t>
    </r>
    <r>
      <rPr>
        <sz val="12"/>
        <color rgb="FF000000"/>
        <rFont val="標楷體"/>
        <family val="4"/>
        <charset val="136"/>
      </rPr>
      <t>環境管理系統</t>
    </r>
  </si>
  <si>
    <r>
      <rPr>
        <sz val="14"/>
        <color rgb="FF000000"/>
        <rFont val="標楷體"/>
        <family val="4"/>
        <charset val="136"/>
      </rPr>
      <t>綠色管理與社會責任指標群─綠色管理</t>
    </r>
  </si>
  <si>
    <r>
      <t>4-1</t>
    </r>
    <r>
      <rPr>
        <sz val="14"/>
        <color rgb="FF0000FF"/>
        <rFont val="標楷體"/>
        <family val="4"/>
        <charset val="136"/>
      </rPr>
      <t>危害物質管制措施</t>
    </r>
  </si>
  <si>
    <r>
      <rPr>
        <sz val="12"/>
        <color rgb="FF000000"/>
        <rFont val="標楷體"/>
        <family val="4"/>
        <charset val="136"/>
      </rPr>
      <t>已將低毒性設計納入公司環境策略中</t>
    </r>
  </si>
  <si>
    <r>
      <rPr>
        <sz val="12"/>
        <color rgb="FF000000"/>
        <rFont val="標楷體"/>
        <family val="4"/>
        <charset val="136"/>
      </rPr>
      <t>公司環境策略符合《危險物及有害物通識規則》</t>
    </r>
  </si>
  <si>
    <r>
      <rPr>
        <sz val="12"/>
        <color rgb="FF000000"/>
        <rFont val="標楷體"/>
        <family val="4"/>
        <charset val="136"/>
      </rPr>
      <t>產品設計準則已將低毒性設計納入規範條文</t>
    </r>
  </si>
  <si>
    <r>
      <rPr>
        <sz val="12"/>
        <color rgb="FF000000"/>
        <rFont val="標楷體"/>
        <family val="4"/>
        <charset val="136"/>
      </rPr>
      <t>已建立並即時更新產品使用原料之化學特性資料庫</t>
    </r>
  </si>
  <si>
    <r>
      <rPr>
        <sz val="12"/>
        <color rgb="FF000000"/>
        <rFont val="標楷體"/>
        <family val="4"/>
        <charset val="136"/>
      </rPr>
      <t>產品已符合全球性之危害物質管理規範</t>
    </r>
  </si>
  <si>
    <r>
      <rPr>
        <sz val="12"/>
        <color rgb="FF000000"/>
        <rFont val="標楷體"/>
        <family val="4"/>
        <charset val="136"/>
      </rPr>
      <t>已有定期辦理危害物質管理教育訓練，並透過考核以確認相關人員之技能與知識可有效達成危害物質管理工作</t>
    </r>
  </si>
  <si>
    <r>
      <rPr>
        <sz val="12"/>
        <color rgb="FF000000"/>
        <rFont val="標楷體"/>
        <family val="4"/>
        <charset val="136"/>
      </rPr>
      <t>已有定期檢討產品毒化物使用量，特別針對可能產生毒性之原料尋找替代材料</t>
    </r>
  </si>
  <si>
    <r>
      <rPr>
        <sz val="12"/>
        <color rgb="FF000000"/>
        <rFont val="標楷體"/>
        <family val="4"/>
        <charset val="136"/>
      </rPr>
      <t>物質要求製程採取預防措施，以避免可能的毒性污染</t>
    </r>
  </si>
  <si>
    <r>
      <rPr>
        <sz val="12"/>
        <color rgb="FF000000"/>
        <rFont val="標楷體"/>
        <family val="4"/>
        <charset val="136"/>
      </rPr>
      <t>已通過相關危害物質管理系統標準之驗證</t>
    </r>
  </si>
  <si>
    <r>
      <rPr>
        <sz val="12"/>
        <color rgb="FF000000"/>
        <rFont val="標楷體"/>
        <family val="4"/>
        <charset val="136"/>
      </rPr>
      <t>產品取得與低毒化相關之國內外環保標章或標誌</t>
    </r>
  </si>
  <si>
    <r>
      <t>4-2</t>
    </r>
    <r>
      <rPr>
        <sz val="14"/>
        <color rgb="FF0000FF"/>
        <rFont val="標楷體"/>
        <family val="4"/>
        <charset val="136"/>
      </rPr>
      <t>環境安全衛生管理</t>
    </r>
  </si>
  <si>
    <r>
      <rPr>
        <sz val="12"/>
        <color rgb="FF000000"/>
        <rFont val="標楷體"/>
        <family val="4"/>
        <charset val="136"/>
      </rPr>
      <t>工廠內制定相關政策，如：環境、品質、安全等</t>
    </r>
  </si>
  <si>
    <r>
      <rPr>
        <sz val="12"/>
        <color rgb="FF000000"/>
        <rFont val="標楷體"/>
        <family val="4"/>
        <charset val="136"/>
      </rPr>
      <t>相關環境政策獲得高層支持與承諾</t>
    </r>
  </si>
  <si>
    <r>
      <rPr>
        <sz val="12"/>
        <color rgb="FF000000"/>
        <rFont val="標楷體"/>
        <family val="4"/>
        <charset val="136"/>
      </rPr>
      <t>持續推動各項國際管理系統相關活動</t>
    </r>
  </si>
  <si>
    <r>
      <rPr>
        <sz val="12"/>
        <color rgb="FF000000"/>
        <rFont val="標楷體"/>
        <family val="4"/>
        <charset val="136"/>
      </rPr>
      <t>實施相關教育訓練</t>
    </r>
  </si>
  <si>
    <r>
      <rPr>
        <sz val="12"/>
        <color rgb="FF000000"/>
        <rFont val="標楷體"/>
        <family val="4"/>
        <charset val="136"/>
      </rPr>
      <t>執行內部稽核</t>
    </r>
  </si>
  <si>
    <r>
      <rPr>
        <sz val="12"/>
        <color rgb="FF000000"/>
        <rFont val="標楷體"/>
        <family val="4"/>
        <charset val="136"/>
      </rPr>
      <t>實施管理審查</t>
    </r>
  </si>
  <si>
    <r>
      <rPr>
        <sz val="12"/>
        <color rgb="FF000000"/>
        <rFont val="標楷體"/>
        <family val="4"/>
        <charset val="136"/>
      </rPr>
      <t>具備績效評估作法</t>
    </r>
  </si>
  <si>
    <r>
      <rPr>
        <sz val="12"/>
        <color rgb="FF000000"/>
        <rFont val="標楷體"/>
        <family val="4"/>
        <charset val="136"/>
      </rPr>
      <t>取得第三者認證</t>
    </r>
  </si>
  <si>
    <r>
      <rPr>
        <sz val="12"/>
        <color rgb="FF000000"/>
        <rFont val="標楷體"/>
        <family val="4"/>
        <charset val="136"/>
      </rPr>
      <t>定期由外部單位查驗證</t>
    </r>
  </si>
  <si>
    <r>
      <t>4-3</t>
    </r>
    <r>
      <rPr>
        <sz val="14"/>
        <color rgb="FF0000FF"/>
        <rFont val="標楷體"/>
        <family val="4"/>
        <charset val="136"/>
      </rPr>
      <t>溫室氣體管理制度</t>
    </r>
  </si>
  <si>
    <r>
      <rPr>
        <sz val="12"/>
        <color rgb="FF000000"/>
        <rFont val="標楷體"/>
        <family val="4"/>
        <charset val="136"/>
      </rPr>
      <t>環境策略已包含溫室氣體管理系統之精神</t>
    </r>
  </si>
  <si>
    <r>
      <rPr>
        <sz val="12"/>
        <color rgb="FF000000"/>
        <rFont val="標楷體"/>
        <family val="4"/>
        <charset val="136"/>
      </rPr>
      <t>將產品碳足跡盤查納入工廠環境策略中</t>
    </r>
  </si>
  <si>
    <r>
      <rPr>
        <sz val="12"/>
        <color rgb="FF000000"/>
        <rFont val="標楷體"/>
        <family val="4"/>
        <charset val="136"/>
      </rPr>
      <t>明確訂定工廠溫室氣體減量期程與目標</t>
    </r>
  </si>
  <si>
    <r>
      <rPr>
        <sz val="12"/>
        <color rgb="FF000000"/>
        <rFont val="標楷體"/>
        <family val="4"/>
        <charset val="136"/>
      </rPr>
      <t>執行並持續運作工廠溫室氣體盤查流程及內部查證</t>
    </r>
  </si>
  <si>
    <r>
      <rPr>
        <sz val="12"/>
        <color rgb="FF000000"/>
        <rFont val="標楷體"/>
        <family val="4"/>
        <charset val="136"/>
      </rPr>
      <t>執行產品碳足跡盤查</t>
    </r>
  </si>
  <si>
    <r>
      <rPr>
        <sz val="12"/>
        <color rgb="FF000000"/>
        <rFont val="標楷體"/>
        <family val="4"/>
        <charset val="136"/>
      </rPr>
      <t>導入工廠能源管理</t>
    </r>
  </si>
  <si>
    <r>
      <rPr>
        <sz val="12"/>
        <color rgb="FF000000"/>
        <rFont val="標楷體"/>
        <family val="4"/>
        <charset val="136"/>
      </rPr>
      <t>執行產品或組織碳中和</t>
    </r>
  </si>
  <si>
    <r>
      <rPr>
        <sz val="12"/>
        <color rgb="FF000000"/>
        <rFont val="標楷體"/>
        <family val="4"/>
        <charset val="136"/>
      </rPr>
      <t>通過溫室氣體管理系統第三方查證</t>
    </r>
  </si>
  <si>
    <r>
      <rPr>
        <sz val="12"/>
        <color rgb="FF000000"/>
        <rFont val="標楷體"/>
        <family val="4"/>
        <charset val="136"/>
      </rPr>
      <t>通過產品碳足跡第三方查證</t>
    </r>
  </si>
  <si>
    <r>
      <rPr>
        <sz val="12"/>
        <color rgb="FF000000"/>
        <rFont val="標楷體"/>
        <family val="4"/>
        <charset val="136"/>
      </rPr>
      <t>通過能源管理系統第三方驗證</t>
    </r>
  </si>
  <si>
    <r>
      <rPr>
        <sz val="12"/>
        <color rgb="FF000000"/>
        <rFont val="標楷體"/>
        <family val="4"/>
        <charset val="136"/>
      </rPr>
      <t>量化溫室氣體減量成果，撰寫於公開平台或對外溝通文件中並定期檢討及建立未來目標</t>
    </r>
  </si>
  <si>
    <r>
      <t>4-4</t>
    </r>
    <r>
      <rPr>
        <sz val="14"/>
        <color rgb="FF0000FF"/>
        <rFont val="標楷體"/>
        <family val="4"/>
        <charset val="136"/>
      </rPr>
      <t>與利害關係人溝通</t>
    </r>
  </si>
  <si>
    <r>
      <rPr>
        <sz val="12"/>
        <color rgb="FF000000"/>
        <rFont val="標楷體"/>
        <family val="4"/>
        <charset val="136"/>
      </rPr>
      <t>明確分析與定義工廠的利害關係人</t>
    </r>
  </si>
  <si>
    <r>
      <rPr>
        <sz val="12"/>
        <color rgb="FF000000"/>
        <rFont val="標楷體"/>
        <family val="4"/>
        <charset val="136"/>
      </rPr>
      <t>建立利害關係人溝通之方針</t>
    </r>
  </si>
  <si>
    <r>
      <rPr>
        <sz val="12"/>
        <color rgb="FF000000"/>
        <rFont val="標楷體"/>
        <family val="4"/>
        <charset val="136"/>
      </rPr>
      <t>建立利害關係人鑑別程序與方法</t>
    </r>
  </si>
  <si>
    <r>
      <rPr>
        <sz val="12"/>
        <color rgb="FF000000"/>
        <rFont val="標楷體"/>
        <family val="4"/>
        <charset val="136"/>
      </rPr>
      <t>針對重要的利害關係人，建立完整的溝通管道</t>
    </r>
  </si>
  <si>
    <r>
      <rPr>
        <sz val="12"/>
        <color rgb="FF000000"/>
        <rFont val="標楷體"/>
        <family val="4"/>
        <charset val="136"/>
      </rPr>
      <t>瞭解利害關係人對於工廠的所關注之議題，並評估對於工廠影響程度之優先順序</t>
    </r>
  </si>
  <si>
    <r>
      <rPr>
        <sz val="12"/>
        <color rgb="FF000000"/>
        <rFont val="標楷體"/>
        <family val="4"/>
        <charset val="136"/>
      </rPr>
      <t>對於利害關係人關心議題之回應方式與紀錄溝通過程</t>
    </r>
  </si>
  <si>
    <r>
      <rPr>
        <sz val="12"/>
        <color rgb="FF000000"/>
        <rFont val="標楷體"/>
        <family val="4"/>
        <charset val="136"/>
      </rPr>
      <t>利害關係人滿意度調查</t>
    </r>
  </si>
  <si>
    <r>
      <rPr>
        <sz val="12"/>
        <color rgb="FF000000"/>
        <rFont val="標楷體"/>
        <family val="4"/>
        <charset val="136"/>
      </rPr>
      <t>利害關係人投訴或抗議減少次數</t>
    </r>
  </si>
  <si>
    <r>
      <t>4-5</t>
    </r>
    <r>
      <rPr>
        <sz val="14"/>
        <color rgb="FF0000FF"/>
        <rFont val="標楷體"/>
        <family val="4"/>
        <charset val="136"/>
      </rPr>
      <t>綠色供應鏈管理</t>
    </r>
  </si>
  <si>
    <r>
      <rPr>
        <sz val="12"/>
        <color rgb="FF000000"/>
        <rFont val="標楷體"/>
        <family val="4"/>
        <charset val="136"/>
      </rPr>
      <t>將綠色供應鏈管理納入工廠環境策略中</t>
    </r>
  </si>
  <si>
    <r>
      <rPr>
        <sz val="12"/>
        <color rgb="FF000000"/>
        <rFont val="標楷體"/>
        <family val="4"/>
        <charset val="136"/>
      </rPr>
      <t>訂定綠色供應鏈管理策略及長期目標</t>
    </r>
  </si>
  <si>
    <r>
      <rPr>
        <sz val="12"/>
        <color rgb="FF000000"/>
        <rFont val="標楷體"/>
        <family val="4"/>
        <charset val="136"/>
      </rPr>
      <t>對供應鏈傳達永續策略及價值（透過信件、網站、供應商大會等途徑）</t>
    </r>
  </si>
  <si>
    <r>
      <rPr>
        <sz val="12"/>
        <color rgb="FF000000"/>
        <rFont val="標楷體"/>
        <family val="4"/>
        <charset val="136"/>
      </rPr>
      <t>制訂供應商需符合的環境及永續規定與履行義務</t>
    </r>
  </si>
  <si>
    <r>
      <rPr>
        <sz val="12"/>
        <color rgb="FF000000"/>
        <rFont val="標楷體"/>
        <family val="4"/>
        <charset val="136"/>
      </rPr>
      <t>將綠色工廠相關指標納入供應商評鑑與稽核要求</t>
    </r>
  </si>
  <si>
    <r>
      <rPr>
        <sz val="12"/>
        <color rgb="FF000000"/>
        <rFont val="標楷體"/>
        <family val="4"/>
        <charset val="136"/>
      </rPr>
      <t>定期辦理供應商綠色評鑑與稽核</t>
    </r>
  </si>
  <si>
    <r>
      <rPr>
        <sz val="12"/>
        <color rgb="FF000000"/>
        <rFont val="標楷體"/>
        <family val="4"/>
        <charset val="136"/>
      </rPr>
      <t>定期辦理供應商環保規範教育訓練</t>
    </r>
  </si>
  <si>
    <r>
      <rPr>
        <sz val="12"/>
        <color rgb="FF000000"/>
        <rFont val="標楷體"/>
        <family val="4"/>
        <charset val="136"/>
      </rPr>
      <t>綠色供應鏈管理家數與輔導成效</t>
    </r>
  </si>
  <si>
    <r>
      <rPr>
        <sz val="14"/>
        <color rgb="FF000000"/>
        <rFont val="標楷體"/>
        <family val="4"/>
        <charset val="136"/>
      </rPr>
      <t>綠色管理及社會責任指標群─社會責任</t>
    </r>
  </si>
  <si>
    <r>
      <t>5-1</t>
    </r>
    <r>
      <rPr>
        <sz val="14"/>
        <color rgb="FF0000FF"/>
        <rFont val="標楷體"/>
        <family val="4"/>
        <charset val="136"/>
      </rPr>
      <t>員工作業環境</t>
    </r>
  </si>
  <si>
    <r>
      <rPr>
        <sz val="12"/>
        <color rgb="FF000000"/>
        <rFont val="標楷體"/>
        <family val="4"/>
        <charset val="136"/>
      </rPr>
      <t>依據產業特性訂定合適之職業安全衛生管理策略及計畫</t>
    </r>
  </si>
  <si>
    <r>
      <rPr>
        <sz val="12"/>
        <color rgb="FF000000"/>
        <rFont val="標楷體"/>
        <family val="4"/>
        <charset val="136"/>
      </rPr>
      <t>依據工作性質及規模，訂定符合員工作業環境之安全衛生工作守則及作業規範</t>
    </r>
  </si>
  <si>
    <r>
      <rPr>
        <sz val="12"/>
        <color rgb="FF000000"/>
        <rFont val="標楷體"/>
        <family val="4"/>
        <charset val="136"/>
      </rPr>
      <t>對安全衛生設施之檢查，實施巡視、定期檢查、重點檢查、危害通識及作業環境測定</t>
    </r>
  </si>
  <si>
    <r>
      <rPr>
        <sz val="12"/>
        <color rgb="FF000000"/>
        <rFont val="標楷體"/>
        <family val="4"/>
        <charset val="136"/>
      </rPr>
      <t>釐訂職業災害防止計畫、緊急應變計畫及消防防護計畫</t>
    </r>
  </si>
  <si>
    <r>
      <rPr>
        <sz val="12"/>
        <color rgb="FF000000"/>
        <rFont val="標楷體"/>
        <family val="4"/>
        <charset val="136"/>
      </rPr>
      <t>實施員工健康檢查、個人免費心理諮商及員工保護，設置醫護室或診所</t>
    </r>
  </si>
  <si>
    <r>
      <rPr>
        <sz val="12"/>
        <color rgb="FF000000"/>
        <rFont val="標楷體"/>
        <family val="4"/>
        <charset val="136"/>
      </rPr>
      <t>執行員工疾病、傷害、殘廢、死亡等職業災害之調查處理及統計分析</t>
    </r>
  </si>
  <si>
    <r>
      <rPr>
        <sz val="12"/>
        <color rgb="FF000000"/>
        <rFont val="標楷體"/>
        <family val="4"/>
        <charset val="136"/>
      </rPr>
      <t>工作場所的設計與篩選在建造時已具安全及衛生考量</t>
    </r>
  </si>
  <si>
    <r>
      <rPr>
        <sz val="12"/>
        <color rgb="FF000000"/>
        <rFont val="標楷體"/>
        <family val="4"/>
        <charset val="136"/>
      </rPr>
      <t>工作場所設置已有環境控制工程與措施</t>
    </r>
  </si>
  <si>
    <r>
      <rPr>
        <sz val="12"/>
        <color rgb="FF000000"/>
        <rFont val="標楷體"/>
        <family val="4"/>
        <charset val="136"/>
      </rPr>
      <t>工作場所設置已符合相關室內空氣品質規範</t>
    </r>
  </si>
  <si>
    <r>
      <rPr>
        <sz val="12"/>
        <color rgb="FF000000"/>
        <rFont val="標楷體"/>
        <family val="4"/>
        <charset val="136"/>
      </rPr>
      <t>良好勞資溝通管道、提案制度</t>
    </r>
  </si>
  <si>
    <r>
      <rPr>
        <sz val="12"/>
        <color rgb="FF000000"/>
        <rFont val="標楷體"/>
        <family val="4"/>
        <charset val="136"/>
      </rPr>
      <t>設立員工福利設施及制度</t>
    </r>
  </si>
  <si>
    <r>
      <rPr>
        <sz val="12"/>
        <color rgb="FF000000"/>
        <rFont val="標楷體"/>
        <family val="4"/>
        <charset val="136"/>
      </rPr>
      <t>執行新興工作疾病預防措施</t>
    </r>
  </si>
  <si>
    <r>
      <rPr>
        <sz val="12"/>
        <color rgb="FF000000"/>
        <rFont val="標楷體"/>
        <family val="4"/>
        <charset val="136"/>
      </rPr>
      <t>推動性別友善政策</t>
    </r>
    <r>
      <rPr>
        <sz val="12"/>
        <color rgb="FF000000"/>
        <rFont val="Times New Roman"/>
        <family val="1"/>
      </rPr>
      <t>/</t>
    </r>
    <r>
      <rPr>
        <sz val="12"/>
        <color rgb="FF000000"/>
        <rFont val="標楷體"/>
        <family val="4"/>
        <charset val="136"/>
      </rPr>
      <t>措施</t>
    </r>
  </si>
  <si>
    <r>
      <rPr>
        <sz val="12"/>
        <color rgb="FF000000"/>
        <rFont val="標楷體"/>
        <family val="4"/>
        <charset val="136"/>
      </rPr>
      <t>加強局部空間作業災害預防</t>
    </r>
  </si>
  <si>
    <r>
      <rPr>
        <sz val="12"/>
        <color rgb="FF000000"/>
        <rFont val="標楷體"/>
        <family val="4"/>
        <charset val="136"/>
      </rPr>
      <t>已通過職業安全衛生相關管理系統第三方驗證</t>
    </r>
  </si>
  <si>
    <r>
      <rPr>
        <sz val="12"/>
        <color rgb="FF000000"/>
        <rFont val="標楷體"/>
        <family val="4"/>
        <charset val="136"/>
      </rPr>
      <t>獲得國家單位相關議題獎項</t>
    </r>
  </si>
  <si>
    <r>
      <rPr>
        <sz val="12"/>
        <color rgb="FF000000"/>
        <rFont val="標楷體"/>
        <family val="4"/>
        <charset val="136"/>
      </rPr>
      <t>預防及減少職業災害發生之成效</t>
    </r>
  </si>
  <si>
    <r>
      <rPr>
        <sz val="12"/>
        <color rgb="FF000000"/>
        <rFont val="標楷體"/>
        <family val="4"/>
        <charset val="136"/>
      </rPr>
      <t>鑑別工廠在永續議題上的風險及管理策略</t>
    </r>
  </si>
  <si>
    <r>
      <rPr>
        <sz val="12"/>
        <color rgb="FF000000"/>
        <rFont val="標楷體"/>
        <family val="4"/>
        <charset val="136"/>
      </rPr>
      <t>公司高層已於高階主管會議中明確發表永續議題推動之聲明</t>
    </r>
  </si>
  <si>
    <r>
      <rPr>
        <sz val="12"/>
        <color rgb="FF000000"/>
        <rFont val="標楷體"/>
        <family val="4"/>
        <charset val="136"/>
      </rPr>
      <t>設立專責部門</t>
    </r>
    <r>
      <rPr>
        <sz val="12"/>
        <color rgb="FF000000"/>
        <rFont val="Times New Roman"/>
        <family val="1"/>
      </rPr>
      <t>/</t>
    </r>
    <r>
      <rPr>
        <sz val="12"/>
        <color rgb="FF000000"/>
        <rFont val="標楷體"/>
        <family val="4"/>
        <charset val="136"/>
      </rPr>
      <t>單位推動企業永續，並界定隸屬部門</t>
    </r>
    <r>
      <rPr>
        <sz val="12"/>
        <color rgb="FF000000"/>
        <rFont val="Times New Roman"/>
        <family val="1"/>
      </rPr>
      <t>/</t>
    </r>
    <r>
      <rPr>
        <sz val="12"/>
        <color rgb="FF000000"/>
        <rFont val="標楷體"/>
        <family val="4"/>
        <charset val="136"/>
      </rPr>
      <t>單位</t>
    </r>
  </si>
  <si>
    <r>
      <rPr>
        <sz val="12"/>
        <color rgb="FF000000"/>
        <rFont val="標楷體"/>
        <family val="4"/>
        <charset val="136"/>
      </rPr>
      <t>已建立工廠短中長期推動永續之策略</t>
    </r>
  </si>
  <si>
    <r>
      <rPr>
        <sz val="12"/>
        <color rgb="FF000000"/>
        <rFont val="標楷體"/>
        <family val="4"/>
        <charset val="136"/>
      </rPr>
      <t>已充分揭露工廠或產品之永續資訊，如永續報告書、企業社會責任</t>
    </r>
    <r>
      <rPr>
        <sz val="12"/>
        <color rgb="FF000000"/>
        <rFont val="Times New Roman"/>
        <family val="1"/>
      </rPr>
      <t>(CSR)</t>
    </r>
    <r>
      <rPr>
        <sz val="12"/>
        <color rgb="FF000000"/>
        <rFont val="標楷體"/>
        <family val="4"/>
        <charset val="136"/>
      </rPr>
      <t>報告書、產品碳水足跡等</t>
    </r>
  </si>
  <si>
    <r>
      <rPr>
        <sz val="12"/>
        <color rgb="FF000000"/>
        <rFont val="標楷體"/>
        <family val="4"/>
        <charset val="136"/>
      </rPr>
      <t>推動氣候相關財務揭露，掌握轉型風險與實體風險，並找尋潛在機會</t>
    </r>
  </si>
  <si>
    <r>
      <rPr>
        <sz val="12"/>
        <color rgb="FF000000"/>
        <rFont val="標楷體"/>
        <family val="4"/>
        <charset val="136"/>
      </rPr>
      <t>已公開工廠或產品推動永續議題之成效，如永續報告書、</t>
    </r>
    <r>
      <rPr>
        <sz val="12"/>
        <color rgb="FF000000"/>
        <rFont val="Times New Roman"/>
        <family val="1"/>
      </rPr>
      <t>CSR</t>
    </r>
    <r>
      <rPr>
        <sz val="12"/>
        <color rgb="FF000000"/>
        <rFont val="標楷體"/>
        <family val="4"/>
        <charset val="136"/>
      </rPr>
      <t>、</t>
    </r>
    <r>
      <rPr>
        <sz val="12"/>
        <color rgb="FF000000"/>
        <rFont val="Times New Roman"/>
        <family val="1"/>
      </rPr>
      <t>EPD</t>
    </r>
    <r>
      <rPr>
        <sz val="12"/>
        <color rgb="FF000000"/>
        <rFont val="標楷體"/>
        <family val="4"/>
        <charset val="136"/>
      </rPr>
      <t>或公布於網站</t>
    </r>
  </si>
  <si>
    <r>
      <rPr>
        <sz val="12"/>
        <color rgb="FF000000"/>
        <rFont val="標楷體"/>
        <family val="4"/>
        <charset val="136"/>
      </rPr>
      <t>相關報告書與資料已通過第三方保證或確信</t>
    </r>
  </si>
  <si>
    <r>
      <rPr>
        <sz val="12"/>
        <color rgb="FF000000"/>
        <rFont val="標楷體"/>
        <family val="4"/>
        <charset val="136"/>
      </rPr>
      <t>通過</t>
    </r>
    <r>
      <rPr>
        <sz val="12"/>
        <color rgb="FF000000"/>
        <rFont val="Times New Roman"/>
        <family val="1"/>
      </rPr>
      <t>TCFD</t>
    </r>
    <r>
      <rPr>
        <sz val="12"/>
        <color rgb="FF000000"/>
        <rFont val="標楷體"/>
        <family val="4"/>
        <charset val="136"/>
      </rPr>
      <t>氣候相關財務揭露查核</t>
    </r>
  </si>
  <si>
    <r>
      <rPr>
        <sz val="12"/>
        <color rgb="FF000000"/>
        <rFont val="標楷體"/>
        <family val="4"/>
        <charset val="136"/>
      </rPr>
      <t>獲得國內外</t>
    </r>
    <r>
      <rPr>
        <sz val="12"/>
        <color rgb="FF000000"/>
        <rFont val="Times New Roman"/>
        <family val="1"/>
      </rPr>
      <t>ESG</t>
    </r>
    <r>
      <rPr>
        <sz val="12"/>
        <color rgb="FF000000"/>
        <rFont val="標楷體"/>
        <family val="4"/>
        <charset val="136"/>
      </rPr>
      <t>、</t>
    </r>
    <r>
      <rPr>
        <sz val="12"/>
        <color rgb="FF000000"/>
        <rFont val="Times New Roman"/>
        <family val="1"/>
      </rPr>
      <t>CSR</t>
    </r>
    <r>
      <rPr>
        <sz val="12"/>
        <color rgb="FF000000"/>
        <rFont val="標楷體"/>
        <family val="4"/>
        <charset val="136"/>
      </rPr>
      <t>、</t>
    </r>
    <r>
      <rPr>
        <sz val="12"/>
        <color rgb="FF000000"/>
        <rFont val="Times New Roman"/>
        <family val="1"/>
      </rPr>
      <t>CDP</t>
    </r>
    <r>
      <rPr>
        <sz val="12"/>
        <color rgb="FF000000"/>
        <rFont val="標楷體"/>
        <family val="4"/>
        <charset val="136"/>
      </rPr>
      <t>、</t>
    </r>
    <r>
      <rPr>
        <sz val="12"/>
        <color rgb="FF000000"/>
        <rFont val="Times New Roman"/>
        <family val="1"/>
      </rPr>
      <t>DJSI</t>
    </r>
    <r>
      <rPr>
        <sz val="12"/>
        <color rgb="FF000000"/>
        <rFont val="標楷體"/>
        <family val="4"/>
        <charset val="136"/>
      </rPr>
      <t>等永續相關評比認可</t>
    </r>
  </si>
  <si>
    <r>
      <rPr>
        <sz val="14"/>
        <color rgb="FF000000"/>
        <rFont val="標楷體"/>
        <family val="4"/>
        <charset val="136"/>
      </rPr>
      <t>創新及其他指標群─創新思維</t>
    </r>
  </si>
  <si>
    <r>
      <t>6-1</t>
    </r>
    <r>
      <rPr>
        <sz val="14"/>
        <color rgb="FF0000FF"/>
        <rFont val="標楷體"/>
        <family val="4"/>
        <charset val="136"/>
      </rPr>
      <t>去碳化創新作法</t>
    </r>
  </si>
  <si>
    <t>是否將研發促進環境永續的創新做法納入公司規範中</t>
  </si>
  <si>
    <r>
      <rPr>
        <sz val="12"/>
        <color rgb="FF000000"/>
        <rFont val="標楷體"/>
        <family val="4"/>
        <charset val="136"/>
      </rPr>
      <t>易回收</t>
    </r>
  </si>
  <si>
    <r>
      <rPr>
        <sz val="12"/>
        <color rgb="FF000000"/>
        <rFont val="標楷體"/>
        <family val="4"/>
        <charset val="136"/>
      </rPr>
      <t>包裝材質單一化</t>
    </r>
  </si>
  <si>
    <r>
      <rPr>
        <sz val="12"/>
        <color rgb="FF000000"/>
        <rFont val="標楷體"/>
        <family val="4"/>
        <charset val="136"/>
      </rPr>
      <t>產品包裝可轉換其他功能使用</t>
    </r>
  </si>
  <si>
    <r>
      <rPr>
        <sz val="12"/>
        <color rgb="FF000000"/>
        <rFont val="標楷體"/>
        <family val="4"/>
        <charset val="136"/>
      </rPr>
      <t>使用可回收再生之包材</t>
    </r>
  </si>
  <si>
    <r>
      <rPr>
        <sz val="12"/>
        <color rgb="FF000000"/>
        <rFont val="標楷體"/>
        <family val="4"/>
        <charset val="136"/>
      </rPr>
      <t>使用可能源回收之包材</t>
    </r>
  </si>
  <si>
    <r>
      <rPr>
        <sz val="12"/>
        <color rgb="FF000000"/>
        <rFont val="標楷體"/>
        <family val="4"/>
        <charset val="136"/>
      </rPr>
      <t>使用可生物分解之包材</t>
    </r>
  </si>
  <si>
    <r>
      <rPr>
        <sz val="12"/>
        <color rgb="FF000000"/>
        <rFont val="標楷體"/>
        <family val="4"/>
        <charset val="136"/>
      </rPr>
      <t>不同包裝材質易拆卸分離</t>
    </r>
  </si>
  <si>
    <r>
      <rPr>
        <sz val="12"/>
        <color rgb="FF000000"/>
        <rFont val="標楷體"/>
        <family val="4"/>
        <charset val="136"/>
      </rPr>
      <t>包裝結構易拆解</t>
    </r>
  </si>
  <si>
    <r>
      <rPr>
        <sz val="12"/>
        <color rgb="FF000000"/>
        <rFont val="標楷體"/>
        <family val="4"/>
        <charset val="136"/>
      </rPr>
      <t>低污染</t>
    </r>
  </si>
  <si>
    <r>
      <rPr>
        <sz val="12"/>
        <color rgb="FF000000"/>
        <rFont val="標楷體"/>
        <family val="4"/>
        <charset val="136"/>
      </rPr>
      <t>其他設計</t>
    </r>
  </si>
  <si>
    <r>
      <rPr>
        <sz val="12"/>
        <color rgb="FF000000"/>
        <rFont val="標楷體"/>
        <family val="4"/>
        <charset val="136"/>
      </rPr>
      <t>使用不含有害物質的包裝材料</t>
    </r>
  </si>
  <si>
    <r>
      <rPr>
        <sz val="12"/>
        <color rgb="FF000000"/>
        <rFont val="標楷體"/>
        <family val="4"/>
        <charset val="136"/>
      </rPr>
      <t>執行計畫所節省之資源是否逐年增加</t>
    </r>
  </si>
  <si>
    <r>
      <rPr>
        <sz val="12"/>
        <color rgb="FF000000"/>
        <rFont val="標楷體"/>
        <family val="4"/>
        <charset val="136"/>
      </rPr>
      <t>執行計畫所回收之資源是否逐年增加</t>
    </r>
  </si>
  <si>
    <r>
      <rPr>
        <sz val="12"/>
        <color rgb="FF000000"/>
        <rFont val="標楷體"/>
        <family val="4"/>
        <charset val="136"/>
      </rPr>
      <t>執行計畫後所使用汙染物是否逐年降低</t>
    </r>
  </si>
  <si>
    <r>
      <rPr>
        <sz val="14"/>
        <color rgb="FF000000"/>
        <rFont val="標楷體"/>
        <family val="4"/>
        <charset val="136"/>
      </rPr>
      <t>創新及其他指標群─其他</t>
    </r>
  </si>
  <si>
    <r>
      <t>7-1</t>
    </r>
    <r>
      <rPr>
        <sz val="14"/>
        <color rgb="FF0000FF"/>
        <rFont val="標楷體"/>
        <family val="4"/>
        <charset val="136"/>
      </rPr>
      <t>其他促進環境永續創新作法</t>
    </r>
  </si>
  <si>
    <r>
      <rPr>
        <sz val="12"/>
        <color rgb="FFFFFFFF"/>
        <rFont val="標楷體"/>
        <family val="4"/>
        <charset val="136"/>
      </rPr>
      <t>指標名稱</t>
    </r>
  </si>
  <si>
    <t>(免填寫)</t>
    <phoneticPr fontId="7" type="noConversion"/>
  </si>
  <si>
    <t>填表負責人簽章</t>
    <phoneticPr fontId="7" type="noConversion"/>
  </si>
  <si>
    <t>貳、造紙業清潔生產評估系統得分總表</t>
    <phoneticPr fontId="7" type="noConversion"/>
  </si>
  <si>
    <t>漂白硫酸鹽漿</t>
    <phoneticPr fontId="7" type="noConversion"/>
  </si>
  <si>
    <t>裱面紙板</t>
    <phoneticPr fontId="7" type="noConversion"/>
  </si>
  <si>
    <t>瓦楞芯紙</t>
    <phoneticPr fontId="7" type="noConversion"/>
  </si>
  <si>
    <t>紙箱用紙</t>
    <phoneticPr fontId="7" type="noConversion"/>
  </si>
  <si>
    <r>
      <t>(S</t>
    </r>
    <r>
      <rPr>
        <vertAlign val="subscript"/>
        <sz val="10"/>
        <color rgb="FF000000"/>
        <rFont val="Times New Roman"/>
        <family val="1"/>
      </rPr>
      <t xml:space="preserve">1,a </t>
    </r>
    <r>
      <rPr>
        <sz val="10"/>
        <color rgb="FF000000"/>
        <rFont val="Times New Roman"/>
        <family val="1"/>
      </rPr>
      <t>- S</t>
    </r>
    <r>
      <rPr>
        <vertAlign val="subscript"/>
        <sz val="10"/>
        <color rgb="FF000000"/>
        <rFont val="Times New Roman"/>
        <family val="1"/>
      </rPr>
      <t>1,LL</t>
    </r>
    <r>
      <rPr>
        <sz val="10"/>
        <color rgb="FF000000"/>
        <rFont val="Times New Roman"/>
        <family val="1"/>
      </rPr>
      <t>)</t>
    </r>
    <phoneticPr fontId="7" type="noConversion"/>
  </si>
  <si>
    <r>
      <t>(S</t>
    </r>
    <r>
      <rPr>
        <vertAlign val="subscript"/>
        <sz val="10"/>
        <color rgb="FF000000"/>
        <rFont val="Times New Roman"/>
        <family val="1"/>
      </rPr>
      <t xml:space="preserve">1,HL </t>
    </r>
    <r>
      <rPr>
        <sz val="10"/>
        <color rgb="FF000000"/>
        <rFont val="Times New Roman"/>
        <family val="1"/>
      </rPr>
      <t>- S</t>
    </r>
    <r>
      <rPr>
        <vertAlign val="subscript"/>
        <sz val="10"/>
        <color rgb="FF000000"/>
        <rFont val="Times New Roman"/>
        <family val="1"/>
      </rPr>
      <t>1,LL</t>
    </r>
    <r>
      <rPr>
        <sz val="10"/>
        <color rgb="FF000000"/>
        <rFont val="Times New Roman"/>
        <family val="1"/>
      </rPr>
      <t>)</t>
    </r>
    <phoneticPr fontId="7" type="noConversion"/>
  </si>
  <si>
    <r>
      <t>(P</t>
    </r>
    <r>
      <rPr>
        <vertAlign val="subscript"/>
        <sz val="10"/>
        <color rgb="FF000000"/>
        <rFont val="Times New Roman"/>
        <family val="1"/>
      </rPr>
      <t xml:space="preserve">1,HL </t>
    </r>
    <r>
      <rPr>
        <sz val="10"/>
        <color rgb="FF000000"/>
        <rFont val="Times New Roman"/>
        <family val="1"/>
      </rPr>
      <t>- P</t>
    </r>
    <r>
      <rPr>
        <vertAlign val="subscript"/>
        <sz val="10"/>
        <color rgb="FF000000"/>
        <rFont val="Times New Roman"/>
        <family val="1"/>
      </rPr>
      <t>1,LL</t>
    </r>
    <r>
      <rPr>
        <sz val="10"/>
        <color rgb="FF000000"/>
        <rFont val="Times New Roman"/>
        <family val="1"/>
      </rPr>
      <t>)</t>
    </r>
    <phoneticPr fontId="7" type="noConversion"/>
  </si>
  <si>
    <t>※多項產品生產計算原則:若該廠區具有多項產品類別時，則透過各產品產量之比例以加權計算總分。</t>
  </si>
  <si>
    <t>占比</t>
  </si>
  <si>
    <t>Top 90</t>
  </si>
  <si>
    <t>：</t>
  </si>
  <si>
    <t>*</t>
  </si>
  <si>
    <t>Top 70</t>
  </si>
  <si>
    <t>Top 50</t>
  </si>
  <si>
    <t>Top 30</t>
  </si>
  <si>
    <t>Top 10</t>
  </si>
  <si>
    <r>
      <rPr>
        <sz val="11"/>
        <color rgb="FF000000"/>
        <rFont val="標楷體"/>
        <family val="4"/>
        <charset val="136"/>
      </rPr>
      <t>氣乾噸</t>
    </r>
    <r>
      <rPr>
        <sz val="11"/>
        <color rgb="FF000000"/>
        <rFont val="Times New Roman"/>
        <family val="1"/>
      </rPr>
      <t>(adt)/</t>
    </r>
    <r>
      <rPr>
        <sz val="11"/>
        <color rgb="FF000000"/>
        <rFont val="標楷體"/>
        <family val="4"/>
        <charset val="136"/>
      </rPr>
      <t>年</t>
    </r>
    <phoneticPr fontId="7" type="noConversion"/>
  </si>
  <si>
    <t>紙板</t>
    <phoneticPr fontId="7" type="noConversion"/>
  </si>
  <si>
    <t>家庭用紙</t>
    <phoneticPr fontId="7" type="noConversion"/>
  </si>
  <si>
    <t>印刷書寫用紙</t>
    <phoneticPr fontId="7" type="noConversion"/>
  </si>
  <si>
    <t>特殊紙</t>
    <phoneticPr fontId="7" type="noConversion"/>
  </si>
  <si>
    <t>特殊紙：</t>
    <phoneticPr fontId="7" type="noConversion"/>
  </si>
  <si>
    <t>家庭用紙：</t>
    <phoneticPr fontId="7" type="noConversion"/>
  </si>
  <si>
    <t>紙漿：</t>
    <phoneticPr fontId="7" type="noConversion"/>
  </si>
  <si>
    <t>紙板：</t>
    <phoneticPr fontId="7" type="noConversion"/>
  </si>
  <si>
    <r>
      <rPr>
        <sz val="12"/>
        <color rgb="FF000000"/>
        <rFont val="標楷體"/>
        <family val="4"/>
        <charset val="136"/>
      </rPr>
      <t>紙箱用紙：</t>
    </r>
    <r>
      <rPr>
        <sz val="12"/>
        <color rgb="FF000000"/>
        <rFont val="Times New Roman"/>
        <family val="1"/>
      </rPr>
      <t xml:space="preserve">
</t>
    </r>
    <r>
      <rPr>
        <sz val="11"/>
        <color rgb="FF000000"/>
        <rFont val="Times New Roman"/>
        <family val="1"/>
      </rPr>
      <t>(</t>
    </r>
    <r>
      <rPr>
        <sz val="11"/>
        <color rgb="FF000000"/>
        <rFont val="標楷體"/>
        <family val="4"/>
        <charset val="136"/>
      </rPr>
      <t>瓦楞芯紙</t>
    </r>
    <r>
      <rPr>
        <sz val="11"/>
        <color rgb="FF000000"/>
        <rFont val="Times New Roman"/>
        <family val="1"/>
      </rPr>
      <t>)</t>
    </r>
    <phoneticPr fontId="7" type="noConversion"/>
  </si>
  <si>
    <t>印刷書寫用紙：</t>
    <phoneticPr fontId="7" type="noConversion"/>
  </si>
  <si>
    <r>
      <rPr>
        <b/>
        <sz val="14"/>
        <color rgb="FF000000"/>
        <rFont val="標楷體"/>
        <family val="4"/>
        <charset val="136"/>
      </rPr>
      <t>產品產量</t>
    </r>
    <r>
      <rPr>
        <b/>
        <sz val="14"/>
        <color rgb="FF000000"/>
        <rFont val="Times New Roman"/>
        <family val="1"/>
      </rPr>
      <t>:</t>
    </r>
    <phoneticPr fontId="7" type="noConversion"/>
  </si>
  <si>
    <r>
      <rPr>
        <b/>
        <sz val="14"/>
        <color rgb="FF000000"/>
        <rFont val="標楷體"/>
        <family val="4"/>
        <charset val="136"/>
      </rPr>
      <t>產品產量佔比</t>
    </r>
    <r>
      <rPr>
        <b/>
        <sz val="14"/>
        <color rgb="FF000000"/>
        <rFont val="Times New Roman"/>
        <family val="1"/>
      </rPr>
      <t>:</t>
    </r>
    <phoneticPr fontId="7" type="noConversion"/>
  </si>
  <si>
    <r>
      <rPr>
        <sz val="12"/>
        <color rgb="FF000000"/>
        <rFont val="標楷體"/>
        <family val="4"/>
        <charset val="136"/>
      </rPr>
      <t>：</t>
    </r>
  </si>
  <si>
    <t>紙漿</t>
    <phoneticPr fontId="7" type="noConversion"/>
  </si>
  <si>
    <t>：</t>
    <phoneticPr fontId="7" type="noConversion"/>
  </si>
  <si>
    <r>
      <t xml:space="preserve">紙箱用紙
</t>
    </r>
    <r>
      <rPr>
        <sz val="10"/>
        <color rgb="FF000000"/>
        <rFont val="標楷體"/>
        <family val="4"/>
        <charset val="136"/>
      </rPr>
      <t>(裱面紙板)</t>
    </r>
    <phoneticPr fontId="7" type="noConversion"/>
  </si>
  <si>
    <r>
      <t xml:space="preserve">紙箱用紙
</t>
    </r>
    <r>
      <rPr>
        <sz val="10"/>
        <color rgb="FF000000"/>
        <rFont val="標楷體"/>
        <family val="4"/>
        <charset val="136"/>
      </rPr>
      <t>(瓦楞芯紙)</t>
    </r>
    <phoneticPr fontId="7" type="noConversion"/>
  </si>
  <si>
    <r>
      <rPr>
        <sz val="12"/>
        <color rgb="FF000000"/>
        <rFont val="標楷體"/>
        <family val="4"/>
        <charset val="136"/>
      </rPr>
      <t>紙箱用紙：</t>
    </r>
    <r>
      <rPr>
        <sz val="12"/>
        <color rgb="FF000000"/>
        <rFont val="Times New Roman"/>
        <family val="1"/>
      </rPr>
      <t xml:space="preserve">
</t>
    </r>
    <r>
      <rPr>
        <sz val="11"/>
        <color rgb="FF000000"/>
        <rFont val="Times New Roman"/>
        <family val="1"/>
      </rPr>
      <t>(</t>
    </r>
    <r>
      <rPr>
        <sz val="11"/>
        <color rgb="FF000000"/>
        <rFont val="標楷體"/>
        <family val="4"/>
        <charset val="136"/>
      </rPr>
      <t>裱面紙板</t>
    </r>
    <r>
      <rPr>
        <sz val="11"/>
        <color rgb="FF000000"/>
        <rFont val="Times New Roman"/>
        <family val="1"/>
      </rPr>
      <t>)</t>
    </r>
    <r>
      <rPr>
        <sz val="12"/>
        <color rgb="FF000000"/>
        <rFont val="Times New Roman"/>
        <family val="4"/>
        <charset val="136"/>
      </rPr>
      <t xml:space="preserve">    </t>
    </r>
    <phoneticPr fontId="7" type="noConversion"/>
  </si>
  <si>
    <r>
      <rPr>
        <b/>
        <sz val="12"/>
        <color rgb="FF000000"/>
        <rFont val="標楷體"/>
        <family val="4"/>
        <charset val="136"/>
      </rPr>
      <t>工廠
年度產出</t>
    </r>
    <r>
      <rPr>
        <b/>
        <sz val="16"/>
        <color rgb="FF000000"/>
        <rFont val="標楷體"/>
        <family val="4"/>
        <charset val="136"/>
      </rPr>
      <t xml:space="preserve">
</t>
    </r>
    <r>
      <rPr>
        <b/>
        <sz val="11"/>
        <color rgb="FFFF0000"/>
        <rFont val="標楷體"/>
        <family val="4"/>
        <charset val="136"/>
      </rPr>
      <t>(未生產產品產量請填0)</t>
    </r>
    <phoneticPr fontId="7" type="noConversion"/>
  </si>
  <si>
    <t>產品說明</t>
    <phoneticPr fontId="7" type="noConversion"/>
  </si>
  <si>
    <r>
      <rPr>
        <sz val="12"/>
        <color rgb="FF000000"/>
        <rFont val="標楷體"/>
        <family val="4"/>
        <charset val="136"/>
      </rPr>
      <t>「事業廢棄物妥善處理」、「污染防治與管理」、「溫室氣體管理制度」、「員工作業環境」等</t>
    </r>
    <r>
      <rPr>
        <sz val="12"/>
        <color rgb="FF000000"/>
        <rFont val="Times New Roman"/>
        <family val="1"/>
      </rPr>
      <t>4</t>
    </r>
    <r>
      <rPr>
        <sz val="12"/>
        <color rgb="FF000000"/>
        <rFont val="標楷體"/>
        <family val="4"/>
        <charset val="136"/>
      </rPr>
      <t>項核心指標分數均不得低於其配分之</t>
    </r>
    <r>
      <rPr>
        <sz val="12"/>
        <color rgb="FF000000"/>
        <rFont val="Times New Roman"/>
        <family val="1"/>
      </rPr>
      <t>50%</t>
    </r>
    <phoneticPr fontId="7" type="noConversion"/>
  </si>
  <si>
    <t>1-1 原物料生產力</t>
    <phoneticPr fontId="7" type="noConversion"/>
  </si>
  <si>
    <r>
      <rPr>
        <sz val="10"/>
        <color rgb="FF000000"/>
        <rFont val="標楷體"/>
        <family val="4"/>
        <charset val="136"/>
      </rPr>
      <t>單位原料產品重量</t>
    </r>
    <r>
      <rPr>
        <sz val="10"/>
        <color rgb="FF000000"/>
        <rFont val="Times New Roman"/>
        <family val="1"/>
      </rPr>
      <t>(S</t>
    </r>
    <r>
      <rPr>
        <vertAlign val="subscript"/>
        <sz val="10"/>
        <color rgb="FF000000"/>
        <rFont val="Times New Roman"/>
        <family val="1"/>
      </rPr>
      <t>1,a</t>
    </r>
    <r>
      <rPr>
        <sz val="10"/>
        <color rgb="FF000000"/>
        <rFont val="Times New Roman"/>
        <family val="1"/>
      </rPr>
      <t xml:space="preserve">) = </t>
    </r>
    <phoneticPr fontId="7" type="noConversion"/>
  </si>
  <si>
    <t>單位</t>
    <phoneticPr fontId="7" type="noConversion"/>
  </si>
  <si>
    <t>kg</t>
    <phoneticPr fontId="7" type="noConversion"/>
  </si>
  <si>
    <t>t</t>
    <phoneticPr fontId="7" type="noConversion"/>
  </si>
  <si>
    <r>
      <rPr>
        <sz val="10"/>
        <color rgb="FF000000"/>
        <rFont val="標楷體"/>
        <family val="4"/>
        <charset val="136"/>
      </rPr>
      <t>原物料生產力指標得分</t>
    </r>
    <r>
      <rPr>
        <sz val="10"/>
        <color rgb="FF000000"/>
        <rFont val="Times New Roman"/>
        <family val="1"/>
      </rPr>
      <t>S</t>
    </r>
    <r>
      <rPr>
        <vertAlign val="subscript"/>
        <sz val="10"/>
        <color rgb="FF000000"/>
        <rFont val="Times New Roman"/>
        <family val="1"/>
      </rPr>
      <t>1</t>
    </r>
    <r>
      <rPr>
        <sz val="10"/>
        <color rgb="FF000000"/>
        <rFont val="Times New Roman"/>
        <family val="1"/>
      </rPr>
      <t xml:space="preserve"> = </t>
    </r>
    <phoneticPr fontId="7" type="noConversion"/>
  </si>
  <si>
    <t>填表部門：
(工廠填寫)</t>
    <phoneticPr fontId="7" type="noConversion"/>
  </si>
  <si>
    <t>申請年度</t>
    <phoneticPr fontId="7" type="noConversion"/>
  </si>
  <si>
    <t>1-2 能源消耗量</t>
    <phoneticPr fontId="7" type="noConversion"/>
  </si>
  <si>
    <t>+</t>
    <phoneticPr fontId="7" type="noConversion"/>
  </si>
  <si>
    <t>1-3 水資源耗用量</t>
    <phoneticPr fontId="7" type="noConversion"/>
  </si>
  <si>
    <t>1-4單位產品COD產生量</t>
    <phoneticPr fontId="7" type="noConversion"/>
  </si>
  <si>
    <t>1-5事業廢棄物產生量</t>
    <phoneticPr fontId="7" type="noConversion"/>
  </si>
  <si>
    <t>1-6事業廢棄物回收再利用率</t>
    <phoneticPr fontId="7" type="noConversion"/>
  </si>
  <si>
    <t>1-7溫室氣體排放量</t>
    <phoneticPr fontId="7" type="noConversion"/>
  </si>
  <si>
    <t>參、不適用指標說明表</t>
    <phoneticPr fontId="7" type="noConversion"/>
  </si>
  <si>
    <t>填表部門</t>
    <phoneticPr fontId="7" type="noConversion"/>
  </si>
  <si>
    <r>
      <rPr>
        <sz val="10"/>
        <color rgb="FF000000"/>
        <rFont val="標楷體"/>
        <family val="4"/>
        <charset val="136"/>
      </rPr>
      <t>單位產品能源消耗</t>
    </r>
    <r>
      <rPr>
        <sz val="10"/>
        <color rgb="FF000000"/>
        <rFont val="Times New Roman"/>
        <family val="1"/>
      </rPr>
      <t>(S</t>
    </r>
    <r>
      <rPr>
        <vertAlign val="subscript"/>
        <sz val="10"/>
        <color rgb="FF000000"/>
        <rFont val="Times New Roman"/>
        <family val="1"/>
      </rPr>
      <t>2,a</t>
    </r>
    <r>
      <rPr>
        <sz val="10"/>
        <color rgb="FF000000"/>
        <rFont val="Times New Roman"/>
        <family val="1"/>
      </rPr>
      <t xml:space="preserve">) = </t>
    </r>
    <phoneticPr fontId="7" type="noConversion"/>
  </si>
  <si>
    <r>
      <rPr>
        <sz val="10"/>
        <color rgb="FF000000"/>
        <rFont val="標楷體"/>
        <family val="4"/>
        <charset val="136"/>
      </rPr>
      <t>能源消耗量指標得分</t>
    </r>
    <r>
      <rPr>
        <sz val="10"/>
        <color rgb="FF000000"/>
        <rFont val="Times New Roman"/>
        <family val="1"/>
      </rPr>
      <t>S</t>
    </r>
    <r>
      <rPr>
        <vertAlign val="subscript"/>
        <sz val="10"/>
        <color rgb="FF000000"/>
        <rFont val="Times New Roman"/>
        <family val="1"/>
      </rPr>
      <t>2</t>
    </r>
    <r>
      <rPr>
        <sz val="10"/>
        <color rgb="FF000000"/>
        <rFont val="Times New Roman"/>
        <family val="1"/>
      </rPr>
      <t xml:space="preserve"> = </t>
    </r>
    <phoneticPr fontId="7" type="noConversion"/>
  </si>
  <si>
    <r>
      <rPr>
        <sz val="10"/>
        <color rgb="FF000000"/>
        <rFont val="標楷體"/>
        <family val="4"/>
        <charset val="136"/>
      </rPr>
      <t>能源產品</t>
    </r>
  </si>
  <si>
    <r>
      <rPr>
        <sz val="10"/>
        <color rgb="FF000000"/>
        <rFont val="標楷體"/>
        <family val="4"/>
        <charset val="136"/>
      </rPr>
      <t>單位</t>
    </r>
  </si>
  <si>
    <r>
      <rPr>
        <sz val="10"/>
        <color rgb="FF000000"/>
        <rFont val="標楷體"/>
        <family val="4"/>
        <charset val="136"/>
      </rPr>
      <t>熱值</t>
    </r>
    <r>
      <rPr>
        <sz val="10"/>
        <color rgb="FF000000"/>
        <rFont val="Times New Roman"/>
        <family val="1"/>
      </rPr>
      <t>(</t>
    </r>
    <r>
      <rPr>
        <sz val="10"/>
        <color rgb="FF000000"/>
        <rFont val="標楷體"/>
        <family val="4"/>
        <charset val="136"/>
      </rPr>
      <t>千卡</t>
    </r>
    <r>
      <rPr>
        <sz val="10"/>
        <color rgb="FF000000"/>
        <rFont val="Times New Roman"/>
        <family val="1"/>
      </rPr>
      <t>)</t>
    </r>
  </si>
  <si>
    <r>
      <rPr>
        <sz val="10"/>
        <color rgb="FF000000"/>
        <rFont val="標楷體"/>
        <family val="4"/>
        <charset val="136"/>
      </rPr>
      <t>公升油當量</t>
    </r>
    <r>
      <rPr>
        <sz val="10"/>
        <color rgb="FF000000"/>
        <rFont val="Times New Roman"/>
        <family val="1"/>
      </rPr>
      <t xml:space="preserve">LOE
</t>
    </r>
    <r>
      <rPr>
        <sz val="6"/>
        <color rgb="FF000000"/>
        <rFont val="Times New Roman"/>
        <family val="1"/>
      </rPr>
      <t>(9,000</t>
    </r>
    <r>
      <rPr>
        <sz val="6"/>
        <color rgb="FF000000"/>
        <rFont val="標楷體"/>
        <family val="4"/>
        <charset val="136"/>
      </rPr>
      <t>千卡／公升</t>
    </r>
    <r>
      <rPr>
        <sz val="6"/>
        <color rgb="FF000000"/>
        <rFont val="Times New Roman"/>
        <family val="1"/>
      </rPr>
      <t>)</t>
    </r>
  </si>
  <si>
    <r>
      <rPr>
        <sz val="10"/>
        <color rgb="FF000000"/>
        <rFont val="標楷體"/>
        <family val="4"/>
        <charset val="136"/>
      </rPr>
      <t>變更時間</t>
    </r>
  </si>
  <si>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自產</t>
    </r>
    <r>
      <rPr>
        <sz val="10"/>
        <color rgb="FF000000"/>
        <rFont val="Times New Roman"/>
        <family val="1"/>
      </rPr>
      <t>)</t>
    </r>
  </si>
  <si>
    <r>
      <rPr>
        <sz val="10"/>
        <rFont val="標楷體"/>
        <family val="4"/>
        <charset val="136"/>
      </rPr>
      <t>公斤</t>
    </r>
    <r>
      <rPr>
        <sz val="10"/>
        <rFont val="Times New Roman"/>
        <family val="1"/>
      </rPr>
      <t>(kg)</t>
    </r>
  </si>
  <si>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進口</t>
    </r>
    <r>
      <rPr>
        <sz val="10"/>
        <color rgb="FF000000"/>
        <rFont val="Times New Roman"/>
        <family val="1"/>
      </rPr>
      <t>)</t>
    </r>
  </si>
  <si>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鋼鐵業</t>
    </r>
    <r>
      <rPr>
        <sz val="10"/>
        <color rgb="FF000000"/>
        <rFont val="Times New Roman"/>
        <family val="1"/>
      </rPr>
      <t>)(</t>
    </r>
    <r>
      <rPr>
        <sz val="10"/>
        <color rgb="FF000000"/>
        <rFont val="標楷體"/>
        <family val="4"/>
        <charset val="136"/>
      </rPr>
      <t>至</t>
    </r>
    <r>
      <rPr>
        <sz val="10"/>
        <color rgb="FF000000"/>
        <rFont val="Times New Roman"/>
        <family val="1"/>
      </rPr>
      <t>80</t>
    </r>
    <r>
      <rPr>
        <sz val="10"/>
        <color rgb="FF000000"/>
        <rFont val="標楷體"/>
        <family val="4"/>
        <charset val="136"/>
      </rPr>
      <t>年止</t>
    </r>
    <r>
      <rPr>
        <sz val="10"/>
        <color rgb="FF000000"/>
        <rFont val="Times New Roman"/>
        <family val="1"/>
      </rPr>
      <t>)</t>
    </r>
  </si>
  <si>
    <r>
      <rPr>
        <sz val="10"/>
        <color rgb="FF000000"/>
        <rFont val="標楷體"/>
        <family val="4"/>
        <charset val="136"/>
      </rPr>
      <t>煙煤</t>
    </r>
    <r>
      <rPr>
        <sz val="10"/>
        <color rgb="FF000000"/>
        <rFont val="Times New Roman"/>
        <family val="1"/>
      </rPr>
      <t>-</t>
    </r>
    <r>
      <rPr>
        <sz val="10"/>
        <color rgb="FF000000"/>
        <rFont val="標楷體"/>
        <family val="4"/>
        <charset val="136"/>
      </rPr>
      <t>煉焦煤</t>
    </r>
    <r>
      <rPr>
        <sz val="10"/>
        <color rgb="FF000000"/>
        <rFont val="Times New Roman"/>
        <family val="1"/>
      </rPr>
      <t>(</t>
    </r>
    <r>
      <rPr>
        <sz val="10"/>
        <color rgb="FF000000"/>
        <rFont val="標楷體"/>
        <family val="4"/>
        <charset val="136"/>
      </rPr>
      <t>鋼鐵業</t>
    </r>
    <r>
      <rPr>
        <sz val="10"/>
        <color rgb="FF000000"/>
        <rFont val="Times New Roman"/>
        <family val="1"/>
      </rPr>
      <t>)(</t>
    </r>
    <r>
      <rPr>
        <sz val="10"/>
        <color rgb="FF000000"/>
        <rFont val="標楷體"/>
        <family val="4"/>
        <charset val="136"/>
      </rPr>
      <t>至</t>
    </r>
    <r>
      <rPr>
        <sz val="10"/>
        <color rgb="FF000000"/>
        <rFont val="Times New Roman"/>
        <family val="1"/>
      </rPr>
      <t>81</t>
    </r>
    <r>
      <rPr>
        <sz val="10"/>
        <color rgb="FF000000"/>
        <rFont val="標楷體"/>
        <family val="4"/>
        <charset val="136"/>
      </rPr>
      <t>年起</t>
    </r>
    <r>
      <rPr>
        <sz val="10"/>
        <color rgb="FF000000"/>
        <rFont val="Times New Roman"/>
        <family val="1"/>
      </rPr>
      <t>)</t>
    </r>
  </si>
  <si>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自產</t>
    </r>
    <r>
      <rPr>
        <sz val="10"/>
        <rFont val="Times New Roman"/>
        <family val="1"/>
      </rPr>
      <t>)</t>
    </r>
  </si>
  <si>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進口</t>
    </r>
    <r>
      <rPr>
        <sz val="10"/>
        <rFont val="Times New Roman"/>
        <family val="1"/>
      </rPr>
      <t>-</t>
    </r>
    <r>
      <rPr>
        <sz val="10"/>
        <rFont val="標楷體"/>
        <family val="4"/>
        <charset val="136"/>
      </rPr>
      <t>鋼鐵業</t>
    </r>
    <r>
      <rPr>
        <sz val="10"/>
        <rFont val="Times New Roman"/>
        <family val="1"/>
      </rPr>
      <t>)</t>
    </r>
  </si>
  <si>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進口</t>
    </r>
    <r>
      <rPr>
        <sz val="10"/>
        <rFont val="Times New Roman"/>
        <family val="1"/>
      </rPr>
      <t>-</t>
    </r>
    <r>
      <rPr>
        <sz val="10"/>
        <rFont val="標楷體"/>
        <family val="4"/>
        <charset val="136"/>
      </rPr>
      <t>發電業</t>
    </r>
    <r>
      <rPr>
        <sz val="10"/>
        <rFont val="Times New Roman"/>
        <family val="1"/>
      </rPr>
      <t>)</t>
    </r>
  </si>
  <si>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進口</t>
    </r>
    <r>
      <rPr>
        <sz val="10"/>
        <rFont val="Times New Roman"/>
        <family val="1"/>
      </rPr>
      <t>-</t>
    </r>
    <r>
      <rPr>
        <sz val="10"/>
        <rFont val="標楷體"/>
        <family val="4"/>
        <charset val="136"/>
      </rPr>
      <t>其他</t>
    </r>
    <r>
      <rPr>
        <sz val="10"/>
        <rFont val="Times New Roman"/>
        <family val="1"/>
      </rPr>
      <t>)</t>
    </r>
  </si>
  <si>
    <r>
      <rPr>
        <sz val="10"/>
        <rFont val="標楷體"/>
        <family val="4"/>
        <charset val="136"/>
      </rPr>
      <t>煙煤</t>
    </r>
    <r>
      <rPr>
        <sz val="10"/>
        <rFont val="Times New Roman"/>
        <family val="1"/>
      </rPr>
      <t>-</t>
    </r>
    <r>
      <rPr>
        <sz val="10"/>
        <rFont val="標楷體"/>
        <family val="4"/>
        <charset val="136"/>
      </rPr>
      <t>燃料煤</t>
    </r>
    <r>
      <rPr>
        <sz val="10"/>
        <rFont val="Times New Roman"/>
        <family val="1"/>
      </rPr>
      <t>(</t>
    </r>
    <r>
      <rPr>
        <sz val="10"/>
        <rFont val="標楷體"/>
        <family val="4"/>
        <charset val="136"/>
      </rPr>
      <t>無煙煤</t>
    </r>
    <r>
      <rPr>
        <sz val="10"/>
        <rFont val="Times New Roman"/>
        <family val="1"/>
      </rPr>
      <t>)</t>
    </r>
  </si>
  <si>
    <r>
      <rPr>
        <sz val="10"/>
        <rFont val="標楷體"/>
        <family val="4"/>
        <charset val="136"/>
      </rPr>
      <t>亞煙煤</t>
    </r>
    <r>
      <rPr>
        <sz val="10"/>
        <rFont val="Times New Roman"/>
        <family val="1"/>
      </rPr>
      <t>-</t>
    </r>
    <r>
      <rPr>
        <sz val="10"/>
        <rFont val="標楷體"/>
        <family val="4"/>
        <charset val="136"/>
      </rPr>
      <t>發電業</t>
    </r>
  </si>
  <si>
    <r>
      <rPr>
        <sz val="10"/>
        <rFont val="標楷體"/>
        <family val="4"/>
        <charset val="136"/>
      </rPr>
      <t>亞煙煤</t>
    </r>
    <r>
      <rPr>
        <sz val="10"/>
        <rFont val="Times New Roman"/>
        <family val="1"/>
      </rPr>
      <t>-</t>
    </r>
    <r>
      <rPr>
        <sz val="10"/>
        <rFont val="標楷體"/>
        <family val="4"/>
        <charset val="136"/>
      </rPr>
      <t>其他</t>
    </r>
  </si>
  <si>
    <r>
      <rPr>
        <sz val="10"/>
        <rFont val="標楷體"/>
        <family val="4"/>
        <charset val="136"/>
      </rPr>
      <t>亞煙煤</t>
    </r>
    <r>
      <rPr>
        <sz val="10"/>
        <rFont val="Times New Roman"/>
        <family val="1"/>
      </rPr>
      <t>-</t>
    </r>
    <r>
      <rPr>
        <sz val="10"/>
        <rFont val="標楷體"/>
        <family val="4"/>
        <charset val="136"/>
      </rPr>
      <t>焦炭</t>
    </r>
  </si>
  <si>
    <r>
      <rPr>
        <sz val="10"/>
        <rFont val="標楷體"/>
        <family val="4"/>
        <charset val="136"/>
      </rPr>
      <t>亞煙煤</t>
    </r>
    <r>
      <rPr>
        <sz val="10"/>
        <rFont val="Times New Roman"/>
        <family val="1"/>
      </rPr>
      <t>-</t>
    </r>
    <r>
      <rPr>
        <sz val="10"/>
        <rFont val="標楷體"/>
        <family val="4"/>
        <charset val="136"/>
      </rPr>
      <t>煤球</t>
    </r>
  </si>
  <si>
    <r>
      <rPr>
        <sz val="10"/>
        <rFont val="標楷體"/>
        <family val="4"/>
        <charset val="136"/>
      </rPr>
      <t>亞煙煤</t>
    </r>
    <r>
      <rPr>
        <sz val="10"/>
        <rFont val="Times New Roman"/>
        <family val="1"/>
      </rPr>
      <t>-</t>
    </r>
    <r>
      <rPr>
        <sz val="10"/>
        <rFont val="標楷體"/>
        <family val="4"/>
        <charset val="136"/>
      </rPr>
      <t>焦爐氣</t>
    </r>
  </si>
  <si>
    <r>
      <rPr>
        <sz val="10"/>
        <rFont val="標楷體"/>
        <family val="4"/>
        <charset val="136"/>
      </rPr>
      <t>立方公尺</t>
    </r>
    <r>
      <rPr>
        <sz val="10"/>
        <rFont val="Times New Roman"/>
        <family val="1"/>
      </rPr>
      <t>(m</t>
    </r>
    <r>
      <rPr>
        <vertAlign val="superscript"/>
        <sz val="10"/>
        <rFont val="Times New Roman"/>
        <family val="1"/>
      </rPr>
      <t>3</t>
    </r>
    <r>
      <rPr>
        <sz val="10"/>
        <rFont val="Times New Roman"/>
        <family val="1"/>
      </rPr>
      <t>)</t>
    </r>
  </si>
  <si>
    <r>
      <t>m</t>
    </r>
    <r>
      <rPr>
        <vertAlign val="superscript"/>
        <sz val="10"/>
        <color rgb="FF000000"/>
        <rFont val="Times New Roman"/>
        <family val="1"/>
      </rPr>
      <t>3</t>
    </r>
  </si>
  <si>
    <r>
      <rPr>
        <sz val="10"/>
        <rFont val="標楷體"/>
        <family val="4"/>
        <charset val="136"/>
      </rPr>
      <t>亞煙煤</t>
    </r>
    <r>
      <rPr>
        <sz val="10"/>
        <rFont val="Times New Roman"/>
        <family val="1"/>
      </rPr>
      <t>-</t>
    </r>
    <r>
      <rPr>
        <sz val="10"/>
        <rFont val="標楷體"/>
        <family val="4"/>
        <charset val="136"/>
      </rPr>
      <t>高爐氣</t>
    </r>
  </si>
  <si>
    <r>
      <rPr>
        <sz val="10"/>
        <rFont val="標楷體"/>
        <family val="4"/>
        <charset val="136"/>
      </rPr>
      <t>亞煙煤</t>
    </r>
    <r>
      <rPr>
        <sz val="10"/>
        <rFont val="Times New Roman"/>
        <family val="1"/>
      </rPr>
      <t>-</t>
    </r>
    <r>
      <rPr>
        <sz val="10"/>
        <rFont val="標楷體"/>
        <family val="4"/>
        <charset val="136"/>
      </rPr>
      <t>轉爐氣</t>
    </r>
  </si>
  <si>
    <r>
      <rPr>
        <sz val="10"/>
        <rFont val="標楷體"/>
        <family val="4"/>
        <charset val="136"/>
      </rPr>
      <t>原油</t>
    </r>
    <r>
      <rPr>
        <sz val="10"/>
        <rFont val="Times New Roman"/>
        <family val="1"/>
      </rPr>
      <t>-</t>
    </r>
    <r>
      <rPr>
        <sz val="10"/>
        <rFont val="標楷體"/>
        <family val="4"/>
        <charset val="136"/>
      </rPr>
      <t>添加劑</t>
    </r>
  </si>
  <si>
    <r>
      <rPr>
        <sz val="10"/>
        <rFont val="標楷體"/>
        <family val="4"/>
        <charset val="136"/>
      </rPr>
      <t>公升</t>
    </r>
    <r>
      <rPr>
        <sz val="10"/>
        <rFont val="Times New Roman"/>
        <family val="1"/>
      </rPr>
      <t>(liter)</t>
    </r>
  </si>
  <si>
    <r>
      <rPr>
        <sz val="10"/>
        <rFont val="標楷體"/>
        <family val="4"/>
        <charset val="136"/>
      </rPr>
      <t>原油</t>
    </r>
    <r>
      <rPr>
        <sz val="10"/>
        <rFont val="Times New Roman"/>
        <family val="1"/>
      </rPr>
      <t>-</t>
    </r>
    <r>
      <rPr>
        <sz val="10"/>
        <rFont val="標楷體"/>
        <family val="4"/>
        <charset val="136"/>
      </rPr>
      <t>液化油</t>
    </r>
  </si>
  <si>
    <r>
      <rPr>
        <sz val="10"/>
        <rFont val="標楷體"/>
        <family val="4"/>
        <charset val="136"/>
      </rPr>
      <t>原油</t>
    </r>
    <r>
      <rPr>
        <sz val="10"/>
        <rFont val="Times New Roman"/>
        <family val="1"/>
      </rPr>
      <t>-</t>
    </r>
    <r>
      <rPr>
        <sz val="10"/>
        <rFont val="標楷體"/>
        <family val="4"/>
        <charset val="136"/>
      </rPr>
      <t>煉油氣</t>
    </r>
  </si>
  <si>
    <r>
      <rPr>
        <sz val="10"/>
        <color rgb="FF000000"/>
        <rFont val="標楷體"/>
        <family val="4"/>
        <charset val="136"/>
      </rPr>
      <t>原油</t>
    </r>
    <r>
      <rPr>
        <sz val="10"/>
        <color rgb="FF000000"/>
        <rFont val="Times New Roman"/>
        <family val="1"/>
      </rPr>
      <t>-</t>
    </r>
    <r>
      <rPr>
        <sz val="10"/>
        <color rgb="FF000000"/>
        <rFont val="標楷體"/>
        <family val="4"/>
        <charset val="136"/>
      </rPr>
      <t>液化石油氣</t>
    </r>
    <r>
      <rPr>
        <sz val="10"/>
        <color rgb="FF000000"/>
        <rFont val="Times New Roman"/>
        <family val="1"/>
      </rPr>
      <t>(</t>
    </r>
    <r>
      <rPr>
        <sz val="10"/>
        <color rgb="FF000000"/>
        <rFont val="標楷體"/>
        <family val="4"/>
        <charset val="136"/>
      </rPr>
      <t>至</t>
    </r>
    <r>
      <rPr>
        <sz val="10"/>
        <color rgb="FF000000"/>
        <rFont val="Times New Roman"/>
        <family val="1"/>
      </rPr>
      <t>79</t>
    </r>
    <r>
      <rPr>
        <sz val="10"/>
        <color rgb="FF000000"/>
        <rFont val="標楷體"/>
        <family val="4"/>
        <charset val="136"/>
      </rPr>
      <t>年止</t>
    </r>
    <r>
      <rPr>
        <sz val="10"/>
        <color rgb="FF000000"/>
        <rFont val="Times New Roman"/>
        <family val="1"/>
      </rPr>
      <t>)</t>
    </r>
  </si>
  <si>
    <r>
      <rPr>
        <sz val="10"/>
        <color rgb="FF000000"/>
        <rFont val="標楷體"/>
        <family val="4"/>
        <charset val="136"/>
      </rPr>
      <t>原油</t>
    </r>
    <r>
      <rPr>
        <sz val="10"/>
        <color rgb="FF000000"/>
        <rFont val="Times New Roman"/>
        <family val="1"/>
      </rPr>
      <t>-</t>
    </r>
    <r>
      <rPr>
        <sz val="10"/>
        <color rgb="FF000000"/>
        <rFont val="標楷體"/>
        <family val="4"/>
        <charset val="136"/>
      </rPr>
      <t>液化石油氣</t>
    </r>
    <r>
      <rPr>
        <sz val="10"/>
        <color rgb="FF000000"/>
        <rFont val="Times New Roman"/>
        <family val="1"/>
      </rPr>
      <t>(</t>
    </r>
    <r>
      <rPr>
        <sz val="10"/>
        <color rgb="FF000000"/>
        <rFont val="標楷體"/>
        <family val="4"/>
        <charset val="136"/>
      </rPr>
      <t>至</t>
    </r>
    <r>
      <rPr>
        <sz val="10"/>
        <color rgb="FF000000"/>
        <rFont val="Times New Roman"/>
        <family val="1"/>
      </rPr>
      <t>80</t>
    </r>
    <r>
      <rPr>
        <sz val="10"/>
        <color rgb="FF000000"/>
        <rFont val="標楷體"/>
        <family val="4"/>
        <charset val="136"/>
      </rPr>
      <t>年起</t>
    </r>
    <r>
      <rPr>
        <sz val="10"/>
        <color rgb="FF000000"/>
        <rFont val="Times New Roman"/>
        <family val="1"/>
      </rPr>
      <t>)</t>
    </r>
  </si>
  <si>
    <r>
      <rPr>
        <sz val="10"/>
        <rFont val="標楷體"/>
        <family val="4"/>
        <charset val="136"/>
      </rPr>
      <t>原油</t>
    </r>
    <r>
      <rPr>
        <sz val="10"/>
        <rFont val="Times New Roman"/>
        <family val="1"/>
      </rPr>
      <t>-</t>
    </r>
    <r>
      <rPr>
        <sz val="10"/>
        <rFont val="標楷體"/>
        <family val="4"/>
        <charset val="136"/>
      </rPr>
      <t>丙烷混合氣</t>
    </r>
  </si>
  <si>
    <r>
      <rPr>
        <sz val="10"/>
        <rFont val="標楷體"/>
        <family val="4"/>
        <charset val="136"/>
      </rPr>
      <t>原油</t>
    </r>
    <r>
      <rPr>
        <sz val="10"/>
        <rFont val="Times New Roman"/>
        <family val="1"/>
      </rPr>
      <t>-</t>
    </r>
    <r>
      <rPr>
        <sz val="10"/>
        <rFont val="標楷體"/>
        <family val="4"/>
        <charset val="136"/>
      </rPr>
      <t>天然汽油</t>
    </r>
  </si>
  <si>
    <r>
      <rPr>
        <sz val="10"/>
        <rFont val="標楷體"/>
        <family val="4"/>
        <charset val="136"/>
      </rPr>
      <t>原油</t>
    </r>
    <r>
      <rPr>
        <sz val="10"/>
        <rFont val="Times New Roman"/>
        <family val="1"/>
      </rPr>
      <t>-</t>
    </r>
    <r>
      <rPr>
        <sz val="10"/>
        <rFont val="標楷體"/>
        <family val="4"/>
        <charset val="136"/>
      </rPr>
      <t>石油腦</t>
    </r>
  </si>
  <si>
    <r>
      <rPr>
        <sz val="10"/>
        <rFont val="標楷體"/>
        <family val="4"/>
        <charset val="136"/>
      </rPr>
      <t>原油</t>
    </r>
    <r>
      <rPr>
        <sz val="10"/>
        <rFont val="Times New Roman"/>
        <family val="1"/>
      </rPr>
      <t>-</t>
    </r>
    <r>
      <rPr>
        <sz val="10"/>
        <rFont val="標楷體"/>
        <family val="4"/>
        <charset val="136"/>
      </rPr>
      <t>車用汽油</t>
    </r>
  </si>
  <si>
    <r>
      <rPr>
        <sz val="10"/>
        <rFont val="標楷體"/>
        <family val="4"/>
        <charset val="136"/>
      </rPr>
      <t>原油</t>
    </r>
    <r>
      <rPr>
        <sz val="10"/>
        <rFont val="Times New Roman"/>
        <family val="1"/>
      </rPr>
      <t>-</t>
    </r>
    <r>
      <rPr>
        <sz val="10"/>
        <rFont val="標楷體"/>
        <family val="4"/>
        <charset val="136"/>
      </rPr>
      <t>航空汽油</t>
    </r>
  </si>
  <si>
    <r>
      <rPr>
        <sz val="10"/>
        <rFont val="標楷體"/>
        <family val="4"/>
        <charset val="136"/>
      </rPr>
      <t>原油</t>
    </r>
    <r>
      <rPr>
        <sz val="10"/>
        <rFont val="Times New Roman"/>
        <family val="1"/>
      </rPr>
      <t>-</t>
    </r>
    <r>
      <rPr>
        <sz val="10"/>
        <rFont val="標楷體"/>
        <family val="4"/>
        <charset val="136"/>
      </rPr>
      <t>航空燃油</t>
    </r>
  </si>
  <si>
    <r>
      <rPr>
        <sz val="10"/>
        <rFont val="標楷體"/>
        <family val="4"/>
        <charset val="136"/>
      </rPr>
      <t>原油</t>
    </r>
    <r>
      <rPr>
        <sz val="10"/>
        <rFont val="Times New Roman"/>
        <family val="1"/>
      </rPr>
      <t>-</t>
    </r>
    <r>
      <rPr>
        <sz val="10"/>
        <rFont val="標楷體"/>
        <family val="4"/>
        <charset val="136"/>
      </rPr>
      <t>煤油</t>
    </r>
  </si>
  <si>
    <r>
      <rPr>
        <sz val="10"/>
        <color rgb="FF000000"/>
        <rFont val="標楷體"/>
        <family val="4"/>
        <charset val="136"/>
      </rPr>
      <t>原油</t>
    </r>
    <r>
      <rPr>
        <sz val="10"/>
        <color rgb="FF000000"/>
        <rFont val="Times New Roman"/>
        <family val="1"/>
      </rPr>
      <t>-</t>
    </r>
    <r>
      <rPr>
        <sz val="10"/>
        <color rgb="FF000000"/>
        <rFont val="標楷體"/>
        <family val="4"/>
        <charset val="136"/>
      </rPr>
      <t>柴油</t>
    </r>
    <r>
      <rPr>
        <sz val="10"/>
        <color rgb="FF000000"/>
        <rFont val="Times New Roman"/>
        <family val="1"/>
      </rPr>
      <t>(</t>
    </r>
    <r>
      <rPr>
        <sz val="10"/>
        <color rgb="FF000000"/>
        <rFont val="標楷體"/>
        <family val="4"/>
        <charset val="136"/>
      </rPr>
      <t>至</t>
    </r>
    <r>
      <rPr>
        <sz val="10"/>
        <color rgb="FF000000"/>
        <rFont val="Times New Roman"/>
        <family val="1"/>
      </rPr>
      <t>87</t>
    </r>
    <r>
      <rPr>
        <sz val="10"/>
        <color rgb="FF000000"/>
        <rFont val="標楷體"/>
        <family val="4"/>
        <charset val="136"/>
      </rPr>
      <t>年止</t>
    </r>
    <r>
      <rPr>
        <sz val="10"/>
        <color rgb="FF000000"/>
        <rFont val="Times New Roman"/>
        <family val="1"/>
      </rPr>
      <t>)</t>
    </r>
  </si>
  <si>
    <r>
      <rPr>
        <sz val="10"/>
        <color rgb="FF000000"/>
        <rFont val="標楷體"/>
        <family val="4"/>
        <charset val="136"/>
      </rPr>
      <t>原油</t>
    </r>
    <r>
      <rPr>
        <sz val="10"/>
        <color rgb="FF000000"/>
        <rFont val="Times New Roman"/>
        <family val="1"/>
      </rPr>
      <t>-</t>
    </r>
    <r>
      <rPr>
        <sz val="10"/>
        <color rgb="FF000000"/>
        <rFont val="標楷體"/>
        <family val="4"/>
        <charset val="136"/>
      </rPr>
      <t>柴油</t>
    </r>
    <r>
      <rPr>
        <sz val="10"/>
        <color rgb="FF000000"/>
        <rFont val="Times New Roman"/>
        <family val="1"/>
      </rPr>
      <t>(</t>
    </r>
    <r>
      <rPr>
        <sz val="10"/>
        <color rgb="FF000000"/>
        <rFont val="標楷體"/>
        <family val="4"/>
        <charset val="136"/>
      </rPr>
      <t>至</t>
    </r>
    <r>
      <rPr>
        <sz val="10"/>
        <color rgb="FF000000"/>
        <rFont val="Times New Roman"/>
        <family val="1"/>
      </rPr>
      <t>88</t>
    </r>
    <r>
      <rPr>
        <sz val="10"/>
        <color rgb="FF000000"/>
        <rFont val="標楷體"/>
        <family val="4"/>
        <charset val="136"/>
      </rPr>
      <t>年起</t>
    </r>
    <r>
      <rPr>
        <sz val="10"/>
        <color rgb="FF000000"/>
        <rFont val="Times New Roman"/>
        <family val="1"/>
      </rPr>
      <t>)</t>
    </r>
  </si>
  <si>
    <r>
      <rPr>
        <sz val="10"/>
        <color rgb="FF000000"/>
        <rFont val="標楷體"/>
        <family val="4"/>
        <charset val="136"/>
      </rPr>
      <t>原油</t>
    </r>
    <r>
      <rPr>
        <sz val="10"/>
        <color rgb="FF000000"/>
        <rFont val="Times New Roman"/>
        <family val="1"/>
      </rPr>
      <t>-</t>
    </r>
    <r>
      <rPr>
        <sz val="10"/>
        <color rgb="FF000000"/>
        <rFont val="標楷體"/>
        <family val="4"/>
        <charset val="136"/>
      </rPr>
      <t>燃料油</t>
    </r>
    <r>
      <rPr>
        <sz val="10"/>
        <color rgb="FF000000"/>
        <rFont val="Times New Roman"/>
        <family val="1"/>
      </rPr>
      <t>(</t>
    </r>
    <r>
      <rPr>
        <sz val="10"/>
        <color rgb="FF000000"/>
        <rFont val="標楷體"/>
        <family val="4"/>
        <charset val="136"/>
      </rPr>
      <t>至</t>
    </r>
    <r>
      <rPr>
        <sz val="10"/>
        <color rgb="FF000000"/>
        <rFont val="Times New Roman"/>
        <family val="1"/>
      </rPr>
      <t>89</t>
    </r>
    <r>
      <rPr>
        <sz val="10"/>
        <color rgb="FF000000"/>
        <rFont val="標楷體"/>
        <family val="4"/>
        <charset val="136"/>
      </rPr>
      <t>年起</t>
    </r>
    <r>
      <rPr>
        <sz val="10"/>
        <color rgb="FF000000"/>
        <rFont val="Times New Roman"/>
        <family val="1"/>
      </rPr>
      <t>)</t>
    </r>
  </si>
  <si>
    <r>
      <rPr>
        <sz val="10"/>
        <color rgb="FF000000"/>
        <rFont val="標楷體"/>
        <family val="4"/>
        <charset val="136"/>
      </rPr>
      <t>原油</t>
    </r>
    <r>
      <rPr>
        <sz val="10"/>
        <color rgb="FF000000"/>
        <rFont val="Times New Roman"/>
        <family val="1"/>
      </rPr>
      <t>-</t>
    </r>
    <r>
      <rPr>
        <sz val="10"/>
        <color rgb="FF000000"/>
        <rFont val="標楷體"/>
        <family val="4"/>
        <charset val="136"/>
      </rPr>
      <t>燃料油</t>
    </r>
    <r>
      <rPr>
        <sz val="10"/>
        <color rgb="FF000000"/>
        <rFont val="Times New Roman"/>
        <family val="1"/>
      </rPr>
      <t>(</t>
    </r>
    <r>
      <rPr>
        <sz val="10"/>
        <color rgb="FF000000"/>
        <rFont val="標楷體"/>
        <family val="4"/>
        <charset val="136"/>
      </rPr>
      <t>至</t>
    </r>
    <r>
      <rPr>
        <sz val="10"/>
        <color rgb="FF000000"/>
        <rFont val="Times New Roman"/>
        <family val="1"/>
      </rPr>
      <t>90</t>
    </r>
    <r>
      <rPr>
        <sz val="10"/>
        <color rgb="FF000000"/>
        <rFont val="標楷體"/>
        <family val="4"/>
        <charset val="136"/>
      </rPr>
      <t>年起</t>
    </r>
    <r>
      <rPr>
        <sz val="10"/>
        <color rgb="FF000000"/>
        <rFont val="Times New Roman"/>
        <family val="1"/>
      </rPr>
      <t>)</t>
    </r>
  </si>
  <si>
    <r>
      <rPr>
        <sz val="10"/>
        <rFont val="標楷體"/>
        <family val="4"/>
        <charset val="136"/>
      </rPr>
      <t>原油</t>
    </r>
    <r>
      <rPr>
        <sz val="10"/>
        <rFont val="Times New Roman"/>
        <family val="1"/>
      </rPr>
      <t>-</t>
    </r>
    <r>
      <rPr>
        <sz val="10"/>
        <rFont val="標楷體"/>
        <family val="4"/>
        <charset val="136"/>
      </rPr>
      <t>白精油</t>
    </r>
  </si>
  <si>
    <r>
      <rPr>
        <sz val="10"/>
        <rFont val="標楷體"/>
        <family val="4"/>
        <charset val="136"/>
      </rPr>
      <t>原油</t>
    </r>
    <r>
      <rPr>
        <sz val="10"/>
        <rFont val="Times New Roman"/>
        <family val="1"/>
      </rPr>
      <t>-</t>
    </r>
    <r>
      <rPr>
        <sz val="10"/>
        <rFont val="標楷體"/>
        <family val="4"/>
        <charset val="136"/>
      </rPr>
      <t>潤滑油</t>
    </r>
  </si>
  <si>
    <r>
      <rPr>
        <sz val="10"/>
        <rFont val="標楷體"/>
        <family val="4"/>
        <charset val="136"/>
      </rPr>
      <t>原油</t>
    </r>
    <r>
      <rPr>
        <sz val="10"/>
        <rFont val="Times New Roman"/>
        <family val="1"/>
      </rPr>
      <t>-</t>
    </r>
    <r>
      <rPr>
        <sz val="10"/>
        <rFont val="標楷體"/>
        <family val="4"/>
        <charset val="136"/>
      </rPr>
      <t>柏油</t>
    </r>
  </si>
  <si>
    <r>
      <rPr>
        <sz val="10"/>
        <rFont val="標楷體"/>
        <family val="4"/>
        <charset val="136"/>
      </rPr>
      <t>原油</t>
    </r>
    <r>
      <rPr>
        <sz val="10"/>
        <rFont val="Times New Roman"/>
        <family val="1"/>
      </rPr>
      <t>-</t>
    </r>
    <r>
      <rPr>
        <sz val="10"/>
        <rFont val="標楷體"/>
        <family val="4"/>
        <charset val="136"/>
      </rPr>
      <t>溶劑油</t>
    </r>
  </si>
  <si>
    <r>
      <rPr>
        <sz val="10"/>
        <rFont val="標楷體"/>
        <family val="4"/>
        <charset val="136"/>
      </rPr>
      <t>原油</t>
    </r>
    <r>
      <rPr>
        <sz val="10"/>
        <rFont val="Times New Roman"/>
        <family val="1"/>
      </rPr>
      <t>-</t>
    </r>
    <r>
      <rPr>
        <sz val="10"/>
        <rFont val="標楷體"/>
        <family val="4"/>
        <charset val="136"/>
      </rPr>
      <t>石蠟</t>
    </r>
  </si>
  <si>
    <r>
      <rPr>
        <sz val="10"/>
        <rFont val="標楷體"/>
        <family val="4"/>
        <charset val="136"/>
      </rPr>
      <t>原油</t>
    </r>
    <r>
      <rPr>
        <sz val="10"/>
        <rFont val="Times New Roman"/>
        <family val="1"/>
      </rPr>
      <t>-</t>
    </r>
    <r>
      <rPr>
        <sz val="10"/>
        <rFont val="標楷體"/>
        <family val="4"/>
        <charset val="136"/>
      </rPr>
      <t>石油焦</t>
    </r>
  </si>
  <si>
    <r>
      <rPr>
        <sz val="10"/>
        <rFont val="標楷體"/>
        <family val="4"/>
        <charset val="136"/>
      </rPr>
      <t>原油</t>
    </r>
    <r>
      <rPr>
        <sz val="10"/>
        <rFont val="Times New Roman"/>
        <family val="1"/>
      </rPr>
      <t>-</t>
    </r>
    <r>
      <rPr>
        <sz val="10"/>
        <rFont val="標楷體"/>
        <family val="4"/>
        <charset val="136"/>
      </rPr>
      <t>其他石油產品</t>
    </r>
  </si>
  <si>
    <r>
      <rPr>
        <sz val="10"/>
        <color rgb="FF000000"/>
        <rFont val="標楷體"/>
        <family val="4"/>
        <charset val="136"/>
      </rPr>
      <t>天然氣</t>
    </r>
    <r>
      <rPr>
        <sz val="10"/>
        <color rgb="FF000000"/>
        <rFont val="Times New Roman"/>
        <family val="1"/>
      </rPr>
      <t>(</t>
    </r>
    <r>
      <rPr>
        <sz val="10"/>
        <color rgb="FF000000"/>
        <rFont val="標楷體"/>
        <family val="4"/>
        <charset val="136"/>
      </rPr>
      <t>自產</t>
    </r>
    <r>
      <rPr>
        <sz val="10"/>
        <color rgb="FF000000"/>
        <rFont val="Times New Roman"/>
        <family val="1"/>
      </rPr>
      <t>)(</t>
    </r>
    <r>
      <rPr>
        <sz val="10"/>
        <color rgb="FF000000"/>
        <rFont val="標楷體"/>
        <family val="4"/>
        <charset val="136"/>
      </rPr>
      <t>至</t>
    </r>
    <r>
      <rPr>
        <sz val="10"/>
        <color rgb="FF000000"/>
        <rFont val="Times New Roman"/>
        <family val="1"/>
      </rPr>
      <t>79</t>
    </r>
    <r>
      <rPr>
        <sz val="10"/>
        <color rgb="FF000000"/>
        <rFont val="標楷體"/>
        <family val="4"/>
        <charset val="136"/>
      </rPr>
      <t>年止</t>
    </r>
    <r>
      <rPr>
        <sz val="10"/>
        <color rgb="FF000000"/>
        <rFont val="Times New Roman"/>
        <family val="1"/>
      </rPr>
      <t>)</t>
    </r>
  </si>
  <si>
    <r>
      <rPr>
        <sz val="10"/>
        <color rgb="FF000000"/>
        <rFont val="標楷體"/>
        <family val="4"/>
        <charset val="136"/>
      </rPr>
      <t>天然氣</t>
    </r>
    <r>
      <rPr>
        <sz val="10"/>
        <color rgb="FF000000"/>
        <rFont val="Times New Roman"/>
        <family val="1"/>
      </rPr>
      <t>(</t>
    </r>
    <r>
      <rPr>
        <sz val="10"/>
        <color rgb="FF000000"/>
        <rFont val="標楷體"/>
        <family val="4"/>
        <charset val="136"/>
      </rPr>
      <t>自產</t>
    </r>
    <r>
      <rPr>
        <sz val="10"/>
        <color rgb="FF000000"/>
        <rFont val="Times New Roman"/>
        <family val="1"/>
      </rPr>
      <t>)(</t>
    </r>
    <r>
      <rPr>
        <sz val="10"/>
        <color rgb="FF000000"/>
        <rFont val="標楷體"/>
        <family val="4"/>
        <charset val="136"/>
      </rPr>
      <t>至</t>
    </r>
    <r>
      <rPr>
        <sz val="10"/>
        <color rgb="FF000000"/>
        <rFont val="Times New Roman"/>
        <family val="1"/>
      </rPr>
      <t>80</t>
    </r>
    <r>
      <rPr>
        <sz val="10"/>
        <color rgb="FF000000"/>
        <rFont val="標楷體"/>
        <family val="4"/>
        <charset val="136"/>
      </rPr>
      <t>年起</t>
    </r>
    <r>
      <rPr>
        <sz val="10"/>
        <color rgb="FF000000"/>
        <rFont val="Times New Roman"/>
        <family val="1"/>
      </rPr>
      <t>)</t>
    </r>
  </si>
  <si>
    <r>
      <rPr>
        <sz val="10"/>
        <rFont val="標楷體"/>
        <family val="4"/>
        <charset val="136"/>
      </rPr>
      <t>立方公尺</t>
    </r>
    <r>
      <rPr>
        <sz val="10"/>
        <rFont val="Times New Roman"/>
        <family val="1"/>
      </rPr>
      <t>(m</t>
    </r>
    <r>
      <rPr>
        <vertAlign val="superscript"/>
        <sz val="10"/>
        <rFont val="Times New Roman"/>
        <family val="1"/>
      </rPr>
      <t>3)</t>
    </r>
  </si>
  <si>
    <r>
      <rPr>
        <sz val="10"/>
        <color rgb="FF000000"/>
        <rFont val="標楷體"/>
        <family val="4"/>
        <charset val="136"/>
      </rPr>
      <t>液化天然氣</t>
    </r>
    <r>
      <rPr>
        <sz val="10"/>
        <color rgb="FF000000"/>
        <rFont val="Times New Roman"/>
        <family val="1"/>
      </rPr>
      <t>(</t>
    </r>
    <r>
      <rPr>
        <sz val="10"/>
        <color rgb="FF000000"/>
        <rFont val="標楷體"/>
        <family val="4"/>
        <charset val="136"/>
      </rPr>
      <t>進口</t>
    </r>
    <r>
      <rPr>
        <sz val="10"/>
        <color rgb="FF000000"/>
        <rFont val="Times New Roman"/>
        <family val="1"/>
      </rPr>
      <t>)</t>
    </r>
  </si>
  <si>
    <r>
      <rPr>
        <sz val="10"/>
        <rFont val="標楷體"/>
        <family val="4"/>
        <charset val="136"/>
      </rPr>
      <t>沼氣</t>
    </r>
  </si>
  <si>
    <r>
      <rPr>
        <sz val="10"/>
        <rFont val="標楷體"/>
        <family val="4"/>
        <charset val="136"/>
      </rPr>
      <t>千卡</t>
    </r>
    <r>
      <rPr>
        <sz val="10"/>
        <rFont val="Times New Roman"/>
        <family val="1"/>
      </rPr>
      <t>/</t>
    </r>
    <r>
      <rPr>
        <sz val="10"/>
        <rFont val="標楷體"/>
        <family val="4"/>
        <charset val="136"/>
      </rPr>
      <t>立方公尺</t>
    </r>
    <r>
      <rPr>
        <sz val="10"/>
        <rFont val="Times New Roman"/>
        <family val="1"/>
      </rPr>
      <t>(kcal/m</t>
    </r>
    <r>
      <rPr>
        <vertAlign val="superscript"/>
        <sz val="10"/>
        <rFont val="Times New Roman"/>
        <family val="1"/>
      </rPr>
      <t>3</t>
    </r>
    <r>
      <rPr>
        <sz val="10"/>
        <rFont val="Times New Roman"/>
        <family val="1"/>
      </rPr>
      <t>)</t>
    </r>
  </si>
  <si>
    <r>
      <rPr>
        <sz val="10"/>
        <rFont val="標楷體"/>
        <family val="4"/>
        <charset val="136"/>
      </rPr>
      <t>水力</t>
    </r>
  </si>
  <si>
    <r>
      <rPr>
        <sz val="10"/>
        <rFont val="標楷體"/>
        <family val="4"/>
        <charset val="136"/>
      </rPr>
      <t>度</t>
    </r>
    <r>
      <rPr>
        <sz val="10"/>
        <rFont val="Times New Roman"/>
        <family val="1"/>
      </rPr>
      <t>(kWh)</t>
    </r>
  </si>
  <si>
    <r>
      <rPr>
        <sz val="10"/>
        <rFont val="標楷體"/>
        <family val="4"/>
        <charset val="136"/>
      </rPr>
      <t>核能</t>
    </r>
  </si>
  <si>
    <r>
      <rPr>
        <sz val="10"/>
        <rFont val="標楷體"/>
        <family val="4"/>
        <charset val="136"/>
      </rPr>
      <t>地熱</t>
    </r>
  </si>
  <si>
    <r>
      <rPr>
        <sz val="10"/>
        <rFont val="標楷體"/>
        <family val="4"/>
        <charset val="136"/>
      </rPr>
      <t>太陽光電</t>
    </r>
  </si>
  <si>
    <r>
      <rPr>
        <sz val="10"/>
        <rFont val="標楷體"/>
        <family val="4"/>
        <charset val="136"/>
      </rPr>
      <t>風力</t>
    </r>
  </si>
  <si>
    <r>
      <rPr>
        <sz val="10"/>
        <rFont val="標楷體"/>
        <family val="4"/>
        <charset val="136"/>
      </rPr>
      <t>電力</t>
    </r>
    <r>
      <rPr>
        <sz val="10"/>
        <rFont val="Times New Roman"/>
        <family val="1"/>
      </rPr>
      <t>(</t>
    </r>
    <r>
      <rPr>
        <sz val="10"/>
        <rFont val="標楷體"/>
        <family val="4"/>
        <charset val="136"/>
      </rPr>
      <t>消費面</t>
    </r>
    <r>
      <rPr>
        <sz val="10"/>
        <rFont val="Times New Roman"/>
        <family val="1"/>
      </rPr>
      <t>)</t>
    </r>
  </si>
  <si>
    <r>
      <rPr>
        <sz val="10"/>
        <rFont val="標楷體"/>
        <family val="4"/>
        <charset val="136"/>
      </rPr>
      <t>太陽熱能</t>
    </r>
  </si>
  <si>
    <r>
      <rPr>
        <sz val="10"/>
        <rFont val="標楷體"/>
        <family val="4"/>
        <charset val="136"/>
      </rPr>
      <t xml:space="preserve">平方公尺‧月
</t>
    </r>
    <r>
      <rPr>
        <sz val="10"/>
        <rFont val="Times New Roman"/>
        <family val="1"/>
      </rPr>
      <t>(m</t>
    </r>
    <r>
      <rPr>
        <vertAlign val="superscript"/>
        <sz val="10"/>
        <rFont val="Times New Roman"/>
        <family val="1"/>
      </rPr>
      <t>2</t>
    </r>
    <r>
      <rPr>
        <sz val="10"/>
        <rFont val="標楷體"/>
        <family val="4"/>
        <charset val="136"/>
      </rPr>
      <t>‧</t>
    </r>
    <r>
      <rPr>
        <sz val="10"/>
        <rFont val="Times New Roman"/>
        <family val="1"/>
      </rPr>
      <t>month)</t>
    </r>
  </si>
  <si>
    <t>m2‧month</t>
  </si>
  <si>
    <r>
      <rPr>
        <sz val="10"/>
        <rFont val="標楷體"/>
        <family val="4"/>
        <charset val="136"/>
      </rPr>
      <t>熱能</t>
    </r>
  </si>
  <si>
    <r>
      <rPr>
        <sz val="12"/>
        <color rgb="FF000000"/>
        <rFont val="標楷體"/>
        <family val="4"/>
        <charset val="136"/>
      </rPr>
      <t>熱值</t>
    </r>
    <r>
      <rPr>
        <sz val="12"/>
        <color rgb="FF000000"/>
        <rFont val="Times New Roman"/>
        <family val="1"/>
      </rPr>
      <t>(kcal)</t>
    </r>
    <phoneticPr fontId="7" type="noConversion"/>
  </si>
  <si>
    <t>https://www.esist.org.tw/publication/handbook/attachment/A4-02.%E8%83%BD%E6%BA%90%E7%94%A2%E5%93%81%E5%96%AE%E4%BD%8D%E7%86%B1%E5%80%BC%E8%A1%A8(111).pdf</t>
  </si>
  <si>
    <r>
      <rPr>
        <sz val="10"/>
        <color rgb="FF000000"/>
        <rFont val="Microsoft JhengHei"/>
        <family val="1"/>
      </rPr>
      <t>經濟部能源署《能源統計手冊》</t>
    </r>
    <r>
      <rPr>
        <sz val="10"/>
        <color rgb="FF000000"/>
        <rFont val="Times New Roman"/>
        <family val="1"/>
      </rPr>
      <t>111</t>
    </r>
    <r>
      <rPr>
        <sz val="10"/>
        <color rgb="FF000000"/>
        <rFont val="Microsoft JhengHei"/>
        <family val="1"/>
      </rPr>
      <t>年</t>
    </r>
    <phoneticPr fontId="7" type="noConversion"/>
  </si>
  <si>
    <r>
      <t>(S</t>
    </r>
    <r>
      <rPr>
        <vertAlign val="subscript"/>
        <sz val="10"/>
        <color rgb="FF000000"/>
        <rFont val="Times New Roman"/>
        <family val="1"/>
      </rPr>
      <t xml:space="preserve">2,a </t>
    </r>
    <r>
      <rPr>
        <sz val="10"/>
        <color rgb="FF000000"/>
        <rFont val="Times New Roman"/>
        <family val="1"/>
      </rPr>
      <t>- S</t>
    </r>
    <r>
      <rPr>
        <vertAlign val="subscript"/>
        <sz val="10"/>
        <color rgb="FF000000"/>
        <rFont val="Times New Roman"/>
        <family val="1"/>
      </rPr>
      <t>2,LL</t>
    </r>
    <r>
      <rPr>
        <sz val="10"/>
        <color rgb="FF000000"/>
        <rFont val="Times New Roman"/>
        <family val="1"/>
      </rPr>
      <t>)</t>
    </r>
    <phoneticPr fontId="7" type="noConversion"/>
  </si>
  <si>
    <r>
      <t>(S</t>
    </r>
    <r>
      <rPr>
        <vertAlign val="subscript"/>
        <sz val="10"/>
        <color rgb="FF000000"/>
        <rFont val="Times New Roman"/>
        <family val="1"/>
      </rPr>
      <t xml:space="preserve">2,HL </t>
    </r>
    <r>
      <rPr>
        <sz val="10"/>
        <color rgb="FF000000"/>
        <rFont val="Times New Roman"/>
        <family val="1"/>
      </rPr>
      <t>- S</t>
    </r>
    <r>
      <rPr>
        <vertAlign val="subscript"/>
        <sz val="10"/>
        <color rgb="FF000000"/>
        <rFont val="Times New Roman"/>
        <family val="1"/>
      </rPr>
      <t>2,LL</t>
    </r>
    <r>
      <rPr>
        <sz val="10"/>
        <color rgb="FF000000"/>
        <rFont val="Times New Roman"/>
        <family val="1"/>
      </rPr>
      <t>)</t>
    </r>
    <phoneticPr fontId="7" type="noConversion"/>
  </si>
  <si>
    <r>
      <rPr>
        <sz val="10"/>
        <color rgb="FF000000"/>
        <rFont val="標楷體"/>
        <family val="4"/>
        <charset val="136"/>
      </rPr>
      <t>水資源耗用量</t>
    </r>
    <r>
      <rPr>
        <sz val="10"/>
        <color rgb="FF000000"/>
        <rFont val="Times New Roman"/>
        <family val="1"/>
      </rPr>
      <t>(S</t>
    </r>
    <r>
      <rPr>
        <vertAlign val="subscript"/>
        <sz val="10"/>
        <color rgb="FF000000"/>
        <rFont val="Times New Roman"/>
        <family val="1"/>
      </rPr>
      <t>3,a</t>
    </r>
    <r>
      <rPr>
        <sz val="10"/>
        <color rgb="FF000000"/>
        <rFont val="Times New Roman"/>
        <family val="1"/>
      </rPr>
      <t xml:space="preserve">) = </t>
    </r>
    <phoneticPr fontId="7" type="noConversion"/>
  </si>
  <si>
    <r>
      <rPr>
        <sz val="10"/>
        <color rgb="FF000000"/>
        <rFont val="標楷體"/>
        <family val="4"/>
        <charset val="136"/>
      </rPr>
      <t>水資源耗用量指標得分</t>
    </r>
    <r>
      <rPr>
        <sz val="10"/>
        <color rgb="FF000000"/>
        <rFont val="Times New Roman"/>
        <family val="1"/>
      </rPr>
      <t>S</t>
    </r>
    <r>
      <rPr>
        <vertAlign val="subscript"/>
        <sz val="10"/>
        <color rgb="FF000000"/>
        <rFont val="Times New Roman"/>
        <family val="1"/>
      </rPr>
      <t xml:space="preserve">3 </t>
    </r>
    <r>
      <rPr>
        <sz val="10"/>
        <color rgb="FF000000"/>
        <rFont val="Times New Roman"/>
        <family val="1"/>
      </rPr>
      <t xml:space="preserve">= </t>
    </r>
    <phoneticPr fontId="7" type="noConversion"/>
  </si>
  <si>
    <r>
      <t>(S</t>
    </r>
    <r>
      <rPr>
        <vertAlign val="subscript"/>
        <sz val="10"/>
        <color rgb="FF000000"/>
        <rFont val="Times New Roman"/>
        <family val="1"/>
      </rPr>
      <t xml:space="preserve">3,a </t>
    </r>
    <r>
      <rPr>
        <sz val="10"/>
        <color rgb="FF000000"/>
        <rFont val="Times New Roman"/>
        <family val="1"/>
      </rPr>
      <t>- S</t>
    </r>
    <r>
      <rPr>
        <vertAlign val="subscript"/>
        <sz val="10"/>
        <color rgb="FF000000"/>
        <rFont val="Times New Roman"/>
        <family val="1"/>
      </rPr>
      <t>3,LL</t>
    </r>
    <r>
      <rPr>
        <sz val="10"/>
        <color rgb="FF000000"/>
        <rFont val="Times New Roman"/>
        <family val="1"/>
      </rPr>
      <t>)</t>
    </r>
    <phoneticPr fontId="7" type="noConversion"/>
  </si>
  <si>
    <r>
      <t>(S</t>
    </r>
    <r>
      <rPr>
        <vertAlign val="subscript"/>
        <sz val="10"/>
        <color rgb="FF000000"/>
        <rFont val="Times New Roman"/>
        <family val="1"/>
      </rPr>
      <t xml:space="preserve">3,HL </t>
    </r>
    <r>
      <rPr>
        <sz val="10"/>
        <color rgb="FF000000"/>
        <rFont val="Times New Roman"/>
        <family val="1"/>
      </rPr>
      <t>- S</t>
    </r>
    <r>
      <rPr>
        <vertAlign val="subscript"/>
        <sz val="10"/>
        <color rgb="FF000000"/>
        <rFont val="Times New Roman"/>
        <family val="1"/>
      </rPr>
      <t>3,LL</t>
    </r>
    <r>
      <rPr>
        <sz val="10"/>
        <color rgb="FF000000"/>
        <rFont val="Times New Roman"/>
        <family val="1"/>
      </rPr>
      <t>)</t>
    </r>
    <phoneticPr fontId="7" type="noConversion"/>
  </si>
  <si>
    <r>
      <t>(P</t>
    </r>
    <r>
      <rPr>
        <vertAlign val="subscript"/>
        <sz val="10"/>
        <color rgb="FF000000"/>
        <rFont val="Times New Roman"/>
        <family val="1"/>
      </rPr>
      <t xml:space="preserve">3,HL </t>
    </r>
    <r>
      <rPr>
        <sz val="10"/>
        <color rgb="FF000000"/>
        <rFont val="Times New Roman"/>
        <family val="1"/>
      </rPr>
      <t>- P</t>
    </r>
    <r>
      <rPr>
        <vertAlign val="subscript"/>
        <sz val="10"/>
        <color rgb="FF000000"/>
        <rFont val="Times New Roman"/>
        <family val="1"/>
      </rPr>
      <t>3,LL</t>
    </r>
    <r>
      <rPr>
        <sz val="10"/>
        <color rgb="FF000000"/>
        <rFont val="Times New Roman"/>
        <family val="1"/>
      </rPr>
      <t>)</t>
    </r>
    <phoneticPr fontId="7" type="noConversion"/>
  </si>
  <si>
    <r>
      <rPr>
        <sz val="10"/>
        <color rgb="FF000000"/>
        <rFont val="標楷體"/>
        <family val="4"/>
        <charset val="136"/>
      </rPr>
      <t>單位產品</t>
    </r>
    <r>
      <rPr>
        <sz val="10"/>
        <color rgb="FF000000"/>
        <rFont val="Times New Roman"/>
        <family val="1"/>
      </rPr>
      <t>COD</t>
    </r>
    <r>
      <rPr>
        <sz val="10"/>
        <color rgb="FF000000"/>
        <rFont val="標楷體"/>
        <family val="4"/>
        <charset val="136"/>
      </rPr>
      <t>產生量</t>
    </r>
    <r>
      <rPr>
        <sz val="10"/>
        <color rgb="FF000000"/>
        <rFont val="Times New Roman"/>
        <family val="1"/>
      </rPr>
      <t>(S</t>
    </r>
    <r>
      <rPr>
        <vertAlign val="subscript"/>
        <sz val="10"/>
        <color rgb="FF000000"/>
        <rFont val="Times New Roman"/>
        <family val="1"/>
      </rPr>
      <t>4,a</t>
    </r>
    <r>
      <rPr>
        <sz val="10"/>
        <color rgb="FF000000"/>
        <rFont val="Times New Roman"/>
        <family val="1"/>
      </rPr>
      <t xml:space="preserve">) = </t>
    </r>
    <phoneticPr fontId="7" type="noConversion"/>
  </si>
  <si>
    <r>
      <rPr>
        <sz val="10"/>
        <color rgb="FF000000"/>
        <rFont val="標楷體"/>
        <family val="4"/>
        <charset val="136"/>
      </rPr>
      <t>單位產品</t>
    </r>
    <r>
      <rPr>
        <sz val="10"/>
        <color rgb="FF000000"/>
        <rFont val="Times New Roman"/>
        <family val="1"/>
      </rPr>
      <t>COD</t>
    </r>
    <r>
      <rPr>
        <sz val="10"/>
        <color rgb="FF000000"/>
        <rFont val="標楷體"/>
        <family val="4"/>
        <charset val="136"/>
      </rPr>
      <t>產生量得分</t>
    </r>
    <r>
      <rPr>
        <sz val="10"/>
        <color rgb="FF000000"/>
        <rFont val="Times New Roman"/>
        <family val="1"/>
      </rPr>
      <t>S</t>
    </r>
    <r>
      <rPr>
        <vertAlign val="subscript"/>
        <sz val="10"/>
        <color rgb="FF000000"/>
        <rFont val="Times New Roman"/>
        <family val="1"/>
      </rPr>
      <t>4</t>
    </r>
    <r>
      <rPr>
        <sz val="10"/>
        <color rgb="FF000000"/>
        <rFont val="Times New Roman"/>
        <family val="1"/>
      </rPr>
      <t xml:space="preserve"> = </t>
    </r>
    <phoneticPr fontId="7" type="noConversion"/>
  </si>
  <si>
    <r>
      <t>(P</t>
    </r>
    <r>
      <rPr>
        <vertAlign val="subscript"/>
        <sz val="10"/>
        <color rgb="FF000000"/>
        <rFont val="Times New Roman"/>
        <family val="1"/>
      </rPr>
      <t xml:space="preserve">2,HL </t>
    </r>
    <r>
      <rPr>
        <sz val="10"/>
        <color rgb="FF000000"/>
        <rFont val="Times New Roman"/>
        <family val="1"/>
      </rPr>
      <t>- P</t>
    </r>
    <r>
      <rPr>
        <vertAlign val="subscript"/>
        <sz val="10"/>
        <color rgb="FF000000"/>
        <rFont val="Times New Roman"/>
        <family val="1"/>
      </rPr>
      <t>2,LL</t>
    </r>
    <r>
      <rPr>
        <sz val="10"/>
        <color rgb="FF000000"/>
        <rFont val="Times New Roman"/>
        <family val="1"/>
      </rPr>
      <t>)</t>
    </r>
    <phoneticPr fontId="7" type="noConversion"/>
  </si>
  <si>
    <t>水資源用途</t>
    <phoneticPr fontId="7" type="noConversion"/>
  </si>
  <si>
    <t>製程用水</t>
    <phoneticPr fontId="7" type="noConversion"/>
  </si>
  <si>
    <t>生活用水</t>
    <phoneticPr fontId="7" type="noConversion"/>
  </si>
  <si>
    <t xml:space="preserve">填表部門：
(工廠填寫)
</t>
    <phoneticPr fontId="7" type="noConversion"/>
  </si>
  <si>
    <r>
      <t>(S</t>
    </r>
    <r>
      <rPr>
        <vertAlign val="subscript"/>
        <sz val="10"/>
        <color rgb="FF000000"/>
        <rFont val="Times New Roman"/>
        <family val="1"/>
      </rPr>
      <t xml:space="preserve">4,a </t>
    </r>
    <r>
      <rPr>
        <sz val="10"/>
        <color rgb="FF000000"/>
        <rFont val="Times New Roman"/>
        <family val="1"/>
      </rPr>
      <t>- S</t>
    </r>
    <r>
      <rPr>
        <vertAlign val="subscript"/>
        <sz val="10"/>
        <color rgb="FF000000"/>
        <rFont val="Times New Roman"/>
        <family val="1"/>
      </rPr>
      <t>4,LL</t>
    </r>
    <r>
      <rPr>
        <sz val="10"/>
        <color rgb="FF000000"/>
        <rFont val="Times New Roman"/>
        <family val="1"/>
      </rPr>
      <t>)</t>
    </r>
    <phoneticPr fontId="7" type="noConversion"/>
  </si>
  <si>
    <r>
      <t>(S</t>
    </r>
    <r>
      <rPr>
        <vertAlign val="subscript"/>
        <sz val="10"/>
        <color rgb="FF000000"/>
        <rFont val="Times New Roman"/>
        <family val="1"/>
      </rPr>
      <t xml:space="preserve">4,HL </t>
    </r>
    <r>
      <rPr>
        <sz val="10"/>
        <color rgb="FF000000"/>
        <rFont val="Times New Roman"/>
        <family val="1"/>
      </rPr>
      <t>- S</t>
    </r>
    <r>
      <rPr>
        <vertAlign val="subscript"/>
        <sz val="10"/>
        <color rgb="FF000000"/>
        <rFont val="Times New Roman"/>
        <family val="1"/>
      </rPr>
      <t>4,LL</t>
    </r>
    <r>
      <rPr>
        <sz val="10"/>
        <color rgb="FF000000"/>
        <rFont val="Times New Roman"/>
        <family val="1"/>
      </rPr>
      <t>)</t>
    </r>
    <phoneticPr fontId="7" type="noConversion"/>
  </si>
  <si>
    <r>
      <t>(P</t>
    </r>
    <r>
      <rPr>
        <sz val="6"/>
        <color rgb="FF000000"/>
        <rFont val="Times New Roman"/>
        <family val="1"/>
      </rPr>
      <t xml:space="preserve">4,HL </t>
    </r>
    <r>
      <rPr>
        <sz val="10"/>
        <color rgb="FF000000"/>
        <rFont val="Times New Roman"/>
        <family val="1"/>
      </rPr>
      <t>- P</t>
    </r>
    <r>
      <rPr>
        <sz val="6"/>
        <color rgb="FF000000"/>
        <rFont val="Times New Roman"/>
        <family val="1"/>
      </rPr>
      <t>4,LL</t>
    </r>
    <r>
      <rPr>
        <sz val="10"/>
        <color rgb="FF000000"/>
        <rFont val="Times New Roman"/>
        <family val="1"/>
      </rPr>
      <t>)</t>
    </r>
    <phoneticPr fontId="7" type="noConversion"/>
  </si>
  <si>
    <r>
      <t>P</t>
    </r>
    <r>
      <rPr>
        <vertAlign val="subscript"/>
        <sz val="10"/>
        <color rgb="FF000000"/>
        <rFont val="Times New Roman"/>
        <family val="1"/>
      </rPr>
      <t>4,LL</t>
    </r>
    <phoneticPr fontId="7" type="noConversion"/>
  </si>
  <si>
    <r>
      <t>S</t>
    </r>
    <r>
      <rPr>
        <vertAlign val="subscript"/>
        <sz val="11"/>
        <color rgb="FF000000"/>
        <rFont val="Times New Roman"/>
        <family val="1"/>
      </rPr>
      <t>4,a</t>
    </r>
    <r>
      <rPr>
        <sz val="11"/>
        <color rgb="FF000000"/>
        <rFont val="標楷體"/>
        <family val="4"/>
        <charset val="136"/>
      </rPr>
      <t>：工廠單位產品</t>
    </r>
    <r>
      <rPr>
        <sz val="11"/>
        <color rgb="FF000000"/>
        <rFont val="Times New Roman"/>
        <family val="1"/>
      </rPr>
      <t>COD</t>
    </r>
    <r>
      <rPr>
        <sz val="11"/>
        <color rgb="FF000000"/>
        <rFont val="標楷體"/>
        <family val="4"/>
        <charset val="136"/>
      </rPr>
      <t>產生量</t>
    </r>
    <phoneticPr fontId="7" type="noConversion"/>
  </si>
  <si>
    <r>
      <t>(S</t>
    </r>
    <r>
      <rPr>
        <vertAlign val="subscript"/>
        <sz val="10"/>
        <color rgb="FF000000"/>
        <rFont val="Times New Roman"/>
        <family val="1"/>
      </rPr>
      <t xml:space="preserve">5,a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5,LL</t>
    </r>
    <r>
      <rPr>
        <sz val="10"/>
        <color rgb="FF000000"/>
        <rFont val="Times New Roman"/>
        <family val="1"/>
      </rPr>
      <t>)</t>
    </r>
    <phoneticPr fontId="7" type="noConversion"/>
  </si>
  <si>
    <r>
      <t>S</t>
    </r>
    <r>
      <rPr>
        <vertAlign val="subscript"/>
        <sz val="10"/>
        <color rgb="FF000000"/>
        <rFont val="Times New Roman"/>
        <family val="1"/>
      </rPr>
      <t>6,a</t>
    </r>
    <r>
      <rPr>
        <sz val="10"/>
        <color rgb="FF000000"/>
        <rFont val="Times New Roman"/>
        <family val="1"/>
      </rPr>
      <t xml:space="preserve"> </t>
    </r>
    <r>
      <rPr>
        <sz val="10"/>
        <color rgb="FF000000"/>
        <rFont val="標楷體"/>
        <family val="4"/>
        <charset val="136"/>
      </rPr>
      <t>：工廠廢棄物回收再利用率</t>
    </r>
    <r>
      <rPr>
        <sz val="10"/>
        <color rgb="FF000000"/>
        <rFont val="Times New Roman"/>
        <family val="1"/>
      </rPr>
      <t xml:space="preserve">     S</t>
    </r>
    <r>
      <rPr>
        <vertAlign val="subscript"/>
        <sz val="10"/>
        <color rgb="FF000000"/>
        <rFont val="Times New Roman"/>
        <family val="1"/>
      </rPr>
      <t>6,HL</t>
    </r>
    <r>
      <rPr>
        <sz val="10"/>
        <color rgb="FF000000"/>
        <rFont val="標楷體"/>
        <family val="4"/>
        <charset val="136"/>
      </rPr>
      <t>：廢棄物回收再利用率高標值</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  S</t>
    </r>
    <r>
      <rPr>
        <vertAlign val="subscript"/>
        <sz val="10"/>
        <color rgb="FF000000"/>
        <rFont val="Times New Roman"/>
        <family val="1"/>
      </rPr>
      <t>6,LL</t>
    </r>
    <r>
      <rPr>
        <sz val="10"/>
        <color rgb="FF000000"/>
        <rFont val="標楷體"/>
        <family val="4"/>
        <charset val="136"/>
      </rPr>
      <t>：廢棄物回收再利用率低標值</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  
P</t>
    </r>
    <r>
      <rPr>
        <vertAlign val="subscript"/>
        <sz val="10"/>
        <color rgb="FF000000"/>
        <rFont val="Times New Roman"/>
        <family val="1"/>
      </rPr>
      <t>6,HL</t>
    </r>
    <r>
      <rPr>
        <sz val="10"/>
        <color rgb="FF000000"/>
        <rFont val="標楷體"/>
        <family val="4"/>
        <charset val="136"/>
      </rPr>
      <t>：廢棄物回收再利用率高標值對應配分</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  P</t>
    </r>
    <r>
      <rPr>
        <vertAlign val="subscript"/>
        <sz val="10"/>
        <color rgb="FF000000"/>
        <rFont val="Times New Roman"/>
        <family val="1"/>
      </rPr>
      <t>6,LL</t>
    </r>
    <r>
      <rPr>
        <sz val="10"/>
        <color rgb="FF000000"/>
        <rFont val="標楷體"/>
        <family val="4"/>
        <charset val="136"/>
      </rPr>
      <t>：廢棄物回收再利用率低標值對應配分</t>
    </r>
    <r>
      <rPr>
        <sz val="10"/>
        <color rgb="FF000000"/>
        <rFont val="Times New Roman"/>
        <family val="1"/>
      </rPr>
      <t>(</t>
    </r>
    <r>
      <rPr>
        <sz val="10"/>
        <color rgb="FF000000"/>
        <rFont val="標楷體"/>
        <family val="4"/>
        <charset val="136"/>
      </rPr>
      <t>依表</t>
    </r>
    <r>
      <rPr>
        <sz val="10"/>
        <color rgb="FF000000"/>
        <rFont val="Times New Roman"/>
        <family val="1"/>
      </rPr>
      <t>3.6.4-1</t>
    </r>
    <r>
      <rPr>
        <sz val="10"/>
        <color rgb="FF000000"/>
        <rFont val="標楷體"/>
        <family val="4"/>
        <charset val="136"/>
      </rPr>
      <t>填寫</t>
    </r>
    <r>
      <rPr>
        <sz val="10"/>
        <color rgb="FF000000"/>
        <rFont val="Times New Roman"/>
        <family val="1"/>
      </rPr>
      <t>)</t>
    </r>
    <phoneticPr fontId="7" type="noConversion"/>
  </si>
  <si>
    <r>
      <t>S</t>
    </r>
    <r>
      <rPr>
        <vertAlign val="subscript"/>
        <sz val="10"/>
        <color rgb="FF000000"/>
        <rFont val="Times New Roman"/>
        <family val="1"/>
      </rPr>
      <t>5,a</t>
    </r>
    <r>
      <rPr>
        <sz val="10"/>
        <color rgb="FF000000"/>
        <rFont val="Times New Roman"/>
        <family val="1"/>
      </rPr>
      <t xml:space="preserve"> </t>
    </r>
    <r>
      <rPr>
        <sz val="10"/>
        <color rgb="FF000000"/>
        <rFont val="標楷體"/>
        <family val="4"/>
        <charset val="136"/>
      </rPr>
      <t>：工廠單位產品事業廢棄物產生量</t>
    </r>
    <r>
      <rPr>
        <sz val="10"/>
        <color rgb="FF000000"/>
        <rFont val="Times New Roman"/>
        <family val="1"/>
      </rPr>
      <t xml:space="preserve">                         S</t>
    </r>
    <r>
      <rPr>
        <vertAlign val="subscript"/>
        <sz val="10"/>
        <color rgb="FF000000"/>
        <rFont val="Times New Roman"/>
        <family val="1"/>
      </rPr>
      <t>5,HL</t>
    </r>
    <r>
      <rPr>
        <sz val="10"/>
        <color rgb="FF000000"/>
        <rFont val="標楷體"/>
        <family val="4"/>
        <charset val="136"/>
      </rPr>
      <t>：事業廢棄物產生量高標值</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
S</t>
    </r>
    <r>
      <rPr>
        <vertAlign val="subscript"/>
        <sz val="10"/>
        <color rgb="FF000000"/>
        <rFont val="Times New Roman"/>
        <family val="1"/>
      </rPr>
      <t>5,LL</t>
    </r>
    <r>
      <rPr>
        <sz val="10"/>
        <color rgb="FF000000"/>
        <rFont val="標楷體"/>
        <family val="4"/>
        <charset val="136"/>
      </rPr>
      <t>：事業廢棄物產生量低標值</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       P</t>
    </r>
    <r>
      <rPr>
        <vertAlign val="subscript"/>
        <sz val="10"/>
        <color rgb="FF000000"/>
        <rFont val="Times New Roman"/>
        <family val="1"/>
      </rPr>
      <t>5,HL</t>
    </r>
    <r>
      <rPr>
        <sz val="10"/>
        <color rgb="FF000000"/>
        <rFont val="標楷體"/>
        <family val="4"/>
        <charset val="136"/>
      </rPr>
      <t>：事業廢棄物產生量高標值對應配分</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    
P</t>
    </r>
    <r>
      <rPr>
        <vertAlign val="subscript"/>
        <sz val="10"/>
        <color rgb="FF000000"/>
        <rFont val="Times New Roman"/>
        <family val="1"/>
      </rPr>
      <t>5,LL</t>
    </r>
    <r>
      <rPr>
        <sz val="10"/>
        <color rgb="FF000000"/>
        <rFont val="標楷體"/>
        <family val="4"/>
        <charset val="136"/>
      </rPr>
      <t>：事業廢棄物產生量低標值對應配分</t>
    </r>
    <r>
      <rPr>
        <sz val="10"/>
        <color rgb="FF000000"/>
        <rFont val="Times New Roman"/>
        <family val="1"/>
      </rPr>
      <t>(</t>
    </r>
    <r>
      <rPr>
        <sz val="10"/>
        <color rgb="FF000000"/>
        <rFont val="標楷體"/>
        <family val="4"/>
        <charset val="136"/>
      </rPr>
      <t>依表</t>
    </r>
    <r>
      <rPr>
        <sz val="10"/>
        <color rgb="FF000000"/>
        <rFont val="Times New Roman"/>
        <family val="1"/>
      </rPr>
      <t>3.5.4-1</t>
    </r>
    <r>
      <rPr>
        <sz val="10"/>
        <color rgb="FF000000"/>
        <rFont val="標楷體"/>
        <family val="4"/>
        <charset val="136"/>
      </rPr>
      <t>填寫</t>
    </r>
    <r>
      <rPr>
        <sz val="10"/>
        <color rgb="FF000000"/>
        <rFont val="Times New Roman"/>
        <family val="1"/>
      </rPr>
      <t>)</t>
    </r>
    <phoneticPr fontId="7" type="noConversion"/>
  </si>
  <si>
    <r>
      <t>(S</t>
    </r>
    <r>
      <rPr>
        <vertAlign val="subscript"/>
        <sz val="10"/>
        <color rgb="FF000000"/>
        <rFont val="Times New Roman"/>
        <family val="1"/>
      </rPr>
      <t xml:space="preserve">6,a </t>
    </r>
    <r>
      <rPr>
        <sz val="10"/>
        <color rgb="FF000000"/>
        <rFont val="標楷體"/>
        <family val="4"/>
        <charset val="136"/>
      </rPr>
      <t>－</t>
    </r>
    <r>
      <rPr>
        <sz val="10"/>
        <color rgb="FF000000"/>
        <rFont val="Times New Roman"/>
        <family val="1"/>
      </rPr>
      <t xml:space="preserve"> S</t>
    </r>
    <r>
      <rPr>
        <vertAlign val="subscript"/>
        <sz val="10"/>
        <color rgb="FF000000"/>
        <rFont val="Times New Roman"/>
        <family val="1"/>
      </rPr>
      <t>6,LL</t>
    </r>
    <r>
      <rPr>
        <sz val="10"/>
        <color rgb="FF000000"/>
        <rFont val="Times New Roman"/>
        <family val="1"/>
      </rPr>
      <t>)</t>
    </r>
    <phoneticPr fontId="7" type="noConversion"/>
  </si>
  <si>
    <r>
      <t>(S</t>
    </r>
    <r>
      <rPr>
        <vertAlign val="subscript"/>
        <sz val="11"/>
        <color rgb="FF000000"/>
        <rFont val="Times New Roman"/>
        <family val="1"/>
      </rPr>
      <t xml:space="preserve">7,HL </t>
    </r>
    <r>
      <rPr>
        <sz val="11"/>
        <color rgb="FF000000"/>
        <rFont val="標楷體"/>
        <family val="4"/>
        <charset val="136"/>
      </rPr>
      <t>－</t>
    </r>
    <r>
      <rPr>
        <sz val="11"/>
        <color rgb="FF000000"/>
        <rFont val="Times New Roman"/>
        <family val="1"/>
      </rPr>
      <t xml:space="preserve"> S</t>
    </r>
    <r>
      <rPr>
        <vertAlign val="subscript"/>
        <sz val="11"/>
        <color rgb="FF000000"/>
        <rFont val="Times New Roman"/>
        <family val="1"/>
      </rPr>
      <t>7,LL</t>
    </r>
    <r>
      <rPr>
        <sz val="11"/>
        <color rgb="FF000000"/>
        <rFont val="Times New Roman"/>
        <family val="1"/>
      </rPr>
      <t>)</t>
    </r>
  </si>
  <si>
    <r>
      <t>( P</t>
    </r>
    <r>
      <rPr>
        <vertAlign val="subscript"/>
        <sz val="11"/>
        <color rgb="FF000000"/>
        <rFont val="Times New Roman"/>
        <family val="1"/>
      </rPr>
      <t xml:space="preserve">7,HL </t>
    </r>
    <r>
      <rPr>
        <sz val="11"/>
        <color rgb="FF000000"/>
        <rFont val="標楷體"/>
        <family val="4"/>
        <charset val="136"/>
      </rPr>
      <t>－</t>
    </r>
    <r>
      <rPr>
        <sz val="11"/>
        <color rgb="FF000000"/>
        <rFont val="Times New Roman"/>
        <family val="1"/>
      </rPr>
      <t xml:space="preserve"> P</t>
    </r>
    <r>
      <rPr>
        <vertAlign val="subscript"/>
        <sz val="11"/>
        <color rgb="FF000000"/>
        <rFont val="Times New Roman"/>
        <family val="1"/>
      </rPr>
      <t xml:space="preserve">7,LL </t>
    </r>
    <r>
      <rPr>
        <sz val="11"/>
        <color rgb="FF000000"/>
        <rFont val="Times New Roman"/>
        <family val="1"/>
      </rPr>
      <t>)</t>
    </r>
  </si>
  <si>
    <r>
      <t>P</t>
    </r>
    <r>
      <rPr>
        <vertAlign val="subscript"/>
        <sz val="11"/>
        <color rgb="FF000000"/>
        <rFont val="Times New Roman"/>
        <family val="1"/>
      </rPr>
      <t xml:space="preserve">7,LL </t>
    </r>
  </si>
  <si>
    <r>
      <t>(S</t>
    </r>
    <r>
      <rPr>
        <vertAlign val="subscript"/>
        <sz val="11"/>
        <color rgb="FF000000"/>
        <rFont val="Times New Roman"/>
        <family val="1"/>
      </rPr>
      <t xml:space="preserve">7,a </t>
    </r>
    <r>
      <rPr>
        <sz val="11"/>
        <color rgb="FF000000"/>
        <rFont val="標楷體"/>
        <family val="4"/>
        <charset val="136"/>
      </rPr>
      <t>－</t>
    </r>
    <r>
      <rPr>
        <sz val="11"/>
        <color rgb="FF000000"/>
        <rFont val="Times New Roman"/>
        <family val="1"/>
      </rPr>
      <t xml:space="preserve"> S</t>
    </r>
    <r>
      <rPr>
        <vertAlign val="subscript"/>
        <sz val="11"/>
        <color rgb="FF000000"/>
        <rFont val="Times New Roman"/>
        <family val="1"/>
      </rPr>
      <t>7,LL</t>
    </r>
    <r>
      <rPr>
        <sz val="11"/>
        <color rgb="FF000000"/>
        <rFont val="Times New Roman"/>
        <family val="1"/>
      </rPr>
      <t>)</t>
    </r>
    <phoneticPr fontId="7" type="noConversion"/>
  </si>
  <si>
    <r>
      <rPr>
        <sz val="11"/>
        <color rgb="FF000000"/>
        <rFont val="標楷體"/>
        <family val="4"/>
        <charset val="136"/>
      </rPr>
      <t>溫室氣體排放量</t>
    </r>
    <r>
      <rPr>
        <sz val="11"/>
        <color rgb="FF000000"/>
        <rFont val="Times New Roman"/>
        <family val="1"/>
      </rPr>
      <t>(kgCO2 e/Adt)(S</t>
    </r>
    <r>
      <rPr>
        <vertAlign val="subscript"/>
        <sz val="11"/>
        <color rgb="FF000000"/>
        <rFont val="Times New Roman"/>
        <family val="1"/>
      </rPr>
      <t>7,a</t>
    </r>
    <r>
      <rPr>
        <sz val="11"/>
        <color rgb="FF000000"/>
        <rFont val="Times New Roman"/>
        <family val="1"/>
      </rPr>
      <t xml:space="preserve">) = </t>
    </r>
    <phoneticPr fontId="7" type="noConversion"/>
  </si>
  <si>
    <r>
      <rPr>
        <sz val="11"/>
        <color rgb="FF000000"/>
        <rFont val="標楷體"/>
        <family val="4"/>
        <charset val="136"/>
      </rPr>
      <t>單位產品溫室氣體排放量指標得分</t>
    </r>
    <r>
      <rPr>
        <sz val="11"/>
        <color rgb="FF000000"/>
        <rFont val="Times New Roman"/>
        <family val="1"/>
      </rPr>
      <t>S</t>
    </r>
    <r>
      <rPr>
        <vertAlign val="subscript"/>
        <sz val="11"/>
        <color rgb="FF000000"/>
        <rFont val="Times New Roman"/>
        <family val="1"/>
      </rPr>
      <t xml:space="preserve">7 </t>
    </r>
    <r>
      <rPr>
        <sz val="11"/>
        <color rgb="FF000000"/>
        <rFont val="Times New Roman"/>
        <family val="1"/>
      </rPr>
      <t xml:space="preserve">= </t>
    </r>
    <phoneticPr fontId="7" type="noConversion"/>
  </si>
  <si>
    <r>
      <rPr>
        <sz val="10"/>
        <color rgb="FF000000"/>
        <rFont val="標楷體"/>
        <family val="4"/>
        <charset val="136"/>
      </rPr>
      <t>事業廢棄物產生量</t>
    </r>
    <r>
      <rPr>
        <sz val="10"/>
        <color rgb="FF000000"/>
        <rFont val="Times New Roman"/>
        <family val="1"/>
      </rPr>
      <t>(ton/Adt)(S</t>
    </r>
    <r>
      <rPr>
        <vertAlign val="subscript"/>
        <sz val="10"/>
        <color rgb="FF000000"/>
        <rFont val="Times New Roman"/>
        <family val="1"/>
      </rPr>
      <t>5,a</t>
    </r>
    <r>
      <rPr>
        <sz val="10"/>
        <color rgb="FF000000"/>
        <rFont val="Times New Roman"/>
        <family val="1"/>
      </rPr>
      <t xml:space="preserve">) = </t>
    </r>
    <phoneticPr fontId="7" type="noConversion"/>
  </si>
  <si>
    <r>
      <rPr>
        <sz val="10"/>
        <color rgb="FF000000"/>
        <rFont val="標楷體"/>
        <family val="4"/>
        <charset val="136"/>
      </rPr>
      <t>單位產品事業廢棄物產生量指標得分</t>
    </r>
    <r>
      <rPr>
        <sz val="10"/>
        <color rgb="FF000000"/>
        <rFont val="Times New Roman"/>
        <family val="1"/>
      </rPr>
      <t>S</t>
    </r>
    <r>
      <rPr>
        <vertAlign val="subscript"/>
        <sz val="10"/>
        <color rgb="FF000000"/>
        <rFont val="Times New Roman"/>
        <family val="1"/>
      </rPr>
      <t xml:space="preserve">5 </t>
    </r>
    <r>
      <rPr>
        <sz val="10"/>
        <color rgb="FF000000"/>
        <rFont val="Times New Roman"/>
        <family val="1"/>
      </rPr>
      <t xml:space="preserve">= </t>
    </r>
    <phoneticPr fontId="7" type="noConversion"/>
  </si>
  <si>
    <r>
      <rPr>
        <sz val="10"/>
        <color rgb="FF000000"/>
        <rFont val="標楷體"/>
        <family val="4"/>
        <charset val="136"/>
      </rPr>
      <t>事業廢棄物回收再利用率</t>
    </r>
    <r>
      <rPr>
        <sz val="10"/>
        <color rgb="FF000000"/>
        <rFont val="Times New Roman"/>
        <family val="1"/>
      </rPr>
      <t>(%)(S</t>
    </r>
    <r>
      <rPr>
        <vertAlign val="subscript"/>
        <sz val="10"/>
        <color rgb="FF000000"/>
        <rFont val="Times New Roman"/>
        <family val="1"/>
      </rPr>
      <t>6,a</t>
    </r>
    <r>
      <rPr>
        <sz val="10"/>
        <color rgb="FF000000"/>
        <rFont val="Times New Roman"/>
        <family val="1"/>
      </rPr>
      <t xml:space="preserve">) = </t>
    </r>
    <phoneticPr fontId="7" type="noConversion"/>
  </si>
  <si>
    <r>
      <rPr>
        <sz val="10"/>
        <color rgb="FF000000"/>
        <rFont val="標楷體"/>
        <family val="4"/>
        <charset val="136"/>
      </rPr>
      <t>事業廢棄物回收再利用率指標得分</t>
    </r>
    <r>
      <rPr>
        <sz val="10"/>
        <color rgb="FF000000"/>
        <rFont val="Times New Roman"/>
        <family val="1"/>
      </rPr>
      <t>S</t>
    </r>
    <r>
      <rPr>
        <vertAlign val="subscript"/>
        <sz val="10"/>
        <color rgb="FF000000"/>
        <rFont val="Times New Roman"/>
        <family val="1"/>
      </rPr>
      <t xml:space="preserve">6 </t>
    </r>
    <r>
      <rPr>
        <sz val="10"/>
        <color rgb="FF000000"/>
        <rFont val="Times New Roman"/>
        <family val="1"/>
      </rPr>
      <t xml:space="preserve">= </t>
    </r>
    <phoneticPr fontId="7" type="noConversion"/>
  </si>
  <si>
    <t>焚化處理</t>
    <phoneticPr fontId="7" type="noConversion"/>
  </si>
  <si>
    <t>申請年度活動數據</t>
    <phoneticPr fontId="7" type="noConversion"/>
  </si>
  <si>
    <t>%</t>
    <phoneticPr fontId="7" type="noConversion"/>
  </si>
  <si>
    <t>填表部門：(工廠填寫)</t>
    <phoneticPr fontId="7" type="noConversion"/>
  </si>
  <si>
    <t>2-1-1</t>
    <phoneticPr fontId="7" type="noConversion"/>
  </si>
  <si>
    <t>2-1-2</t>
  </si>
  <si>
    <t>2-1-3</t>
  </si>
  <si>
    <t>2-1-4</t>
  </si>
  <si>
    <t>2-1-5</t>
  </si>
  <si>
    <t>2-1-6</t>
  </si>
  <si>
    <t>2-1-7</t>
  </si>
  <si>
    <t>2-1-8</t>
  </si>
  <si>
    <t>2-1-9</t>
  </si>
  <si>
    <t>2-2-1</t>
    <phoneticPr fontId="7" type="noConversion"/>
  </si>
  <si>
    <t>2-2-2</t>
  </si>
  <si>
    <t>2-2-3</t>
  </si>
  <si>
    <t>2-2-4</t>
  </si>
  <si>
    <t>2-2-5</t>
  </si>
  <si>
    <t>2-2-6</t>
  </si>
  <si>
    <t>2-3-1</t>
    <phoneticPr fontId="7" type="noConversion"/>
  </si>
  <si>
    <t>2-3-2</t>
  </si>
  <si>
    <t>2-3-3</t>
  </si>
  <si>
    <t>2-3-4</t>
  </si>
  <si>
    <t>2-3-5</t>
  </si>
  <si>
    <t>2-3-6</t>
  </si>
  <si>
    <t>2-3-7</t>
  </si>
  <si>
    <t>2-3-8</t>
  </si>
  <si>
    <t>2-3-9</t>
  </si>
  <si>
    <t>2-3-10</t>
  </si>
  <si>
    <t>2-3-11</t>
  </si>
  <si>
    <t>2-4-1</t>
    <phoneticPr fontId="7" type="noConversion"/>
  </si>
  <si>
    <t>2-4-2</t>
  </si>
  <si>
    <t>2-4-3</t>
  </si>
  <si>
    <t>2-4-4</t>
  </si>
  <si>
    <t>2-4-5</t>
  </si>
  <si>
    <t>2-4-6</t>
  </si>
  <si>
    <t>2-4-7</t>
  </si>
  <si>
    <t>2-4-8</t>
  </si>
  <si>
    <t>2-4-9</t>
  </si>
  <si>
    <t>2-5-1</t>
    <phoneticPr fontId="7" type="noConversion"/>
  </si>
  <si>
    <t>2-5-2</t>
  </si>
  <si>
    <t>2-5-3</t>
  </si>
  <si>
    <t>2-5-4</t>
  </si>
  <si>
    <t>2-5-5</t>
  </si>
  <si>
    <t>2-5-6</t>
  </si>
  <si>
    <t>2-5-7</t>
  </si>
  <si>
    <t>2-5-8</t>
  </si>
  <si>
    <t>2-5-9</t>
  </si>
  <si>
    <t>2-6-1</t>
    <phoneticPr fontId="7" type="noConversion"/>
  </si>
  <si>
    <t>2-6-2</t>
  </si>
  <si>
    <t>2-6-3</t>
  </si>
  <si>
    <t>2-6-4</t>
  </si>
  <si>
    <t>2-6-5</t>
  </si>
  <si>
    <t>2-6-6</t>
  </si>
  <si>
    <t>2-6-7</t>
  </si>
  <si>
    <t>2-6-8</t>
  </si>
  <si>
    <t>3-1-1</t>
    <phoneticPr fontId="7" type="noConversion"/>
  </si>
  <si>
    <t>3-1-2</t>
  </si>
  <si>
    <t>3-1-3</t>
  </si>
  <si>
    <t>3-1-4</t>
  </si>
  <si>
    <t>3-1-5</t>
  </si>
  <si>
    <t>3-1-6</t>
  </si>
  <si>
    <t>3-1-7</t>
  </si>
  <si>
    <t>3-1-8</t>
  </si>
  <si>
    <t>3-2-1</t>
    <phoneticPr fontId="7" type="noConversion"/>
  </si>
  <si>
    <t>3-2-2</t>
  </si>
  <si>
    <t>3-2-3</t>
  </si>
  <si>
    <t>3-2-4</t>
  </si>
  <si>
    <t>3-2-5</t>
  </si>
  <si>
    <t>3-2-6</t>
  </si>
  <si>
    <t>3-2-7</t>
  </si>
  <si>
    <t>3-2-8</t>
  </si>
  <si>
    <t>3-2-9</t>
  </si>
  <si>
    <t>3-2-10</t>
  </si>
  <si>
    <t>3-2-11</t>
  </si>
  <si>
    <t>4-1-1</t>
    <phoneticPr fontId="7" type="noConversion"/>
  </si>
  <si>
    <t>4-1-2</t>
  </si>
  <si>
    <t>4-1-3</t>
  </si>
  <si>
    <t>4-1-4</t>
  </si>
  <si>
    <t>4-1-5</t>
  </si>
  <si>
    <t>4-1-6</t>
  </si>
  <si>
    <t>4-1-7</t>
  </si>
  <si>
    <t>4-1-8</t>
  </si>
  <si>
    <t>4-1-9</t>
  </si>
  <si>
    <t>4-1-10</t>
  </si>
  <si>
    <t>4-2-1</t>
    <phoneticPr fontId="7" type="noConversion"/>
  </si>
  <si>
    <t>4-2-2</t>
  </si>
  <si>
    <t>4-2-3</t>
  </si>
  <si>
    <t>4-2-4</t>
  </si>
  <si>
    <t>4-2-5</t>
  </si>
  <si>
    <t>4-2-6</t>
  </si>
  <si>
    <t>4-2-7</t>
  </si>
  <si>
    <t>4-2-8</t>
  </si>
  <si>
    <t>4-2-9</t>
  </si>
  <si>
    <t>4-3-1</t>
    <phoneticPr fontId="7" type="noConversion"/>
  </si>
  <si>
    <t>4-3-2</t>
  </si>
  <si>
    <t>4-3-3</t>
  </si>
  <si>
    <t>4-3-4</t>
  </si>
  <si>
    <t>4-3-5</t>
  </si>
  <si>
    <t>4-3-6</t>
  </si>
  <si>
    <t>4-3-7</t>
  </si>
  <si>
    <t>4-3-8</t>
  </si>
  <si>
    <t>4-3-9</t>
  </si>
  <si>
    <t>4-3-10</t>
  </si>
  <si>
    <t>4-3-11</t>
  </si>
  <si>
    <t>4-4-1</t>
    <phoneticPr fontId="7" type="noConversion"/>
  </si>
  <si>
    <t>4-4-2</t>
  </si>
  <si>
    <t>4-4-3</t>
  </si>
  <si>
    <t>4-4-4</t>
  </si>
  <si>
    <t>4-4-5</t>
  </si>
  <si>
    <t>4-4-6</t>
  </si>
  <si>
    <t>4-4-7</t>
  </si>
  <si>
    <t>4-4-8</t>
  </si>
  <si>
    <t>4-5-1</t>
    <phoneticPr fontId="7" type="noConversion"/>
  </si>
  <si>
    <t>4-5-2</t>
  </si>
  <si>
    <t>4-5-3</t>
  </si>
  <si>
    <t>4-5-4</t>
  </si>
  <si>
    <t>4-5-5</t>
  </si>
  <si>
    <t>4-5-6</t>
  </si>
  <si>
    <t>4-5-7</t>
  </si>
  <si>
    <t>4-5-8</t>
  </si>
  <si>
    <t>5-1-1</t>
    <phoneticPr fontId="7" type="noConversion"/>
  </si>
  <si>
    <t>5-1-2</t>
  </si>
  <si>
    <t>5-1-3</t>
  </si>
  <si>
    <t>5-1-4</t>
  </si>
  <si>
    <t>5-1-5</t>
  </si>
  <si>
    <t>5-1-6</t>
  </si>
  <si>
    <t>5-1-7</t>
  </si>
  <si>
    <t>5-1-8</t>
  </si>
  <si>
    <t>5-1-9</t>
  </si>
  <si>
    <t>5-1-10</t>
  </si>
  <si>
    <t>5-1-11</t>
  </si>
  <si>
    <t>5-1-12</t>
  </si>
  <si>
    <t>5-1-13</t>
  </si>
  <si>
    <t>5-1-14</t>
  </si>
  <si>
    <t>5-1-15</t>
  </si>
  <si>
    <t>5-1-16</t>
  </si>
  <si>
    <t>5-1-17</t>
  </si>
  <si>
    <t>5-2-1</t>
    <phoneticPr fontId="7" type="noConversion"/>
  </si>
  <si>
    <t>5-2-2</t>
  </si>
  <si>
    <t>5-2-3</t>
  </si>
  <si>
    <t>5-2-4</t>
  </si>
  <si>
    <t>5-2-5</t>
  </si>
  <si>
    <t>5-2-6</t>
  </si>
  <si>
    <t>5-2-7</t>
  </si>
  <si>
    <t>5-2-8</t>
  </si>
  <si>
    <t>5-2-9</t>
  </si>
  <si>
    <t>5-2-10</t>
  </si>
  <si>
    <t>6-1-1</t>
    <phoneticPr fontId="7" type="noConversion"/>
  </si>
  <si>
    <t>6-1-2</t>
    <phoneticPr fontId="7" type="noConversion"/>
  </si>
  <si>
    <t>6-1-3</t>
    <phoneticPr fontId="7" type="noConversion"/>
  </si>
  <si>
    <t>6-1-4</t>
    <phoneticPr fontId="7" type="noConversion"/>
  </si>
  <si>
    <t>6-1-5</t>
  </si>
  <si>
    <t>6-1-6</t>
  </si>
  <si>
    <r>
      <rPr>
        <sz val="12"/>
        <color rgb="FF000000"/>
        <rFont val="標楷體"/>
        <family val="4"/>
        <charset val="136"/>
      </rPr>
      <t>自行舉例</t>
    </r>
    <r>
      <rPr>
        <sz val="12"/>
        <color rgb="FF000000"/>
        <rFont val="Times New Roman"/>
        <family val="1"/>
      </rPr>
      <t>:______________</t>
    </r>
    <phoneticPr fontId="7" type="noConversion"/>
  </si>
  <si>
    <r>
      <rPr>
        <sz val="12"/>
        <color rgb="FF000000"/>
        <rFont val="標楷體"/>
        <family val="4"/>
        <charset val="136"/>
      </rPr>
      <t>自行舉例</t>
    </r>
    <r>
      <rPr>
        <sz val="12"/>
        <color rgb="FF000000"/>
        <rFont val="Times New Roman"/>
        <family val="4"/>
      </rPr>
      <t>:______________</t>
    </r>
    <phoneticPr fontId="7" type="noConversion"/>
  </si>
  <si>
    <t>已將採用清潔生產製程技術納入工廠或設備更新規劃之期程中</t>
    <phoneticPr fontId="7" type="noConversion"/>
  </si>
  <si>
    <t>將廠外廢棄物回收再利用率設計納入製程中並記錄分析</t>
    <phoneticPr fontId="7" type="noConversion"/>
  </si>
  <si>
    <t>全廠生產再生能源之裝置容量比去年同期增加</t>
    <phoneticPr fontId="7" type="noConversion"/>
  </si>
  <si>
    <r>
      <rPr>
        <sz val="12"/>
        <color rgb="FF000000"/>
        <rFont val="標楷體"/>
        <family val="4"/>
        <charset val="136"/>
      </rPr>
      <t>針對製程</t>
    </r>
    <r>
      <rPr>
        <sz val="12"/>
        <color rgb="FF000000"/>
        <rFont val="Microsoft JhengHei"/>
        <family val="4"/>
      </rPr>
      <t>用水合理化</t>
    </r>
    <r>
      <rPr>
        <sz val="12"/>
        <color rgb="FF000000"/>
        <rFont val="標楷體"/>
        <family val="4"/>
        <charset val="136"/>
      </rPr>
      <t>推動進行員工教育及編組</t>
    </r>
    <phoneticPr fontId="7" type="noConversion"/>
  </si>
  <si>
    <t>已依據生產特性擬定製程用水合理化推動策略</t>
    <phoneticPr fontId="7" type="noConversion"/>
  </si>
  <si>
    <t>依據各機台生產特性擬定製程用水合理化推動計畫</t>
    <phoneticPr fontId="7" type="noConversion"/>
  </si>
  <si>
    <t>執行製程用水合理化推動計畫並定期檢討及考核</t>
    <phoneticPr fontId="7" type="noConversion"/>
  </si>
  <si>
    <t>評估未來生產需求及生產技術發展，建立未來製程用水合理化推動目標方案</t>
    <phoneticPr fontId="7" type="noConversion"/>
  </si>
  <si>
    <t>量化製程用水合理化推動成果，撰寫於公開平台或對外溝通文件中並定期檢討及建立未來目標</t>
    <phoneticPr fontId="7" type="noConversion"/>
  </si>
  <si>
    <t>推動相關教育訓練</t>
    <phoneticPr fontId="7" type="noConversion"/>
  </si>
  <si>
    <t>廢棄物處理及相關計畫皆符合《廢棄物清理法》要求</t>
    <phoneticPr fontId="7" type="noConversion"/>
  </si>
  <si>
    <r>
      <t>5-2</t>
    </r>
    <r>
      <rPr>
        <sz val="14"/>
        <color rgb="FF0000FF"/>
        <rFont val="標楷體"/>
        <family val="4"/>
        <charset val="136"/>
      </rPr>
      <t>永續資訊之建置與揭露</t>
    </r>
    <phoneticPr fontId="7" type="noConversion"/>
  </si>
  <si>
    <t>可回收再包裝產品之設計</t>
    <phoneticPr fontId="7" type="noConversion"/>
  </si>
  <si>
    <t>使用不含有害物質印刷油墨黏膠</t>
    <phoneticPr fontId="7" type="noConversion"/>
  </si>
  <si>
    <t>調整後配分</t>
    <phoneticPr fontId="7" type="noConversion"/>
  </si>
  <si>
    <t>原始配分</t>
    <phoneticPr fontId="7" type="noConversion"/>
  </si>
  <si>
    <r>
      <t xml:space="preserve"> *5-1</t>
    </r>
    <r>
      <rPr>
        <sz val="12"/>
        <color rgb="FF000000"/>
        <rFont val="標楷體"/>
        <family val="4"/>
        <charset val="136"/>
      </rPr>
      <t>員工作業環境</t>
    </r>
    <phoneticPr fontId="7" type="noConversion"/>
  </si>
  <si>
    <t>備註</t>
    <phoneticPr fontId="7" type="noConversion"/>
  </si>
  <si>
    <t>核心指標</t>
    <phoneticPr fontId="7" type="noConversion"/>
  </si>
  <si>
    <r>
      <rPr>
        <sz val="12"/>
        <color rgb="FF000000"/>
        <rFont val="標楷體"/>
        <family val="4"/>
        <charset val="136"/>
      </rPr>
      <t xml:space="preserve">事業廢棄物名稱
</t>
    </r>
    <r>
      <rPr>
        <sz val="9"/>
        <color rgb="FF000000"/>
        <rFont val="Times New Roman"/>
        <family val="1"/>
      </rPr>
      <t>(</t>
    </r>
    <r>
      <rPr>
        <sz val="9"/>
        <color rgb="FF000000"/>
        <rFont val="標楷體"/>
        <family val="4"/>
        <charset val="136"/>
      </rPr>
      <t>標明環境部公告之事業廢棄物代碼、名稱</t>
    </r>
    <r>
      <rPr>
        <sz val="9"/>
        <color rgb="FF000000"/>
        <rFont val="Times New Roman"/>
        <family val="1"/>
      </rPr>
      <t>)</t>
    </r>
    <phoneticPr fontId="7" type="noConversion"/>
  </si>
  <si>
    <t>是否為再生原料</t>
    <phoneticPr fontId="7" type="noConversion"/>
  </si>
  <si>
    <t>kg CO2e/kWh</t>
    <phoneticPr fontId="7" type="noConversion"/>
  </si>
  <si>
    <t>kWh</t>
    <phoneticPr fontId="7" type="noConversion"/>
  </si>
  <si>
    <r>
      <rPr>
        <sz val="10"/>
        <color rgb="FF000000"/>
        <rFont val="標楷體"/>
        <family val="4"/>
        <charset val="136"/>
      </rPr>
      <t>範例</t>
    </r>
    <phoneticPr fontId="7" type="noConversion"/>
  </si>
  <si>
    <r>
      <rPr>
        <sz val="10"/>
        <color rgb="FF000000"/>
        <rFont val="標楷體"/>
        <family val="4"/>
        <charset val="136"/>
      </rPr>
      <t>外購電力</t>
    </r>
    <phoneticPr fontId="7" type="noConversion"/>
  </si>
  <si>
    <r>
      <rPr>
        <sz val="10"/>
        <color rgb="FF000000"/>
        <rFont val="標楷體"/>
        <family val="4"/>
        <charset val="136"/>
      </rPr>
      <t>全廠用電設備</t>
    </r>
    <phoneticPr fontId="7" type="noConversion"/>
  </si>
  <si>
    <r>
      <rPr>
        <sz val="10"/>
        <color rgb="FF000000"/>
        <rFont val="標楷體"/>
        <family val="4"/>
        <charset val="136"/>
      </rPr>
      <t>電力</t>
    </r>
    <phoneticPr fontId="7" type="noConversion"/>
  </si>
  <si>
    <r>
      <rPr>
        <sz val="10"/>
        <color rgb="FF000000"/>
        <rFont val="標楷體"/>
        <family val="4"/>
        <charset val="136"/>
      </rPr>
      <t>範疇</t>
    </r>
    <r>
      <rPr>
        <sz val="10"/>
        <color rgb="FF000000"/>
        <rFont val="Times New Roman"/>
        <family val="1"/>
      </rPr>
      <t>2</t>
    </r>
  </si>
  <si>
    <r>
      <rPr>
        <sz val="10"/>
        <color rgb="FF000000"/>
        <rFont val="標楷體"/>
        <family val="4"/>
        <charset val="136"/>
      </rPr>
      <t>項次</t>
    </r>
  </si>
  <si>
    <r>
      <rPr>
        <sz val="10"/>
        <color rgb="FF000000"/>
        <rFont val="標楷體"/>
        <family val="4"/>
        <charset val="136"/>
      </rPr>
      <t>設備資訊</t>
    </r>
  </si>
  <si>
    <r>
      <rPr>
        <sz val="10"/>
        <color rgb="FF000000"/>
        <rFont val="標楷體"/>
        <family val="4"/>
        <charset val="136"/>
      </rPr>
      <t>排放源</t>
    </r>
  </si>
  <si>
    <r>
      <rPr>
        <sz val="10"/>
        <color rgb="FF000000"/>
        <rFont val="標楷體"/>
        <family val="4"/>
        <charset val="136"/>
      </rPr>
      <t>排放係數</t>
    </r>
    <r>
      <rPr>
        <sz val="10"/>
        <color rgb="FF000000"/>
        <rFont val="Times New Roman"/>
        <family val="1"/>
      </rPr>
      <t>×GWP</t>
    </r>
  </si>
  <si>
    <r>
      <rPr>
        <sz val="10"/>
        <color rgb="FF000000"/>
        <rFont val="標楷體"/>
        <family val="4"/>
        <charset val="136"/>
      </rPr>
      <t>佐證資料名稱</t>
    </r>
  </si>
  <si>
    <r>
      <rPr>
        <sz val="10"/>
        <color rgb="FF000000"/>
        <rFont val="標楷體"/>
        <family val="4"/>
        <charset val="136"/>
      </rPr>
      <t>製程</t>
    </r>
    <r>
      <rPr>
        <sz val="10"/>
        <color rgb="FF000000"/>
        <rFont val="Times New Roman"/>
        <family val="1"/>
      </rPr>
      <t>/</t>
    </r>
    <r>
      <rPr>
        <sz val="10"/>
        <color rgb="FF000000"/>
        <rFont val="標楷體"/>
        <family val="4"/>
        <charset val="136"/>
      </rPr>
      <t>活動名稱</t>
    </r>
  </si>
  <si>
    <r>
      <rPr>
        <sz val="10"/>
        <color rgb="FF000000"/>
        <rFont val="標楷體"/>
        <family val="4"/>
        <charset val="136"/>
      </rPr>
      <t>設備名稱</t>
    </r>
  </si>
  <si>
    <r>
      <rPr>
        <sz val="10"/>
        <color rgb="FF000000"/>
        <rFont val="標楷體"/>
        <family val="4"/>
        <charset val="136"/>
      </rPr>
      <t>名稱</t>
    </r>
  </si>
  <si>
    <r>
      <rPr>
        <sz val="10"/>
        <color rgb="FF000000"/>
        <rFont val="標楷體"/>
        <family val="4"/>
        <charset val="136"/>
      </rPr>
      <t>範疇</t>
    </r>
  </si>
  <si>
    <r>
      <rPr>
        <sz val="10"/>
        <color rgb="FF000000"/>
        <rFont val="標楷體"/>
        <family val="4"/>
        <charset val="136"/>
      </rPr>
      <t>型式</t>
    </r>
  </si>
  <si>
    <r>
      <rPr>
        <sz val="10"/>
        <color rgb="FF000000"/>
        <rFont val="標楷體"/>
        <family val="4"/>
        <charset val="136"/>
      </rPr>
      <t>值</t>
    </r>
  </si>
  <si>
    <r>
      <rPr>
        <sz val="10"/>
        <color rgb="FF000000"/>
        <rFont val="標楷體"/>
        <family val="4"/>
        <charset val="136"/>
      </rPr>
      <t>單位</t>
    </r>
    <r>
      <rPr>
        <sz val="10"/>
        <color rgb="FF000000"/>
        <rFont val="Times New Roman"/>
        <family val="1"/>
      </rPr>
      <t xml:space="preserve">
(</t>
    </r>
    <r>
      <rPr>
        <sz val="10"/>
        <color rgb="FF000000"/>
        <rFont val="標楷體"/>
        <family val="4"/>
        <charset val="136"/>
      </rPr>
      <t>例如</t>
    </r>
    <r>
      <rPr>
        <sz val="10"/>
        <color rgb="FF000000"/>
        <rFont val="Times New Roman"/>
        <family val="1"/>
      </rPr>
      <t>:kg/L)</t>
    </r>
    <phoneticPr fontId="7" type="noConversion"/>
  </si>
  <si>
    <r>
      <rPr>
        <sz val="10"/>
        <color rgb="FF000000"/>
        <rFont val="標楷體"/>
        <family val="4"/>
        <charset val="136"/>
      </rPr>
      <t>年使用量</t>
    </r>
  </si>
  <si>
    <r>
      <rPr>
        <sz val="10"/>
        <color rgb="FF000000"/>
        <rFont val="標楷體"/>
        <family val="4"/>
        <charset val="136"/>
      </rPr>
      <t>使用量單位</t>
    </r>
    <phoneticPr fontId="7" type="noConversion"/>
  </si>
  <si>
    <r>
      <rPr>
        <sz val="10"/>
        <color rgb="FF000000"/>
        <rFont val="標楷體"/>
        <family val="4"/>
        <charset val="136"/>
      </rPr>
      <t>排放量單位</t>
    </r>
    <phoneticPr fontId="7" type="noConversion"/>
  </si>
  <si>
    <r>
      <rPr>
        <sz val="10"/>
        <color rgb="FF000000"/>
        <rFont val="標楷體"/>
        <family val="4"/>
        <charset val="136"/>
      </rPr>
      <t xml:space="preserve">溫室氣體排放量
</t>
    </r>
    <r>
      <rPr>
        <sz val="10"/>
        <color rgb="FF000000"/>
        <rFont val="Times New Roman"/>
        <family val="1"/>
      </rPr>
      <t>(t CO2e)</t>
    </r>
  </si>
  <si>
    <r>
      <t>S</t>
    </r>
    <r>
      <rPr>
        <vertAlign val="subscript"/>
        <sz val="10"/>
        <color rgb="FF000000"/>
        <rFont val="Times New Roman"/>
        <family val="1"/>
      </rPr>
      <t>7,a</t>
    </r>
    <r>
      <rPr>
        <sz val="10"/>
        <color rgb="FF000000"/>
        <rFont val="Times New Roman"/>
        <family val="1"/>
      </rPr>
      <t xml:space="preserve"> </t>
    </r>
    <r>
      <rPr>
        <sz val="10"/>
        <color rgb="FF000000"/>
        <rFont val="標楷體"/>
        <family val="4"/>
        <charset val="136"/>
      </rPr>
      <t xml:space="preserve">：工廠單位產品溫室氣體排放量
</t>
    </r>
    <r>
      <rPr>
        <sz val="10"/>
        <color rgb="FF000000"/>
        <rFont val="Times New Roman"/>
        <family val="1"/>
      </rPr>
      <t>S</t>
    </r>
    <r>
      <rPr>
        <vertAlign val="subscript"/>
        <sz val="10"/>
        <color rgb="FF000000"/>
        <rFont val="Times New Roman"/>
        <family val="1"/>
      </rPr>
      <t>7,HL</t>
    </r>
    <r>
      <rPr>
        <sz val="10"/>
        <color rgb="FF000000"/>
        <rFont val="標楷體"/>
        <family val="4"/>
        <charset val="136"/>
      </rPr>
      <t>：單位產品溫室氣體排放量高標值</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
S</t>
    </r>
    <r>
      <rPr>
        <vertAlign val="subscript"/>
        <sz val="10"/>
        <color rgb="FF000000"/>
        <rFont val="Times New Roman"/>
        <family val="1"/>
      </rPr>
      <t>7,LL</t>
    </r>
    <r>
      <rPr>
        <sz val="10"/>
        <color rgb="FF000000"/>
        <rFont val="標楷體"/>
        <family val="4"/>
        <charset val="136"/>
      </rPr>
      <t>：單位產品溫室氣體排放量低標值</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
P</t>
    </r>
    <r>
      <rPr>
        <vertAlign val="subscript"/>
        <sz val="10"/>
        <color rgb="FF000000"/>
        <rFont val="Times New Roman"/>
        <family val="1"/>
      </rPr>
      <t>7,HL</t>
    </r>
    <r>
      <rPr>
        <sz val="10"/>
        <color rgb="FF000000"/>
        <rFont val="標楷體"/>
        <family val="4"/>
        <charset val="136"/>
      </rPr>
      <t>：單位產品溫室氣體排放量高標值對應配分</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
P</t>
    </r>
    <r>
      <rPr>
        <vertAlign val="subscript"/>
        <sz val="10"/>
        <color rgb="FF000000"/>
        <rFont val="Times New Roman"/>
        <family val="1"/>
      </rPr>
      <t>7,LL</t>
    </r>
    <r>
      <rPr>
        <sz val="10"/>
        <color rgb="FF000000"/>
        <rFont val="標楷體"/>
        <family val="4"/>
        <charset val="136"/>
      </rPr>
      <t>：單位產品溫室氣體排放量低標值對應配分</t>
    </r>
    <r>
      <rPr>
        <sz val="10"/>
        <color rgb="FF000000"/>
        <rFont val="Times New Roman"/>
        <family val="1"/>
      </rPr>
      <t>(</t>
    </r>
    <r>
      <rPr>
        <sz val="10"/>
        <color rgb="FF000000"/>
        <rFont val="標楷體"/>
        <family val="4"/>
        <charset val="136"/>
      </rPr>
      <t>依表</t>
    </r>
    <r>
      <rPr>
        <sz val="10"/>
        <color rgb="FF000000"/>
        <rFont val="Times New Roman"/>
        <family val="1"/>
      </rPr>
      <t>3.7.4-1</t>
    </r>
    <r>
      <rPr>
        <sz val="10"/>
        <color rgb="FF000000"/>
        <rFont val="標楷體"/>
        <family val="4"/>
        <charset val="136"/>
      </rPr>
      <t>填寫</t>
    </r>
    <r>
      <rPr>
        <sz val="10"/>
        <color rgb="FF000000"/>
        <rFont val="Times New Roman"/>
        <family val="1"/>
      </rPr>
      <t>)</t>
    </r>
    <phoneticPr fontId="7" type="noConversion"/>
  </si>
  <si>
    <t>經濟部產業發展署
造紙業清潔生產評估系統
自評表</t>
    <phoneticPr fontId="7" type="noConversion"/>
  </si>
  <si>
    <r>
      <t>2024</t>
    </r>
    <r>
      <rPr>
        <sz val="10"/>
        <color rgb="FF000000"/>
        <rFont val="標楷體"/>
        <family val="4"/>
        <charset val="136"/>
      </rPr>
      <t>年溫室氣體盤查清冊</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</si>
</sst>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76" formatCode="&quot; &quot;#,##0.00&quot; &quot;;&quot;-&quot;#,##0.00&quot; &quot;;&quot; -&quot;00&quot; &quot;;&quot; &quot;@&quot; &quot;"/>
    <numFmt numFmtId="177" formatCode="0.00&quot; &quot;;[Red]&quot;(&quot;0.00&quot;)&quot;"/>
    <numFmt numFmtId="178" formatCode="0.00&quot; &quot;"/>
    <numFmt numFmtId="179" formatCode="#,##0&quot; &quot;"/>
    <numFmt numFmtId="180" formatCode="0.0000"/>
    <numFmt numFmtId="181" formatCode="0.000000&quot; &quot;;[Red]&quot;(&quot;0.000000&quot;)&quot;"/>
    <numFmt numFmtId="182" formatCode="0.0&quot; &quot;"/>
    <numFmt numFmtId="183" formatCode="0.0&quot; &quot;;[Red]&quot;(&quot;0.0&quot;)&quot;"/>
    <numFmt numFmtId="184" formatCode="m&quot;月&quot;d&quot;日&quot;"/>
    <numFmt numFmtId="185" formatCode="0.00;[Red]0.00"/>
    <numFmt numFmtId="186" formatCode="&quot; &quot;#,##0.000000&quot; &quot;;&quot;-&quot;#,##0.000000&quot; &quot;;&quot; -&quot;00&quot; &quot;;&quot; &quot;@&quot; &quot;"/>
    <numFmt numFmtId="187" formatCode="0.000&quot; &quot;"/>
    <numFmt numFmtId="188" formatCode="#,##0.00_);[Red]\(#,##0.00\)"/>
    <numFmt numFmtId="189" formatCode="#,##0_);[Red]\(#,##0\)"/>
    <numFmt numFmtId="190" formatCode="#,##0_ "/>
    <numFmt numFmtId="191" formatCode="0_);[Red]\(0\)"/>
    <numFmt numFmtId="192" formatCode="#,##0.00_ "/>
    <numFmt numFmtId="193" formatCode="0.0000_);[Red]\(0.0000\)"/>
    <numFmt numFmtId="194" formatCode="0.00_ "/>
    <numFmt numFmtId="195" formatCode="#,##0.0000_ "/>
    <numFmt numFmtId="196" formatCode="0_ "/>
    <numFmt numFmtId="197" formatCode="#,##0.00;[Red]#,##0.00"/>
    <numFmt numFmtId="198" formatCode="#,##0.0_);[Red]\(#,##0.0\)"/>
    <numFmt numFmtId="199" formatCode="#,##0.000_ "/>
  </numFmts>
  <fonts count="70">
    <font>
      <sz val="12"/>
      <color rgb="FF000000"/>
      <name val="新細明體"/>
      <family val="1"/>
      <charset val="136"/>
    </font>
    <font>
      <sz val="12"/>
      <color rgb="FF000000"/>
      <name val="新細明體"/>
      <family val="1"/>
      <charset val="136"/>
    </font>
    <font>
      <u/>
      <sz val="12"/>
      <color rgb="FF0000FF"/>
      <name val="新細明體"/>
      <family val="1"/>
      <charset val="136"/>
    </font>
    <font>
      <sz val="12"/>
      <color rgb="FFFFFFFF"/>
      <name val="新細明體"/>
      <family val="1"/>
      <charset val="136"/>
    </font>
    <font>
      <sz val="12"/>
      <color rgb="FFC0C0C0"/>
      <name val="新細明體"/>
      <family val="1"/>
      <charset val="136"/>
    </font>
    <font>
      <sz val="16"/>
      <color rgb="FF000000"/>
      <name val="標楷體"/>
      <family val="4"/>
      <charset val="136"/>
    </font>
    <font>
      <sz val="12"/>
      <color rgb="FF000000"/>
      <name val="Times New Roman"/>
      <family val="1"/>
    </font>
    <font>
      <sz val="9"/>
      <name val="新細明體"/>
      <family val="1"/>
      <charset val="136"/>
    </font>
    <font>
      <b/>
      <sz val="10"/>
      <color rgb="FF000000"/>
      <name val="新細明體"/>
      <family val="1"/>
      <charset val="136"/>
    </font>
    <font>
      <sz val="10"/>
      <color rgb="FF000000"/>
      <name val="Arial"/>
      <family val="2"/>
    </font>
    <font>
      <sz val="10"/>
      <color rgb="FF000000"/>
      <name val="細明體"/>
      <family val="3"/>
      <charset val="136"/>
    </font>
    <font>
      <sz val="10"/>
      <color rgb="FF000000"/>
      <name val="新細明體"/>
      <family val="1"/>
      <charset val="136"/>
    </font>
    <font>
      <vertAlign val="superscript"/>
      <sz val="11"/>
      <color rgb="FF000000"/>
      <name val="Times New Roman"/>
      <family val="1"/>
    </font>
    <font>
      <sz val="12"/>
      <color rgb="FF000000"/>
      <name val="微軟正黑體"/>
      <family val="2"/>
      <charset val="136"/>
    </font>
    <font>
      <b/>
      <sz val="18"/>
      <color rgb="FF000000"/>
      <name val="Times New Roman"/>
      <family val="1"/>
    </font>
    <font>
      <b/>
      <sz val="18"/>
      <color rgb="FF000000"/>
      <name val="標楷體"/>
      <family val="4"/>
      <charset val="136"/>
    </font>
    <font>
      <b/>
      <sz val="16"/>
      <color rgb="FF000000"/>
      <name val="Times New Roman"/>
      <family val="1"/>
    </font>
    <font>
      <b/>
      <sz val="16"/>
      <color rgb="FF000000"/>
      <name val="標楷體"/>
      <family val="4"/>
      <charset val="136"/>
    </font>
    <font>
      <b/>
      <sz val="12"/>
      <color rgb="FF000000"/>
      <name val="Times New Roman"/>
      <family val="1"/>
    </font>
    <font>
      <b/>
      <sz val="12"/>
      <color rgb="FF000000"/>
      <name val="標楷體"/>
      <family val="4"/>
      <charset val="136"/>
    </font>
    <font>
      <sz val="12"/>
      <color rgb="FF000000"/>
      <name val="標楷體"/>
      <family val="4"/>
      <charset val="136"/>
    </font>
    <font>
      <b/>
      <sz val="14"/>
      <color rgb="FF000000"/>
      <name val="Times New Roman"/>
      <family val="1"/>
    </font>
    <font>
      <sz val="11"/>
      <color rgb="FF000000"/>
      <name val="Times New Roman"/>
      <family val="1"/>
    </font>
    <font>
      <sz val="11"/>
      <color rgb="FF000000"/>
      <name val="標楷體"/>
      <family val="4"/>
      <charset val="136"/>
    </font>
    <font>
      <sz val="14"/>
      <color rgb="FF000000"/>
      <name val="Times New Roman"/>
      <family val="1"/>
    </font>
    <font>
      <sz val="14"/>
      <color rgb="FF000000"/>
      <name val="標楷體"/>
      <family val="4"/>
      <charset val="136"/>
    </font>
    <font>
      <sz val="16"/>
      <color rgb="FF000000"/>
      <name val="Times New Roman"/>
      <family val="1"/>
    </font>
    <font>
      <b/>
      <sz val="13"/>
      <color rgb="FF000000"/>
      <name val="Times New Roman"/>
      <family val="1"/>
    </font>
    <font>
      <b/>
      <sz val="13"/>
      <color rgb="FF000000"/>
      <name val="標楷體"/>
      <family val="4"/>
      <charset val="136"/>
    </font>
    <font>
      <u/>
      <sz val="12"/>
      <color rgb="FF000000"/>
      <name val="Times New Roman"/>
      <family val="1"/>
    </font>
    <font>
      <sz val="10"/>
      <color rgb="FF000000"/>
      <name val="Times New Roman"/>
      <family val="1"/>
    </font>
    <font>
      <sz val="10"/>
      <color rgb="FF000000"/>
      <name val="標楷體"/>
      <family val="4"/>
      <charset val="136"/>
    </font>
    <font>
      <vertAlign val="subscript"/>
      <sz val="10"/>
      <color rgb="FF000000"/>
      <name val="Times New Roman"/>
      <family val="1"/>
    </font>
    <font>
      <u/>
      <sz val="12"/>
      <color rgb="FF0000FF"/>
      <name val="Times New Roman"/>
      <family val="1"/>
    </font>
    <font>
      <sz val="14"/>
      <color rgb="FF0000FF"/>
      <name val="Times New Roman"/>
      <family val="1"/>
    </font>
    <font>
      <sz val="10"/>
      <color rgb="FF0000FF"/>
      <name val="Times New Roman"/>
      <family val="1"/>
    </font>
    <font>
      <vertAlign val="superscript"/>
      <sz val="10"/>
      <color rgb="FF000000"/>
      <name val="Times New Roman"/>
      <family val="1"/>
    </font>
    <font>
      <vertAlign val="superscript"/>
      <sz val="12"/>
      <color rgb="FF000000"/>
      <name val="Times New Roman"/>
      <family val="1"/>
    </font>
    <font>
      <sz val="6"/>
      <color rgb="FF000000"/>
      <name val="Times New Roman"/>
      <family val="1"/>
    </font>
    <font>
      <sz val="14"/>
      <color rgb="FF0000FF"/>
      <name val="標楷體"/>
      <family val="4"/>
      <charset val="136"/>
    </font>
    <font>
      <sz val="12"/>
      <color rgb="FFFFFFFF"/>
      <name val="Times New Roman"/>
      <family val="1"/>
    </font>
    <font>
      <sz val="12"/>
      <color rgb="FFFFFFFF"/>
      <name val="標楷體"/>
      <family val="4"/>
      <charset val="136"/>
    </font>
    <font>
      <sz val="12"/>
      <color theme="0" tint="-0.249977111117893"/>
      <name val="Times New Roman"/>
      <family val="1"/>
    </font>
    <font>
      <sz val="24"/>
      <color rgb="FF000000"/>
      <name val="標楷體"/>
      <family val="4"/>
      <charset val="136"/>
    </font>
    <font>
      <sz val="12"/>
      <color theme="0" tint="-0.249977111117893"/>
      <name val="標楷體"/>
      <family val="4"/>
      <charset val="136"/>
    </font>
    <font>
      <sz val="12"/>
      <color rgb="FF000000"/>
      <name val="標楷體"/>
      <family val="1"/>
      <charset val="136"/>
    </font>
    <font>
      <sz val="12"/>
      <color rgb="FFFF0000"/>
      <name val="Times New Roman"/>
      <family val="1"/>
    </font>
    <font>
      <sz val="12"/>
      <color rgb="FF000000"/>
      <name val="Times New Roman"/>
      <family val="4"/>
      <charset val="136"/>
    </font>
    <font>
      <b/>
      <sz val="14"/>
      <color rgb="FF000000"/>
      <name val="標楷體"/>
      <family val="4"/>
      <charset val="136"/>
    </font>
    <font>
      <sz val="12"/>
      <color rgb="FF000000"/>
      <name val="Microsoft JhengHei"/>
      <family val="1"/>
    </font>
    <font>
      <b/>
      <sz val="14"/>
      <color rgb="FF000000"/>
      <name val="Times New Roman"/>
      <family val="4"/>
      <charset val="136"/>
    </font>
    <font>
      <b/>
      <sz val="11"/>
      <color rgb="FFFF0000"/>
      <name val="標楷體"/>
      <family val="4"/>
      <charset val="136"/>
    </font>
    <font>
      <sz val="10"/>
      <color rgb="FF000000"/>
      <name val="Times New Roman"/>
      <family val="4"/>
      <charset val="136"/>
    </font>
    <font>
      <sz val="12"/>
      <name val="新細明體"/>
      <family val="1"/>
      <charset val="136"/>
    </font>
    <font>
      <u/>
      <sz val="12"/>
      <color indexed="12"/>
      <name val="新細明體"/>
      <family val="1"/>
      <charset val="136"/>
    </font>
    <font>
      <sz val="10"/>
      <name val="標楷體"/>
      <family val="4"/>
      <charset val="136"/>
    </font>
    <font>
      <sz val="10"/>
      <name val="Times New Roman"/>
      <family val="1"/>
    </font>
    <font>
      <sz val="10"/>
      <name val="Times New Roman"/>
      <family val="4"/>
      <charset val="136"/>
    </font>
    <font>
      <vertAlign val="superscript"/>
      <sz val="10"/>
      <name val="Times New Roman"/>
      <family val="1"/>
    </font>
    <font>
      <sz val="12"/>
      <color rgb="FF000000"/>
      <name val="Microsoft JhengHei"/>
      <family val="1"/>
      <charset val="136"/>
    </font>
    <font>
      <sz val="6"/>
      <color rgb="FF000000"/>
      <name val="標楷體"/>
      <family val="4"/>
      <charset val="136"/>
    </font>
    <font>
      <sz val="10"/>
      <color rgb="FF000000"/>
      <name val="Microsoft JhengHei"/>
      <family val="1"/>
    </font>
    <font>
      <vertAlign val="subscript"/>
      <sz val="11"/>
      <color rgb="FF000000"/>
      <name val="Times New Roman"/>
      <family val="1"/>
    </font>
    <font>
      <sz val="11"/>
      <color rgb="FF000000"/>
      <name val="Times New Roman"/>
      <family val="4"/>
      <charset val="136"/>
    </font>
    <font>
      <sz val="9"/>
      <color rgb="FF000000"/>
      <name val="標楷體"/>
      <family val="4"/>
      <charset val="136"/>
    </font>
    <font>
      <sz val="11"/>
      <color rgb="FF000000"/>
      <name val="新細明體"/>
      <family val="1"/>
      <charset val="136"/>
    </font>
    <font>
      <sz val="12"/>
      <color rgb="FF000000"/>
      <name val="Times New Roman"/>
      <family val="4"/>
    </font>
    <font>
      <sz val="12"/>
      <color rgb="FF000000"/>
      <name val="Microsoft JhengHei"/>
      <family val="4"/>
    </font>
    <font>
      <b/>
      <sz val="12"/>
      <color rgb="FF000000"/>
      <name val="新細明體"/>
      <family val="1"/>
      <charset val="136"/>
    </font>
    <font>
      <sz val="9"/>
      <color rgb="FF000000"/>
      <name val="Times New Roman"/>
      <family val="1"/>
    </font>
  </fonts>
  <fills count="25">
    <fill>
      <patternFill patternType="none"/>
    </fill>
    <fill>
      <patternFill patternType="gray125"/>
    </fill>
    <fill>
      <patternFill patternType="solid">
        <fgColor rgb="FFFFFFFF"/>
        <bgColor rgb="FFFFFFFF"/>
      </patternFill>
    </fill>
    <fill>
      <patternFill patternType="solid">
        <fgColor rgb="FFCCCCFF"/>
        <bgColor rgb="FFCCCCFF"/>
      </patternFill>
    </fill>
    <fill>
      <patternFill patternType="solid">
        <fgColor rgb="FFC0C0C0"/>
        <bgColor rgb="FFC0C0C0"/>
      </patternFill>
    </fill>
    <fill>
      <patternFill patternType="solid">
        <fgColor rgb="FFCCFFCC"/>
        <bgColor rgb="FFCCFFCC"/>
      </patternFill>
    </fill>
    <fill>
      <patternFill patternType="solid">
        <fgColor rgb="FF800080"/>
        <bgColor rgb="FF800080"/>
      </patternFill>
    </fill>
    <fill>
      <patternFill patternType="solid">
        <fgColor rgb="FFCCFFFF"/>
        <bgColor rgb="FFCCFFFF"/>
      </patternFill>
    </fill>
    <fill>
      <patternFill patternType="solid">
        <fgColor rgb="FFFFCC99"/>
        <bgColor rgb="FFFFCC99"/>
      </patternFill>
    </fill>
    <fill>
      <patternFill patternType="solid">
        <fgColor rgb="FFBFBFBF"/>
        <bgColor rgb="FFBFBFBF"/>
      </patternFill>
    </fill>
    <fill>
      <patternFill patternType="solid">
        <fgColor theme="0"/>
        <bgColor indexed="64"/>
      </patternFill>
    </fill>
    <fill>
      <patternFill patternType="solid">
        <fgColor rgb="FFFFFFCC"/>
        <bgColor indexed="64"/>
      </patternFill>
    </fill>
    <fill>
      <patternFill patternType="solid">
        <fgColor rgb="FFFFFFCC"/>
        <bgColor rgb="FFFFFFFF"/>
      </patternFill>
    </fill>
    <fill>
      <patternFill patternType="solid">
        <fgColor theme="0"/>
        <bgColor rgb="FFFFFFFF"/>
      </patternFill>
    </fill>
    <fill>
      <patternFill patternType="solid">
        <fgColor theme="9" tint="0.79998168889431442"/>
        <bgColor rgb="FFFFFFFF"/>
      </patternFill>
    </fill>
    <fill>
      <patternFill patternType="solid">
        <fgColor theme="0" tint="-0.249977111117893"/>
        <bgColor rgb="FFFFFFFF"/>
      </patternFill>
    </fill>
    <fill>
      <patternFill patternType="solid">
        <fgColor theme="0"/>
        <bgColor rgb="FFCCFFCC"/>
      </patternFill>
    </fill>
    <fill>
      <patternFill patternType="solid">
        <fgColor theme="9" tint="0.79998168889431442"/>
        <bgColor rgb="FFCCFFCC"/>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bgColor rgb="FFCCFFFF"/>
      </patternFill>
    </fill>
    <fill>
      <patternFill patternType="solid">
        <fgColor theme="0"/>
        <bgColor rgb="FFFFCC99"/>
      </patternFill>
    </fill>
    <fill>
      <patternFill patternType="solid">
        <fgColor rgb="FFFFFF66"/>
        <bgColor rgb="FFFFFF00"/>
      </patternFill>
    </fill>
    <fill>
      <patternFill patternType="solid">
        <fgColor rgb="FFFF5050"/>
        <bgColor rgb="FFFF0000"/>
      </patternFill>
    </fill>
    <fill>
      <patternFill patternType="solid">
        <fgColor theme="0"/>
        <bgColor rgb="FFFFFFCC"/>
      </patternFill>
    </fill>
  </fills>
  <borders count="84">
    <border>
      <left/>
      <right/>
      <top/>
      <bottom/>
      <diagonal/>
    </border>
    <border>
      <left/>
      <right/>
      <top/>
      <bottom style="thin">
        <color rgb="FF000000"/>
      </bottom>
      <diagonal/>
    </border>
    <border>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bottom/>
      <diagonal/>
    </border>
    <border>
      <left/>
      <right style="thin">
        <color rgb="FF3366FF"/>
      </right>
      <top/>
      <bottom/>
      <diagonal/>
    </border>
    <border>
      <left style="medium">
        <color rgb="FF000000"/>
      </left>
      <right style="medium">
        <color rgb="FF000000"/>
      </right>
      <top style="medium">
        <color rgb="FF000000"/>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double">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double">
        <color rgb="FF000000"/>
      </top>
      <bottom/>
      <diagonal/>
    </border>
    <border>
      <left style="thin">
        <color rgb="FF000000"/>
      </left>
      <right/>
      <top/>
      <bottom/>
      <diagonal/>
    </border>
    <border>
      <left/>
      <right/>
      <top style="double">
        <color rgb="FF000000"/>
      </top>
      <bottom/>
      <diagonal/>
    </border>
    <border>
      <left/>
      <right style="medium">
        <color rgb="FF000000"/>
      </right>
      <top style="double">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FFFFFF"/>
      </left>
      <right style="thin">
        <color rgb="FFFFFFFF"/>
      </right>
      <top/>
      <bottom style="thin">
        <color rgb="FFFFFFFF"/>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FFFFFF"/>
      </left>
      <right style="thin">
        <color rgb="FFFFFFFF"/>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double">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medium">
        <color rgb="FF000000"/>
      </top>
      <bottom style="thick">
        <color rgb="FF000000"/>
      </bottom>
      <diagonal/>
    </border>
    <border>
      <left style="thin">
        <color rgb="FF000000"/>
      </left>
      <right/>
      <top style="double">
        <color rgb="FF000000"/>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000000"/>
      </top>
      <bottom style="medium">
        <color rgb="FF000000"/>
      </bottom>
      <diagonal/>
    </border>
    <border>
      <left/>
      <right style="thin">
        <color rgb="FF000000"/>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1" fillId="0" borderId="0" applyNumberFormat="0" applyFont="0" applyBorder="0" applyProtection="0"/>
    <xf numFmtId="0" fontId="1" fillId="0" borderId="0" applyNumberFormat="0" applyFont="0" applyBorder="0" applyProtection="0"/>
    <xf numFmtId="17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applyNumberFormat="0" applyFont="0" applyBorder="0" applyProtection="0">
      <alignment vertical="center"/>
    </xf>
    <xf numFmtId="0" fontId="53" fillId="0" borderId="0"/>
    <xf numFmtId="0" fontId="54" fillId="0" borderId="0" applyNumberFormat="0" applyFill="0" applyBorder="0" applyAlignment="0" applyProtection="0">
      <alignment vertical="top"/>
      <protection locked="0"/>
    </xf>
    <xf numFmtId="43" fontId="53" fillId="0" borderId="0" applyFont="0" applyFill="0" applyBorder="0" applyAlignment="0" applyProtection="0"/>
    <xf numFmtId="9" fontId="53" fillId="0" borderId="0" applyFont="0" applyFill="0" applyBorder="0" applyAlignment="0" applyProtection="0"/>
    <xf numFmtId="43" fontId="1" fillId="0" borderId="0" applyFont="0" applyFill="0" applyBorder="0" applyAlignment="0" applyProtection="0">
      <alignment vertical="center"/>
    </xf>
  </cellStyleXfs>
  <cellXfs count="866">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horizontal="center" vertical="center"/>
    </xf>
    <xf numFmtId="0" fontId="6" fillId="2" borderId="0" xfId="0" applyFont="1" applyFill="1"/>
    <xf numFmtId="0" fontId="0" fillId="0" borderId="0" xfId="0" applyAlignment="1">
      <alignment horizontal="left"/>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9" fillId="0" borderId="2"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pplyAlignment="1">
      <alignment horizontal="center" vertical="center"/>
    </xf>
    <xf numFmtId="181" fontId="9" fillId="0" borderId="3" xfId="0" applyNumberFormat="1" applyFont="1" applyBorder="1" applyAlignment="1">
      <alignment horizontal="center" vertical="center"/>
    </xf>
    <xf numFmtId="0" fontId="9" fillId="0" borderId="4" xfId="0" applyFont="1" applyBorder="1" applyAlignment="1">
      <alignment horizontal="center" vertical="center"/>
    </xf>
    <xf numFmtId="0" fontId="11" fillId="0" borderId="4"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1" fillId="0" borderId="4"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0" fillId="0" borderId="3" xfId="0" applyFont="1" applyBorder="1" applyAlignment="1">
      <alignment horizontal="center" vertical="center"/>
    </xf>
    <xf numFmtId="0" fontId="11" fillId="0" borderId="5" xfId="0" applyFont="1" applyBorder="1" applyAlignment="1">
      <alignment horizontal="center" vertical="center"/>
    </xf>
    <xf numFmtId="0" fontId="13" fillId="2" borderId="0" xfId="0" applyFont="1" applyFill="1" applyAlignment="1">
      <alignment vertical="center"/>
    </xf>
    <xf numFmtId="0" fontId="13" fillId="0" borderId="0" xfId="0" applyFont="1" applyAlignment="1">
      <alignment vertical="center"/>
    </xf>
    <xf numFmtId="0" fontId="14" fillId="2" borderId="0" xfId="0" applyFont="1" applyFill="1" applyAlignment="1">
      <alignment vertical="center"/>
    </xf>
    <xf numFmtId="0" fontId="6" fillId="2" borderId="0" xfId="0" applyFont="1" applyFill="1" applyAlignment="1">
      <alignment vertical="center"/>
    </xf>
    <xf numFmtId="0" fontId="18"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26" xfId="0" applyFont="1" applyBorder="1" applyAlignment="1">
      <alignment wrapText="1"/>
    </xf>
    <xf numFmtId="0" fontId="6" fillId="2" borderId="18" xfId="0" applyFont="1" applyFill="1" applyBorder="1" applyAlignment="1">
      <alignment horizontal="center" vertical="center" wrapText="1"/>
    </xf>
    <xf numFmtId="0" fontId="6" fillId="2" borderId="0" xfId="0" applyFont="1" applyFill="1" applyAlignment="1">
      <alignment horizontal="center" vertical="center"/>
    </xf>
    <xf numFmtId="0" fontId="6" fillId="0" borderId="22" xfId="0" applyFont="1" applyBorder="1"/>
    <xf numFmtId="0" fontId="6" fillId="2" borderId="22" xfId="0" applyFont="1" applyFill="1" applyBorder="1"/>
    <xf numFmtId="0" fontId="6" fillId="2" borderId="22" xfId="0" applyFont="1" applyFill="1" applyBorder="1" applyAlignment="1">
      <alignment horizontal="center"/>
    </xf>
    <xf numFmtId="178" fontId="6" fillId="2" borderId="22" xfId="0" applyNumberFormat="1" applyFont="1" applyFill="1" applyBorder="1" applyAlignment="1">
      <alignment horizontal="center"/>
    </xf>
    <xf numFmtId="0" fontId="6" fillId="0" borderId="22" xfId="0" applyFont="1" applyBorder="1" applyAlignment="1">
      <alignment wrapText="1"/>
    </xf>
    <xf numFmtId="0" fontId="6" fillId="0" borderId="0" xfId="0" applyFont="1"/>
    <xf numFmtId="0" fontId="6" fillId="0" borderId="26" xfId="0" applyFont="1" applyBorder="1"/>
    <xf numFmtId="0" fontId="6" fillId="0" borderId="24" xfId="0" applyFont="1" applyBorder="1"/>
    <xf numFmtId="0" fontId="27" fillId="2" borderId="18" xfId="0" applyFont="1" applyFill="1" applyBorder="1" applyAlignment="1">
      <alignment horizontal="left" vertical="center"/>
    </xf>
    <xf numFmtId="0" fontId="27" fillId="2" borderId="18" xfId="0" applyFont="1" applyFill="1" applyBorder="1" applyAlignment="1">
      <alignment horizontal="center" vertical="center"/>
    </xf>
    <xf numFmtId="0" fontId="6" fillId="0" borderId="23" xfId="0" applyFont="1" applyBorder="1"/>
    <xf numFmtId="0" fontId="6" fillId="2" borderId="40" xfId="0" applyFont="1" applyFill="1" applyBorder="1"/>
    <xf numFmtId="0" fontId="6" fillId="2" borderId="40" xfId="0" applyFont="1" applyFill="1" applyBorder="1" applyAlignment="1">
      <alignment horizontal="center"/>
    </xf>
    <xf numFmtId="178" fontId="6" fillId="2" borderId="40" xfId="0" applyNumberFormat="1" applyFont="1" applyFill="1" applyBorder="1" applyAlignment="1">
      <alignment horizontal="center"/>
    </xf>
    <xf numFmtId="0" fontId="6" fillId="0" borderId="40" xfId="0" applyFont="1" applyBorder="1" applyAlignment="1">
      <alignment wrapText="1"/>
    </xf>
    <xf numFmtId="0" fontId="6" fillId="0" borderId="0" xfId="0" applyFont="1" applyAlignment="1">
      <alignment horizontal="center"/>
    </xf>
    <xf numFmtId="178" fontId="6" fillId="0" borderId="0" xfId="0" applyNumberFormat="1" applyFont="1" applyAlignment="1">
      <alignment horizontal="center"/>
    </xf>
    <xf numFmtId="0" fontId="6" fillId="0" borderId="0" xfId="0" applyFont="1" applyAlignment="1">
      <alignment wrapText="1"/>
    </xf>
    <xf numFmtId="0" fontId="6" fillId="2" borderId="0" xfId="0" applyFont="1" applyFill="1" applyAlignment="1">
      <alignment wrapText="1"/>
    </xf>
    <xf numFmtId="0" fontId="24" fillId="2" borderId="0" xfId="0" applyFont="1" applyFill="1"/>
    <xf numFmtId="0" fontId="33" fillId="2" borderId="0" xfId="5" applyFont="1" applyFill="1" applyAlignment="1">
      <alignment horizontal="center" vertical="center"/>
    </xf>
    <xf numFmtId="0" fontId="6" fillId="2" borderId="0" xfId="0" applyFont="1" applyFill="1" applyAlignment="1">
      <alignment vertical="center" wrapText="1"/>
    </xf>
    <xf numFmtId="182" fontId="6" fillId="2" borderId="0" xfId="0" applyNumberFormat="1" applyFont="1" applyFill="1" applyAlignment="1">
      <alignment horizontal="center" vertical="center"/>
    </xf>
    <xf numFmtId="0" fontId="34" fillId="2" borderId="0" xfId="0" applyFont="1" applyFill="1"/>
    <xf numFmtId="182" fontId="6" fillId="4" borderId="18" xfId="0" applyNumberFormat="1" applyFont="1" applyFill="1" applyBorder="1" applyAlignment="1">
      <alignment horizontal="center" vertical="center" wrapText="1"/>
    </xf>
    <xf numFmtId="182" fontId="6" fillId="2" borderId="18" xfId="0" applyNumberFormat="1" applyFont="1" applyFill="1" applyBorder="1" applyAlignment="1">
      <alignment horizontal="center" vertical="center" wrapText="1"/>
    </xf>
    <xf numFmtId="183" fontId="6" fillId="2" borderId="0" xfId="0" applyNumberFormat="1" applyFont="1" applyFill="1" applyAlignment="1">
      <alignment horizontal="center" vertical="center"/>
    </xf>
    <xf numFmtId="183" fontId="6" fillId="4" borderId="18" xfId="0" applyNumberFormat="1" applyFont="1" applyFill="1" applyBorder="1" applyAlignment="1">
      <alignment horizontal="center" vertical="center" wrapText="1"/>
    </xf>
    <xf numFmtId="183" fontId="6" fillId="4" borderId="16" xfId="0" applyNumberFormat="1" applyFont="1" applyFill="1" applyBorder="1" applyAlignment="1">
      <alignment horizontal="center" vertical="center" wrapText="1"/>
    </xf>
    <xf numFmtId="182" fontId="6" fillId="2" borderId="16" xfId="0" applyNumberFormat="1" applyFont="1" applyFill="1" applyBorder="1" applyAlignment="1">
      <alignment horizontal="center" vertical="center" wrapText="1"/>
    </xf>
    <xf numFmtId="0" fontId="6" fillId="2" borderId="0" xfId="0" applyFont="1" applyFill="1" applyAlignment="1">
      <alignment horizontal="left" vertical="top" wrapText="1"/>
    </xf>
    <xf numFmtId="183" fontId="6" fillId="2" borderId="0" xfId="0" applyNumberFormat="1" applyFont="1" applyFill="1" applyAlignment="1">
      <alignment horizontal="left" vertical="top" wrapText="1"/>
    </xf>
    <xf numFmtId="0" fontId="6" fillId="4" borderId="18" xfId="0" applyFont="1" applyFill="1" applyBorder="1" applyAlignment="1">
      <alignment horizontal="center" vertical="center" wrapText="1"/>
    </xf>
    <xf numFmtId="0" fontId="0" fillId="10" borderId="0" xfId="0" applyFill="1"/>
    <xf numFmtId="0" fontId="0" fillId="10" borderId="0" xfId="0" applyFill="1" applyAlignment="1">
      <alignment vertical="center"/>
    </xf>
    <xf numFmtId="0" fontId="6" fillId="2" borderId="0" xfId="0" applyFont="1" applyFill="1" applyAlignment="1">
      <alignment horizontal="left" vertical="center"/>
    </xf>
    <xf numFmtId="0" fontId="42" fillId="2" borderId="0" xfId="0" applyFont="1" applyFill="1" applyAlignment="1">
      <alignment horizontal="left" vertical="center"/>
    </xf>
    <xf numFmtId="0" fontId="6" fillId="13" borderId="0" xfId="0" applyFont="1" applyFill="1" applyAlignment="1">
      <alignment vertical="center"/>
    </xf>
    <xf numFmtId="0" fontId="13" fillId="10" borderId="0" xfId="0" applyFont="1" applyFill="1" applyAlignment="1">
      <alignment vertical="center"/>
    </xf>
    <xf numFmtId="0" fontId="6" fillId="10" borderId="0" xfId="0" applyFont="1" applyFill="1" applyAlignment="1">
      <alignment vertical="center"/>
    </xf>
    <xf numFmtId="0" fontId="6" fillId="10" borderId="0" xfId="0" applyFont="1" applyFill="1"/>
    <xf numFmtId="0" fontId="24" fillId="13" borderId="0" xfId="0" applyFont="1" applyFill="1"/>
    <xf numFmtId="0" fontId="1" fillId="0" borderId="0" xfId="16" applyAlignment="1">
      <alignment vertical="center"/>
    </xf>
    <xf numFmtId="0" fontId="0" fillId="0" borderId="0" xfId="17" applyFont="1">
      <alignment vertical="center"/>
    </xf>
    <xf numFmtId="0" fontId="22" fillId="0" borderId="55" xfId="16" applyFont="1" applyBorder="1" applyAlignment="1">
      <alignment horizontal="center" vertical="center" wrapText="1" readingOrder="1"/>
    </xf>
    <xf numFmtId="0" fontId="22" fillId="0" borderId="57" xfId="16" applyFont="1" applyBorder="1" applyAlignment="1">
      <alignment horizontal="center" vertical="center" wrapText="1" readingOrder="1"/>
    </xf>
    <xf numFmtId="0" fontId="6" fillId="0" borderId="55" xfId="16" applyFont="1" applyBorder="1" applyAlignment="1">
      <alignment horizontal="center" vertical="center" wrapText="1" readingOrder="1"/>
    </xf>
    <xf numFmtId="0" fontId="6" fillId="0" borderId="57" xfId="16" applyFont="1" applyBorder="1" applyAlignment="1">
      <alignment horizontal="center" vertical="center" wrapText="1" readingOrder="1"/>
    </xf>
    <xf numFmtId="0" fontId="0" fillId="0" borderId="0" xfId="17" applyFont="1" applyAlignment="1"/>
    <xf numFmtId="0" fontId="0" fillId="0" borderId="0" xfId="1" applyFont="1"/>
    <xf numFmtId="0" fontId="6" fillId="2" borderId="21"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13" fillId="13" borderId="0" xfId="0" applyFont="1" applyFill="1" applyAlignment="1">
      <alignment vertical="center"/>
    </xf>
    <xf numFmtId="0" fontId="22" fillId="2" borderId="0" xfId="0" applyFont="1" applyFill="1" applyAlignment="1">
      <alignment vertical="center"/>
    </xf>
    <xf numFmtId="0" fontId="22" fillId="10" borderId="0" xfId="0" applyFont="1" applyFill="1" applyAlignment="1">
      <alignment vertical="center"/>
    </xf>
    <xf numFmtId="0" fontId="22" fillId="2" borderId="60" xfId="0" applyFont="1" applyFill="1" applyBorder="1" applyAlignment="1">
      <alignment vertical="center"/>
    </xf>
    <xf numFmtId="0" fontId="6" fillId="13" borderId="0" xfId="0" applyFont="1" applyFill="1" applyAlignment="1">
      <alignment horizontal="center" vertical="center"/>
    </xf>
    <xf numFmtId="0" fontId="50" fillId="2" borderId="58" xfId="0" applyFont="1" applyFill="1" applyBorder="1" applyAlignment="1">
      <alignment horizontal="left" vertical="center"/>
    </xf>
    <xf numFmtId="187" fontId="6" fillId="5" borderId="1" xfId="0" applyNumberFormat="1" applyFont="1" applyFill="1" applyBorder="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left" vertical="center"/>
    </xf>
    <xf numFmtId="0" fontId="20" fillId="2" borderId="0" xfId="0" applyFont="1" applyFill="1" applyAlignment="1">
      <alignment horizontal="center" vertical="center" wrapText="1"/>
    </xf>
    <xf numFmtId="0" fontId="20" fillId="2" borderId="0" xfId="0" applyFont="1" applyFill="1" applyAlignment="1">
      <alignment vertical="center" wrapText="1"/>
    </xf>
    <xf numFmtId="0" fontId="20" fillId="2" borderId="0" xfId="0" applyFont="1" applyFill="1" applyAlignment="1">
      <alignment horizontal="left" vertical="center"/>
    </xf>
    <xf numFmtId="0" fontId="21" fillId="10" borderId="0" xfId="0" applyFont="1" applyFill="1" applyAlignment="1">
      <alignment horizontal="center" vertical="center"/>
    </xf>
    <xf numFmtId="0" fontId="21" fillId="10" borderId="21" xfId="0" applyFont="1" applyFill="1" applyBorder="1" applyAlignment="1">
      <alignment horizontal="center" vertical="center"/>
    </xf>
    <xf numFmtId="0" fontId="50" fillId="2" borderId="0" xfId="0" applyFont="1" applyFill="1" applyAlignment="1">
      <alignment horizontal="left"/>
    </xf>
    <xf numFmtId="187" fontId="6" fillId="16" borderId="1" xfId="0" applyNumberFormat="1" applyFont="1" applyFill="1" applyBorder="1" applyAlignment="1">
      <alignment horizontal="center" vertical="center"/>
    </xf>
    <xf numFmtId="0" fontId="15" fillId="2" borderId="22" xfId="0" applyFont="1" applyFill="1" applyBorder="1" applyAlignment="1">
      <alignment vertical="center"/>
    </xf>
    <xf numFmtId="190" fontId="6" fillId="0" borderId="55" xfId="16" applyNumberFormat="1" applyFont="1" applyBorder="1" applyAlignment="1">
      <alignment horizontal="center" vertical="center" wrapText="1" readingOrder="1"/>
    </xf>
    <xf numFmtId="190" fontId="6" fillId="0" borderId="57" xfId="16" applyNumberFormat="1" applyFont="1" applyBorder="1" applyAlignment="1">
      <alignment horizontal="center" vertical="center" wrapText="1" readingOrder="1"/>
    </xf>
    <xf numFmtId="190" fontId="22" fillId="0" borderId="55" xfId="16" applyNumberFormat="1" applyFont="1" applyBorder="1" applyAlignment="1">
      <alignment horizontal="center" vertical="center" wrapText="1" readingOrder="1"/>
    </xf>
    <xf numFmtId="190" fontId="22" fillId="0" borderId="57" xfId="16" applyNumberFormat="1" applyFont="1" applyBorder="1" applyAlignment="1">
      <alignment horizontal="center" vertical="center" wrapText="1" readingOrder="1"/>
    </xf>
    <xf numFmtId="191" fontId="6" fillId="0" borderId="55" xfId="16" applyNumberFormat="1" applyFont="1" applyBorder="1" applyAlignment="1">
      <alignment horizontal="center" vertical="center" wrapText="1" readingOrder="1"/>
    </xf>
    <xf numFmtId="191" fontId="6" fillId="0" borderId="57" xfId="16" applyNumberFormat="1" applyFont="1" applyBorder="1" applyAlignment="1">
      <alignment horizontal="center" vertical="center" wrapText="1" readingOrder="1"/>
    </xf>
    <xf numFmtId="0" fontId="6" fillId="12" borderId="18" xfId="2" applyFont="1" applyFill="1" applyBorder="1" applyAlignment="1" applyProtection="1">
      <alignment vertical="center"/>
      <protection locked="0"/>
    </xf>
    <xf numFmtId="0" fontId="6" fillId="12" borderId="18" xfId="2" applyFont="1" applyFill="1" applyBorder="1" applyProtection="1">
      <protection locked="0"/>
    </xf>
    <xf numFmtId="0" fontId="6" fillId="12" borderId="18" xfId="1" applyFont="1" applyFill="1" applyBorder="1" applyProtection="1">
      <protection locked="0"/>
    </xf>
    <xf numFmtId="0" fontId="6" fillId="11" borderId="18" xfId="1" applyFont="1" applyFill="1" applyBorder="1" applyAlignment="1" applyProtection="1">
      <alignment wrapText="1"/>
      <protection locked="0"/>
    </xf>
    <xf numFmtId="0" fontId="34" fillId="13" borderId="0" xfId="0" applyFont="1" applyFill="1"/>
    <xf numFmtId="0" fontId="40" fillId="6" borderId="28" xfId="0" applyFont="1" applyFill="1" applyBorder="1" applyAlignment="1">
      <alignment horizontal="center" vertical="center" wrapText="1"/>
    </xf>
    <xf numFmtId="0" fontId="40" fillId="6" borderId="46" xfId="0" applyFont="1" applyFill="1" applyBorder="1" applyAlignment="1">
      <alignment horizontal="center" vertical="center" wrapText="1"/>
    </xf>
    <xf numFmtId="0" fontId="40" fillId="6" borderId="29" xfId="0" applyFont="1" applyFill="1" applyBorder="1" applyAlignment="1">
      <alignment horizontal="center" vertical="center" wrapText="1"/>
    </xf>
    <xf numFmtId="0" fontId="40" fillId="6" borderId="30" xfId="0" applyFont="1" applyFill="1" applyBorder="1" applyAlignment="1">
      <alignment horizontal="center" vertical="center" wrapText="1"/>
    </xf>
    <xf numFmtId="182" fontId="6" fillId="4" borderId="19" xfId="0" applyNumberFormat="1" applyFont="1" applyFill="1" applyBorder="1" applyAlignment="1">
      <alignment horizontal="center" vertical="center" wrapText="1"/>
    </xf>
    <xf numFmtId="0" fontId="6" fillId="7" borderId="62" xfId="0" applyFont="1" applyFill="1" applyBorder="1" applyAlignment="1">
      <alignment horizontal="center" vertical="center" wrapText="1"/>
    </xf>
    <xf numFmtId="182" fontId="6" fillId="4" borderId="31" xfId="0" applyNumberFormat="1" applyFont="1" applyFill="1" applyBorder="1" applyAlignment="1">
      <alignment horizontal="center" vertical="center" wrapText="1"/>
    </xf>
    <xf numFmtId="0" fontId="6" fillId="4" borderId="50" xfId="0" applyFont="1" applyFill="1" applyBorder="1"/>
    <xf numFmtId="0" fontId="6" fillId="0" borderId="43" xfId="0" applyFont="1" applyBorder="1" applyAlignment="1">
      <alignment horizontal="justify" vertical="center" wrapText="1"/>
    </xf>
    <xf numFmtId="0" fontId="6" fillId="0" borderId="73"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33" xfId="0" applyFont="1" applyBorder="1" applyAlignment="1">
      <alignment horizontal="justify" vertical="center" wrapText="1"/>
    </xf>
    <xf numFmtId="49" fontId="6" fillId="20" borderId="41" xfId="0" applyNumberFormat="1" applyFont="1" applyFill="1" applyBorder="1" applyAlignment="1">
      <alignment horizontal="center" vertical="center" wrapText="1"/>
    </xf>
    <xf numFmtId="49" fontId="6" fillId="20" borderId="8" xfId="0" applyNumberFormat="1" applyFont="1" applyFill="1" applyBorder="1" applyAlignment="1">
      <alignment horizontal="center" vertical="center" wrapText="1"/>
    </xf>
    <xf numFmtId="49" fontId="6" fillId="20" borderId="70" xfId="0" applyNumberFormat="1" applyFont="1" applyFill="1" applyBorder="1" applyAlignment="1">
      <alignment horizontal="center" vertical="center" wrapText="1"/>
    </xf>
    <xf numFmtId="0" fontId="6" fillId="12" borderId="4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183" fontId="40" fillId="6" borderId="29" xfId="0" applyNumberFormat="1" applyFont="1" applyFill="1" applyBorder="1" applyAlignment="1">
      <alignment horizontal="center" vertical="center" wrapText="1"/>
    </xf>
    <xf numFmtId="183" fontId="6" fillId="9" borderId="19" xfId="0" applyNumberFormat="1" applyFont="1" applyFill="1" applyBorder="1" applyAlignment="1">
      <alignment horizontal="center" vertical="center" wrapText="1"/>
    </xf>
    <xf numFmtId="183" fontId="6" fillId="4" borderId="19" xfId="0" applyNumberFormat="1" applyFont="1" applyFill="1" applyBorder="1" applyAlignment="1">
      <alignment horizontal="center" vertical="center" wrapText="1"/>
    </xf>
    <xf numFmtId="49" fontId="6" fillId="20" borderId="45" xfId="0" applyNumberFormat="1" applyFont="1" applyFill="1" applyBorder="1" applyAlignment="1">
      <alignment horizontal="center" vertical="center" wrapText="1"/>
    </xf>
    <xf numFmtId="49" fontId="6" fillId="20" borderId="71"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12" borderId="4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2" borderId="7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2" borderId="3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0" fillId="0" borderId="43" xfId="0" applyFont="1" applyBorder="1" applyAlignment="1">
      <alignment horizontal="justify" vertical="center" wrapText="1"/>
    </xf>
    <xf numFmtId="0" fontId="20" fillId="0" borderId="73" xfId="0" applyFont="1" applyBorder="1" applyAlignment="1">
      <alignment horizontal="justify" vertical="center" wrapText="1"/>
    </xf>
    <xf numFmtId="192" fontId="0" fillId="23" borderId="0" xfId="17" applyNumberFormat="1" applyFont="1" applyFill="1">
      <alignment vertical="center"/>
    </xf>
    <xf numFmtId="190" fontId="6" fillId="0" borderId="55" xfId="16" applyNumberFormat="1" applyFont="1" applyBorder="1" applyAlignment="1">
      <alignment horizontal="center" vertical="center" wrapText="1"/>
    </xf>
    <xf numFmtId="0" fontId="1" fillId="10" borderId="0" xfId="16" applyFill="1" applyAlignment="1">
      <alignment vertical="center"/>
    </xf>
    <xf numFmtId="0" fontId="1" fillId="10" borderId="0" xfId="16" applyFill="1" applyAlignment="1">
      <alignment horizontal="center" vertical="center"/>
    </xf>
    <xf numFmtId="0" fontId="0" fillId="10" borderId="0" xfId="17" applyFont="1" applyFill="1" applyAlignment="1">
      <alignment horizontal="center" vertical="center"/>
    </xf>
    <xf numFmtId="0" fontId="68" fillId="10" borderId="0" xfId="17" applyFont="1" applyFill="1" applyAlignment="1">
      <alignment horizontal="center" vertical="center"/>
    </xf>
    <xf numFmtId="0" fontId="0" fillId="10" borderId="0" xfId="17" applyFont="1" applyFill="1">
      <alignment vertical="center"/>
    </xf>
    <xf numFmtId="0" fontId="0" fillId="10" borderId="0" xfId="16" applyFont="1" applyFill="1" applyAlignment="1">
      <alignment horizontal="center" vertical="center"/>
    </xf>
    <xf numFmtId="0" fontId="1" fillId="10" borderId="0" xfId="16" applyFill="1" applyAlignment="1">
      <alignment horizontal="center" vertical="top"/>
    </xf>
    <xf numFmtId="0" fontId="20" fillId="10" borderId="0" xfId="17" applyFont="1" applyFill="1" applyAlignment="1">
      <alignment horizontal="center" vertical="center"/>
    </xf>
    <xf numFmtId="0" fontId="0" fillId="10" borderId="0" xfId="16" applyFont="1" applyFill="1" applyAlignment="1">
      <alignment vertical="center"/>
    </xf>
    <xf numFmtId="0" fontId="46" fillId="10" borderId="0" xfId="17" applyFont="1" applyFill="1" applyAlignment="1">
      <alignment horizontal="center" vertical="center" wrapText="1"/>
    </xf>
    <xf numFmtId="0" fontId="6" fillId="10" borderId="0" xfId="17" applyFont="1" applyFill="1" applyAlignment="1">
      <alignment horizontal="center" vertical="center" wrapText="1"/>
    </xf>
    <xf numFmtId="0" fontId="24" fillId="10" borderId="0" xfId="17" applyFont="1" applyFill="1" applyAlignment="1">
      <alignment horizontal="center" vertical="center" wrapText="1" readingOrder="1"/>
    </xf>
    <xf numFmtId="0" fontId="0" fillId="10" borderId="0" xfId="17" applyFont="1" applyFill="1" applyAlignment="1"/>
    <xf numFmtId="186" fontId="6" fillId="10" borderId="0" xfId="16" applyNumberFormat="1" applyFont="1" applyFill="1" applyAlignment="1">
      <alignment vertical="center"/>
    </xf>
    <xf numFmtId="2" fontId="0" fillId="10" borderId="0" xfId="17" applyNumberFormat="1" applyFont="1" applyFill="1" applyAlignment="1"/>
    <xf numFmtId="0" fontId="0" fillId="10" borderId="64" xfId="17" applyFont="1" applyFill="1" applyBorder="1" applyAlignment="1">
      <alignment horizontal="center" vertical="center"/>
    </xf>
    <xf numFmtId="0" fontId="26" fillId="12" borderId="1" xfId="0" applyFont="1" applyFill="1" applyBorder="1" applyAlignment="1" applyProtection="1">
      <alignment horizontal="center" vertical="center"/>
      <protection locked="0"/>
    </xf>
    <xf numFmtId="0" fontId="6" fillId="12" borderId="8" xfId="0" applyFont="1" applyFill="1" applyBorder="1" applyAlignment="1" applyProtection="1">
      <alignment horizontal="center" vertical="center"/>
      <protection locked="0"/>
    </xf>
    <xf numFmtId="0" fontId="6" fillId="12" borderId="9" xfId="0" applyFont="1" applyFill="1" applyBorder="1" applyAlignment="1" applyProtection="1">
      <alignment horizontal="center" vertical="center"/>
      <protection locked="0"/>
    </xf>
    <xf numFmtId="0" fontId="6" fillId="12"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12" borderId="3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2" xfId="0" applyFont="1" applyBorder="1"/>
    <xf numFmtId="0" fontId="15" fillId="2" borderId="25" xfId="0" applyFont="1" applyFill="1" applyBorder="1" applyAlignment="1">
      <alignment vertical="center"/>
    </xf>
    <xf numFmtId="0" fontId="6" fillId="2" borderId="26" xfId="0" applyFont="1" applyFill="1" applyBorder="1"/>
    <xf numFmtId="0" fontId="6" fillId="2" borderId="26" xfId="0" applyFont="1" applyFill="1" applyBorder="1" applyAlignment="1">
      <alignment horizontal="center"/>
    </xf>
    <xf numFmtId="178" fontId="6" fillId="2" borderId="26" xfId="0" applyNumberFormat="1" applyFont="1" applyFill="1" applyBorder="1" applyAlignment="1">
      <alignment horizontal="center"/>
    </xf>
    <xf numFmtId="0" fontId="6" fillId="0" borderId="27" xfId="0" applyFont="1" applyBorder="1" applyAlignment="1">
      <alignment wrapText="1"/>
    </xf>
    <xf numFmtId="0" fontId="13" fillId="10" borderId="0" xfId="0" applyFont="1" applyFill="1"/>
    <xf numFmtId="0" fontId="13" fillId="10" borderId="0" xfId="0" applyFont="1" applyFill="1" applyAlignment="1">
      <alignment horizontal="center"/>
    </xf>
    <xf numFmtId="0" fontId="13" fillId="0" borderId="24" xfId="0" applyFont="1" applyBorder="1" applyAlignment="1">
      <alignment vertical="center" wrapText="1"/>
    </xf>
    <xf numFmtId="0" fontId="13" fillId="0" borderId="23" xfId="0" applyFont="1" applyBorder="1" applyAlignment="1">
      <alignment vertical="center" wrapText="1"/>
    </xf>
    <xf numFmtId="0" fontId="13" fillId="10" borderId="0" xfId="0" applyFont="1" applyFill="1" applyAlignment="1">
      <alignment vertical="center" wrapText="1"/>
    </xf>
    <xf numFmtId="0" fontId="13" fillId="10" borderId="0" xfId="0" applyFont="1" applyFill="1" applyAlignment="1">
      <alignment horizontal="center" vertical="center" wrapText="1"/>
    </xf>
    <xf numFmtId="0" fontId="13" fillId="0" borderId="0" xfId="0" applyFont="1" applyAlignment="1">
      <alignment vertical="center" wrapText="1"/>
    </xf>
    <xf numFmtId="178" fontId="0" fillId="10" borderId="18" xfId="0" applyNumberFormat="1" applyFill="1" applyBorder="1" applyAlignment="1">
      <alignment horizontal="center" vertical="center" wrapText="1"/>
    </xf>
    <xf numFmtId="0" fontId="13" fillId="0" borderId="24" xfId="0" applyFont="1" applyBorder="1" applyAlignment="1">
      <alignment vertical="center"/>
    </xf>
    <xf numFmtId="0" fontId="6" fillId="2" borderId="18" xfId="0" applyFont="1" applyFill="1" applyBorder="1" applyAlignment="1">
      <alignment vertical="center" wrapText="1"/>
    </xf>
    <xf numFmtId="177" fontId="6" fillId="2" borderId="18" xfId="0" applyNumberFormat="1" applyFont="1" applyFill="1" applyBorder="1" applyAlignment="1">
      <alignment horizontal="left" vertical="center" wrapText="1"/>
    </xf>
    <xf numFmtId="177" fontId="6" fillId="2" borderId="18" xfId="0" applyNumberFormat="1" applyFont="1" applyFill="1" applyBorder="1" applyAlignment="1">
      <alignment horizontal="center" vertical="center" wrapText="1"/>
    </xf>
    <xf numFmtId="177" fontId="6" fillId="14" borderId="18" xfId="0" applyNumberFormat="1" applyFont="1" applyFill="1" applyBorder="1" applyAlignment="1">
      <alignment horizontal="center" vertical="center" wrapText="1"/>
    </xf>
    <xf numFmtId="0" fontId="6" fillId="15" borderId="18" xfId="0" applyFont="1" applyFill="1" applyBorder="1" applyAlignment="1">
      <alignment vertical="center"/>
    </xf>
    <xf numFmtId="0" fontId="13" fillId="0" borderId="23" xfId="0" applyFont="1" applyBorder="1" applyAlignment="1">
      <alignment vertical="center"/>
    </xf>
    <xf numFmtId="0" fontId="13" fillId="10" borderId="18" xfId="0" applyFont="1" applyFill="1" applyBorder="1" applyAlignment="1">
      <alignment horizontal="center" vertical="center"/>
    </xf>
    <xf numFmtId="177" fontId="6" fillId="2" borderId="31" xfId="0" applyNumberFormat="1" applyFont="1" applyFill="1" applyBorder="1" applyAlignment="1">
      <alignment horizontal="left" vertical="center" wrapText="1"/>
    </xf>
    <xf numFmtId="177" fontId="6" fillId="2" borderId="31" xfId="0" applyNumberFormat="1" applyFont="1" applyFill="1" applyBorder="1" applyAlignment="1">
      <alignment horizontal="center" vertical="center" wrapText="1"/>
    </xf>
    <xf numFmtId="0" fontId="6" fillId="15" borderId="32" xfId="0" applyFont="1" applyFill="1" applyBorder="1" applyAlignment="1">
      <alignment vertical="center"/>
    </xf>
    <xf numFmtId="0" fontId="6" fillId="0" borderId="18" xfId="0" applyFont="1" applyBorder="1" applyAlignment="1">
      <alignment vertical="center"/>
    </xf>
    <xf numFmtId="177" fontId="6" fillId="2" borderId="16" xfId="0" applyNumberFormat="1" applyFont="1" applyFill="1" applyBorder="1" applyAlignment="1">
      <alignment horizontal="left" vertical="center" wrapText="1"/>
    </xf>
    <xf numFmtId="177" fontId="6" fillId="2" borderId="16" xfId="0" applyNumberFormat="1" applyFont="1" applyFill="1" applyBorder="1" applyAlignment="1">
      <alignment horizontal="center" vertical="center" wrapText="1"/>
    </xf>
    <xf numFmtId="177" fontId="6" fillId="14" borderId="16" xfId="0" applyNumberFormat="1" applyFont="1" applyFill="1" applyBorder="1" applyAlignment="1">
      <alignment horizontal="center" vertical="center" wrapText="1"/>
    </xf>
    <xf numFmtId="177" fontId="6" fillId="14" borderId="31" xfId="0" applyNumberFormat="1" applyFont="1" applyFill="1" applyBorder="1" applyAlignment="1">
      <alignment horizontal="center" vertical="center" wrapText="1"/>
    </xf>
    <xf numFmtId="0" fontId="6" fillId="15" borderId="31" xfId="0" applyFont="1" applyFill="1" applyBorder="1" applyAlignment="1">
      <alignment vertical="center"/>
    </xf>
    <xf numFmtId="0" fontId="6" fillId="15" borderId="16" xfId="0" applyFont="1" applyFill="1" applyBorder="1" applyAlignment="1">
      <alignment vertical="center"/>
    </xf>
    <xf numFmtId="0" fontId="13" fillId="10" borderId="16" xfId="0" applyFont="1" applyFill="1" applyBorder="1" applyAlignment="1">
      <alignment horizontal="center" vertical="center"/>
    </xf>
    <xf numFmtId="185" fontId="6" fillId="2" borderId="16" xfId="0" applyNumberFormat="1" applyFont="1" applyFill="1" applyBorder="1" applyAlignment="1">
      <alignment horizontal="center" vertical="center" wrapText="1"/>
    </xf>
    <xf numFmtId="185" fontId="6" fillId="14" borderId="16" xfId="0" applyNumberFormat="1" applyFont="1" applyFill="1" applyBorder="1" applyAlignment="1">
      <alignment horizontal="center" vertical="center" wrapText="1"/>
    </xf>
    <xf numFmtId="0" fontId="13" fillId="10" borderId="0" xfId="0" applyFont="1" applyFill="1" applyAlignment="1">
      <alignment horizontal="center" vertical="center"/>
    </xf>
    <xf numFmtId="177" fontId="6" fillId="2" borderId="36" xfId="0" applyNumberFormat="1" applyFont="1" applyFill="1" applyBorder="1" applyAlignment="1">
      <alignment horizontal="center" vertical="center"/>
    </xf>
    <xf numFmtId="177" fontId="6" fillId="14" borderId="36" xfId="0" applyNumberFormat="1" applyFont="1" applyFill="1" applyBorder="1" applyAlignment="1">
      <alignment horizontal="center" vertical="center"/>
    </xf>
    <xf numFmtId="0" fontId="6" fillId="15" borderId="36" xfId="0" applyFont="1" applyFill="1" applyBorder="1" applyAlignment="1">
      <alignment vertical="center"/>
    </xf>
    <xf numFmtId="0" fontId="13" fillId="0" borderId="22" xfId="0" applyFont="1" applyBorder="1" applyAlignment="1">
      <alignment vertical="center"/>
    </xf>
    <xf numFmtId="178" fontId="6" fillId="2" borderId="0" xfId="0" applyNumberFormat="1" applyFont="1" applyFill="1" applyAlignment="1">
      <alignment horizontal="center" vertical="center"/>
    </xf>
    <xf numFmtId="0" fontId="6" fillId="0" borderId="37" xfId="0" applyFont="1" applyBorder="1" applyAlignment="1">
      <alignment vertical="center" wrapText="1"/>
    </xf>
    <xf numFmtId="0" fontId="6" fillId="2" borderId="18" xfId="0" applyFont="1" applyFill="1" applyBorder="1" applyAlignment="1">
      <alignment horizontal="center" vertical="center"/>
    </xf>
    <xf numFmtId="0" fontId="6" fillId="13" borderId="53" xfId="0" applyFont="1" applyFill="1" applyBorder="1" applyAlignment="1">
      <alignment vertical="center"/>
    </xf>
    <xf numFmtId="0" fontId="6" fillId="13" borderId="53" xfId="0" applyFont="1" applyFill="1" applyBorder="1" applyAlignment="1">
      <alignment horizontal="center" vertical="center"/>
    </xf>
    <xf numFmtId="178" fontId="6" fillId="13" borderId="53" xfId="0" applyNumberFormat="1" applyFont="1" applyFill="1" applyBorder="1" applyAlignment="1">
      <alignment horizontal="center" vertical="center"/>
    </xf>
    <xf numFmtId="0" fontId="6" fillId="10" borderId="53" xfId="0" applyFont="1" applyFill="1" applyBorder="1" applyAlignment="1">
      <alignment vertical="center" wrapText="1"/>
    </xf>
    <xf numFmtId="0" fontId="13" fillId="0" borderId="0" xfId="0" applyFont="1"/>
    <xf numFmtId="0" fontId="13" fillId="0" borderId="37" xfId="0" applyFont="1" applyBorder="1"/>
    <xf numFmtId="0" fontId="13" fillId="0" borderId="37" xfId="0" applyFont="1" applyBorder="1" applyAlignment="1">
      <alignment horizontal="center"/>
    </xf>
    <xf numFmtId="178" fontId="13" fillId="0" borderId="37" xfId="0" applyNumberFormat="1" applyFont="1" applyBorder="1" applyAlignment="1">
      <alignment horizontal="center"/>
    </xf>
    <xf numFmtId="0" fontId="13" fillId="0" borderId="37" xfId="0" applyFont="1" applyBorder="1" applyAlignment="1">
      <alignment wrapText="1"/>
    </xf>
    <xf numFmtId="0" fontId="13" fillId="0" borderId="0" xfId="0" applyFont="1" applyAlignment="1">
      <alignment horizontal="center"/>
    </xf>
    <xf numFmtId="178" fontId="13" fillId="0" borderId="0" xfId="0" applyNumberFormat="1" applyFont="1" applyAlignment="1">
      <alignment horizontal="center"/>
    </xf>
    <xf numFmtId="0" fontId="13" fillId="0" borderId="0" xfId="0" applyFont="1" applyAlignment="1">
      <alignment wrapText="1"/>
    </xf>
    <xf numFmtId="0" fontId="14" fillId="12" borderId="18" xfId="0" applyFont="1" applyFill="1" applyBorder="1" applyAlignment="1" applyProtection="1">
      <alignment horizontal="left" vertical="center"/>
      <protection locked="0"/>
    </xf>
    <xf numFmtId="0" fontId="26" fillId="12" borderId="18" xfId="0" applyFont="1" applyFill="1" applyBorder="1" applyAlignment="1" applyProtection="1">
      <alignment horizontal="left" vertical="top" wrapText="1"/>
      <protection locked="0"/>
    </xf>
    <xf numFmtId="0" fontId="6" fillId="2" borderId="0" xfId="0" applyFont="1" applyFill="1" applyAlignment="1">
      <alignment horizontal="center" vertical="center" wrapText="1"/>
    </xf>
    <xf numFmtId="0" fontId="33" fillId="13" borderId="0" xfId="5" applyFont="1" applyFill="1" applyAlignment="1" applyProtection="1">
      <alignment horizontal="center" vertical="center"/>
    </xf>
    <xf numFmtId="182" fontId="40" fillId="6" borderId="29" xfId="0" applyNumberFormat="1" applyFont="1" applyFill="1" applyBorder="1" applyAlignment="1">
      <alignment horizontal="center" vertical="center" wrapText="1"/>
    </xf>
    <xf numFmtId="0" fontId="6" fillId="7" borderId="68" xfId="0" applyFont="1" applyFill="1" applyBorder="1" applyAlignment="1">
      <alignment horizontal="center" vertical="center" wrapText="1"/>
    </xf>
    <xf numFmtId="182" fontId="6" fillId="4" borderId="43" xfId="0" applyNumberFormat="1" applyFont="1" applyFill="1" applyBorder="1" applyAlignment="1">
      <alignment horizontal="center" vertical="center" wrapText="1"/>
    </xf>
    <xf numFmtId="182" fontId="6" fillId="4" borderId="50" xfId="0" applyNumberFormat="1" applyFont="1" applyFill="1" applyBorder="1" applyAlignment="1">
      <alignment horizontal="center" vertical="center" wrapText="1"/>
    </xf>
    <xf numFmtId="0" fontId="20" fillId="0" borderId="32" xfId="0" applyFont="1" applyBorder="1" applyAlignment="1">
      <alignment horizontal="justify" vertical="center" wrapText="1"/>
    </xf>
    <xf numFmtId="0" fontId="20" fillId="0" borderId="35" xfId="0" applyFont="1" applyBorder="1" applyAlignment="1">
      <alignment horizontal="justify" vertical="center" wrapText="1"/>
    </xf>
    <xf numFmtId="0" fontId="47" fillId="0" borderId="32" xfId="0" applyFont="1" applyBorder="1" applyAlignment="1">
      <alignment horizontal="justify" vertical="center" wrapText="1"/>
    </xf>
    <xf numFmtId="0" fontId="20" fillId="0" borderId="33" xfId="0" applyFont="1" applyBorder="1" applyAlignment="1">
      <alignment horizontal="justify" vertical="center" wrapText="1"/>
    </xf>
    <xf numFmtId="0" fontId="6" fillId="12" borderId="4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1" borderId="31" xfId="0" applyFont="1" applyFill="1" applyBorder="1" applyProtection="1">
      <protection locked="0"/>
    </xf>
    <xf numFmtId="0" fontId="6" fillId="12" borderId="7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1" borderId="29" xfId="0" applyFont="1" applyFill="1" applyBorder="1" applyProtection="1">
      <protection locked="0"/>
    </xf>
    <xf numFmtId="0" fontId="6" fillId="12"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1" borderId="18" xfId="0" applyFont="1" applyFill="1" applyBorder="1" applyProtection="1">
      <protection locked="0"/>
    </xf>
    <xf numFmtId="0" fontId="6" fillId="12" borderId="7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1" borderId="36" xfId="0" applyFont="1" applyFill="1" applyBorder="1" applyProtection="1">
      <protection locked="0"/>
    </xf>
    <xf numFmtId="0" fontId="6" fillId="12" borderId="4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1" borderId="16" xfId="0" applyFont="1" applyFill="1" applyBorder="1" applyProtection="1">
      <protection locked="0"/>
    </xf>
    <xf numFmtId="0" fontId="6" fillId="11" borderId="31" xfId="0" applyFont="1" applyFill="1" applyBorder="1" applyAlignment="1" applyProtection="1">
      <alignment horizontal="center" vertical="center"/>
      <protection locked="0"/>
    </xf>
    <xf numFmtId="0" fontId="6" fillId="12" borderId="31" xfId="0" applyFont="1" applyFill="1" applyBorder="1" applyAlignment="1" applyProtection="1">
      <alignment horizontal="center" vertical="center" wrapText="1"/>
      <protection locked="0"/>
    </xf>
    <xf numFmtId="0" fontId="6" fillId="12" borderId="18" xfId="0" applyFont="1" applyFill="1" applyBorder="1" applyAlignment="1" applyProtection="1">
      <alignment horizontal="center" vertical="center" wrapText="1"/>
      <protection locked="0"/>
    </xf>
    <xf numFmtId="0" fontId="0" fillId="12" borderId="18" xfId="0" applyFill="1" applyBorder="1" applyProtection="1">
      <protection locked="0"/>
    </xf>
    <xf numFmtId="0" fontId="0" fillId="12" borderId="31" xfId="0" applyFill="1" applyBorder="1" applyProtection="1">
      <protection locked="0"/>
    </xf>
    <xf numFmtId="0" fontId="6" fillId="13" borderId="0" xfId="2" applyFont="1" applyFill="1" applyProtection="1"/>
    <xf numFmtId="0" fontId="24" fillId="13" borderId="22" xfId="0" applyFont="1" applyFill="1" applyBorder="1"/>
    <xf numFmtId="179" fontId="6" fillId="13" borderId="0" xfId="2" applyNumberFormat="1" applyFont="1" applyFill="1" applyProtection="1"/>
    <xf numFmtId="0" fontId="24" fillId="13" borderId="0" xfId="2" applyFont="1" applyFill="1" applyProtection="1"/>
    <xf numFmtId="0" fontId="6" fillId="13" borderId="0" xfId="2" applyFont="1" applyFill="1" applyAlignment="1" applyProtection="1">
      <alignment horizontal="center"/>
    </xf>
    <xf numFmtId="0" fontId="6" fillId="13" borderId="0" xfId="2" applyFont="1" applyFill="1" applyAlignment="1" applyProtection="1">
      <alignment vertical="center"/>
    </xf>
    <xf numFmtId="0" fontId="6" fillId="10" borderId="0" xfId="2" applyFont="1" applyFill="1" applyProtection="1"/>
    <xf numFmtId="0" fontId="29" fillId="13" borderId="0" xfId="6" applyFont="1" applyFill="1" applyAlignment="1" applyProtection="1">
      <alignment horizontal="center" vertical="center"/>
    </xf>
    <xf numFmtId="0" fontId="49" fillId="4" borderId="0" xfId="2" applyFont="1" applyFill="1" applyProtection="1"/>
    <xf numFmtId="0" fontId="24" fillId="13" borderId="26" xfId="0" applyFont="1" applyFill="1" applyBorder="1"/>
    <xf numFmtId="0" fontId="6" fillId="4" borderId="64" xfId="2" applyFont="1" applyFill="1" applyBorder="1" applyProtection="1"/>
    <xf numFmtId="0" fontId="30" fillId="13" borderId="0" xfId="2" applyFont="1" applyFill="1" applyProtection="1"/>
    <xf numFmtId="0" fontId="30" fillId="13" borderId="41" xfId="2" applyFont="1" applyFill="1" applyBorder="1" applyProtection="1"/>
    <xf numFmtId="0" fontId="30" fillId="10" borderId="42" xfId="2" applyFont="1" applyFill="1" applyBorder="1" applyProtection="1"/>
    <xf numFmtId="179" fontId="30" fillId="10" borderId="42" xfId="2" applyNumberFormat="1" applyFont="1" applyFill="1" applyBorder="1" applyProtection="1"/>
    <xf numFmtId="0" fontId="30" fillId="10" borderId="42" xfId="2" applyFont="1" applyFill="1" applyBorder="1" applyAlignment="1" applyProtection="1">
      <alignment horizontal="center"/>
    </xf>
    <xf numFmtId="180" fontId="30" fillId="10" borderId="42" xfId="2" applyNumberFormat="1" applyFont="1" applyFill="1" applyBorder="1" applyAlignment="1" applyProtection="1">
      <alignment horizontal="center"/>
    </xf>
    <xf numFmtId="0" fontId="30" fillId="10" borderId="42" xfId="2" applyFont="1" applyFill="1" applyBorder="1" applyAlignment="1" applyProtection="1">
      <alignment horizontal="left" wrapText="1"/>
    </xf>
    <xf numFmtId="0" fontId="30" fillId="10" borderId="42" xfId="2" applyFont="1" applyFill="1" applyBorder="1" applyAlignment="1" applyProtection="1">
      <alignment wrapText="1"/>
    </xf>
    <xf numFmtId="0" fontId="30" fillId="10" borderId="43" xfId="2" applyFont="1" applyFill="1" applyBorder="1" applyProtection="1"/>
    <xf numFmtId="0" fontId="30" fillId="10" borderId="0" xfId="2" applyFont="1" applyFill="1" applyProtection="1"/>
    <xf numFmtId="0" fontId="30" fillId="4" borderId="64" xfId="2" applyFont="1" applyFill="1" applyBorder="1" applyProtection="1"/>
    <xf numFmtId="0" fontId="30" fillId="0" borderId="0" xfId="2" applyFont="1" applyProtection="1"/>
    <xf numFmtId="0" fontId="30" fillId="13" borderId="13" xfId="2" applyFont="1" applyFill="1" applyBorder="1" applyProtection="1"/>
    <xf numFmtId="0" fontId="30" fillId="10" borderId="0" xfId="2" applyFont="1" applyFill="1" applyAlignment="1" applyProtection="1">
      <alignment horizontal="right" vertical="center"/>
    </xf>
    <xf numFmtId="0" fontId="30" fillId="10" borderId="1" xfId="2" applyFont="1" applyFill="1" applyBorder="1" applyAlignment="1" applyProtection="1">
      <alignment horizontal="center"/>
    </xf>
    <xf numFmtId="179" fontId="30" fillId="10" borderId="0" xfId="2" applyNumberFormat="1" applyFont="1" applyFill="1" applyAlignment="1" applyProtection="1">
      <alignment horizontal="center" vertical="center"/>
    </xf>
    <xf numFmtId="0" fontId="30" fillId="10" borderId="0" xfId="2" applyFont="1" applyFill="1" applyAlignment="1" applyProtection="1">
      <alignment horizontal="left" wrapText="1"/>
    </xf>
    <xf numFmtId="0" fontId="30" fillId="10" borderId="0" xfId="2" applyFont="1" applyFill="1" applyAlignment="1" applyProtection="1">
      <alignment wrapText="1"/>
    </xf>
    <xf numFmtId="0" fontId="30" fillId="10" borderId="44" xfId="2" applyFont="1" applyFill="1" applyBorder="1" applyProtection="1"/>
    <xf numFmtId="0" fontId="30" fillId="4" borderId="0" xfId="2" applyFont="1" applyFill="1" applyProtection="1"/>
    <xf numFmtId="179" fontId="30" fillId="10" borderId="0" xfId="2" applyNumberFormat="1" applyFont="1" applyFill="1" applyProtection="1"/>
    <xf numFmtId="0" fontId="30" fillId="10" borderId="0" xfId="2" applyFont="1" applyFill="1" applyAlignment="1" applyProtection="1">
      <alignment horizontal="center"/>
    </xf>
    <xf numFmtId="0" fontId="30" fillId="10" borderId="0" xfId="2" applyFont="1" applyFill="1" applyAlignment="1" applyProtection="1">
      <alignment horizontal="center" vertical="center"/>
    </xf>
    <xf numFmtId="188" fontId="22" fillId="17" borderId="1" xfId="2" applyNumberFormat="1" applyFont="1" applyFill="1" applyBorder="1" applyAlignment="1" applyProtection="1">
      <alignment horizontal="center" vertical="center"/>
    </xf>
    <xf numFmtId="0" fontId="6" fillId="10" borderId="1" xfId="0" applyFont="1" applyFill="1" applyBorder="1" applyAlignment="1">
      <alignment horizontal="center" vertical="center"/>
    </xf>
    <xf numFmtId="188" fontId="22" fillId="17" borderId="42" xfId="2" applyNumberFormat="1" applyFont="1" applyFill="1" applyBorder="1" applyAlignment="1" applyProtection="1">
      <alignment horizontal="center" vertical="center"/>
    </xf>
    <xf numFmtId="0" fontId="6" fillId="10" borderId="42" xfId="0" applyFont="1" applyFill="1" applyBorder="1" applyAlignment="1">
      <alignment horizontal="center" vertical="center"/>
    </xf>
    <xf numFmtId="0" fontId="30" fillId="10" borderId="0" xfId="2" applyFont="1" applyFill="1" applyAlignment="1" applyProtection="1">
      <alignment vertical="center"/>
    </xf>
    <xf numFmtId="180" fontId="30" fillId="10" borderId="0" xfId="2" applyNumberFormat="1" applyFont="1" applyFill="1" applyAlignment="1" applyProtection="1">
      <alignment horizontal="center" vertical="center"/>
    </xf>
    <xf numFmtId="0" fontId="30" fillId="10" borderId="0" xfId="2" applyFont="1" applyFill="1" applyAlignment="1" applyProtection="1">
      <alignment horizontal="left" vertical="center"/>
    </xf>
    <xf numFmtId="0" fontId="6" fillId="10" borderId="0" xfId="0" applyFont="1" applyFill="1" applyAlignment="1">
      <alignment horizontal="left" vertical="center"/>
    </xf>
    <xf numFmtId="0" fontId="30" fillId="13" borderId="45" xfId="2" applyFont="1" applyFill="1" applyBorder="1" applyProtection="1"/>
    <xf numFmtId="0" fontId="30" fillId="13" borderId="1" xfId="2" applyFont="1" applyFill="1" applyBorder="1" applyProtection="1"/>
    <xf numFmtId="179" fontId="30" fillId="13" borderId="1" xfId="2" applyNumberFormat="1" applyFont="1" applyFill="1" applyBorder="1" applyProtection="1"/>
    <xf numFmtId="0" fontId="30" fillId="13" borderId="1" xfId="2" applyFont="1" applyFill="1" applyBorder="1" applyAlignment="1" applyProtection="1">
      <alignment horizontal="center"/>
    </xf>
    <xf numFmtId="0" fontId="30" fillId="13" borderId="1" xfId="2" applyFont="1" applyFill="1" applyBorder="1" applyAlignment="1" applyProtection="1">
      <alignment horizontal="left" wrapText="1"/>
    </xf>
    <xf numFmtId="0" fontId="30" fillId="13" borderId="1" xfId="2" applyFont="1" applyFill="1" applyBorder="1" applyAlignment="1" applyProtection="1">
      <alignment wrapText="1"/>
    </xf>
    <xf numFmtId="0" fontId="30" fillId="10" borderId="1" xfId="2" applyFont="1" applyFill="1" applyBorder="1" applyProtection="1"/>
    <xf numFmtId="0" fontId="30" fillId="10" borderId="33" xfId="2" applyFont="1" applyFill="1" applyBorder="1" applyProtection="1"/>
    <xf numFmtId="0" fontId="6" fillId="13" borderId="0" xfId="2" applyFont="1" applyFill="1" applyAlignment="1" applyProtection="1">
      <alignment horizontal="left" wrapText="1"/>
    </xf>
    <xf numFmtId="0" fontId="6" fillId="13" borderId="0" xfId="2" applyFont="1" applyFill="1" applyAlignment="1" applyProtection="1">
      <alignment wrapText="1"/>
    </xf>
    <xf numFmtId="0" fontId="6" fillId="4" borderId="0" xfId="2" applyFont="1" applyFill="1" applyProtection="1"/>
    <xf numFmtId="0" fontId="20" fillId="4" borderId="32" xfId="2" applyFont="1" applyFill="1" applyBorder="1" applyAlignment="1" applyProtection="1">
      <alignment horizontal="center" vertical="center"/>
    </xf>
    <xf numFmtId="0" fontId="6" fillId="0" borderId="0" xfId="2" applyFont="1" applyProtection="1"/>
    <xf numFmtId="0" fontId="30" fillId="4" borderId="18" xfId="2" applyFont="1" applyFill="1" applyBorder="1" applyAlignment="1" applyProtection="1">
      <alignment horizontal="center"/>
    </xf>
    <xf numFmtId="0" fontId="30" fillId="4" borderId="18" xfId="2" applyFont="1" applyFill="1" applyBorder="1" applyAlignment="1" applyProtection="1">
      <alignment vertical="center"/>
    </xf>
    <xf numFmtId="0" fontId="6" fillId="2" borderId="0" xfId="2" applyFont="1" applyFill="1" applyProtection="1"/>
    <xf numFmtId="0" fontId="30" fillId="4" borderId="0" xfId="2" applyFont="1" applyFill="1" applyBorder="1" applyAlignment="1" applyProtection="1">
      <alignment vertical="center"/>
    </xf>
    <xf numFmtId="179" fontId="6" fillId="2" borderId="0" xfId="2" applyNumberFormat="1" applyFont="1" applyFill="1" applyProtection="1"/>
    <xf numFmtId="0" fontId="6" fillId="2" borderId="0" xfId="2" applyFont="1" applyFill="1" applyAlignment="1" applyProtection="1">
      <alignment horizontal="center"/>
    </xf>
    <xf numFmtId="0" fontId="6" fillId="2" borderId="0" xfId="2" applyFont="1" applyFill="1" applyAlignment="1" applyProtection="1">
      <alignment horizontal="left" wrapText="1"/>
    </xf>
    <xf numFmtId="0" fontId="6" fillId="2" borderId="0" xfId="2" applyFont="1" applyFill="1" applyAlignment="1" applyProtection="1">
      <alignment wrapText="1"/>
    </xf>
    <xf numFmtId="0" fontId="6" fillId="10" borderId="0" xfId="1" applyFont="1" applyFill="1" applyProtection="1"/>
    <xf numFmtId="0" fontId="24" fillId="10" borderId="22" xfId="0" applyFont="1" applyFill="1" applyBorder="1"/>
    <xf numFmtId="179" fontId="6" fillId="10" borderId="0" xfId="1" applyNumberFormat="1" applyFont="1" applyFill="1" applyProtection="1"/>
    <xf numFmtId="0" fontId="6" fillId="10" borderId="0" xfId="1" applyFont="1" applyFill="1" applyAlignment="1" applyProtection="1">
      <alignment horizontal="center"/>
    </xf>
    <xf numFmtId="0" fontId="33" fillId="10" borderId="0" xfId="6" applyFont="1" applyFill="1" applyAlignment="1" applyProtection="1">
      <alignment horizontal="center" vertical="center"/>
    </xf>
    <xf numFmtId="0" fontId="24" fillId="10" borderId="26" xfId="0" applyFont="1" applyFill="1" applyBorder="1"/>
    <xf numFmtId="0" fontId="6" fillId="10" borderId="1" xfId="1" applyFont="1" applyFill="1" applyBorder="1" applyAlignment="1" applyProtection="1">
      <alignment vertical="center"/>
    </xf>
    <xf numFmtId="0" fontId="6" fillId="10" borderId="1" xfId="1" applyFont="1" applyFill="1" applyBorder="1" applyProtection="1"/>
    <xf numFmtId="0" fontId="34" fillId="10" borderId="41" xfId="1" applyFont="1" applyFill="1" applyBorder="1" applyProtection="1"/>
    <xf numFmtId="0" fontId="6" fillId="10" borderId="42" xfId="1" applyFont="1" applyFill="1" applyBorder="1" applyProtection="1"/>
    <xf numFmtId="179" fontId="6" fillId="10" borderId="42" xfId="1" applyNumberFormat="1" applyFont="1" applyFill="1" applyBorder="1" applyProtection="1"/>
    <xf numFmtId="0" fontId="6" fillId="10" borderId="42" xfId="1" applyFont="1" applyFill="1" applyBorder="1" applyAlignment="1" applyProtection="1">
      <alignment horizontal="center"/>
    </xf>
    <xf numFmtId="0" fontId="6" fillId="10" borderId="0" xfId="1" applyFont="1" applyFill="1" applyAlignment="1" applyProtection="1">
      <alignment horizontal="left" wrapText="1"/>
    </xf>
    <xf numFmtId="0" fontId="6" fillId="10" borderId="0" xfId="1" applyFont="1" applyFill="1" applyAlignment="1" applyProtection="1">
      <alignment wrapText="1"/>
    </xf>
    <xf numFmtId="0" fontId="6" fillId="10" borderId="43" xfId="1" applyFont="1" applyFill="1" applyBorder="1" applyProtection="1"/>
    <xf numFmtId="0" fontId="6" fillId="0" borderId="0" xfId="1" applyFont="1" applyProtection="1"/>
    <xf numFmtId="0" fontId="30" fillId="10" borderId="0" xfId="1" applyFont="1" applyFill="1" applyProtection="1"/>
    <xf numFmtId="0" fontId="35" fillId="10" borderId="13" xfId="1" applyFont="1" applyFill="1" applyBorder="1" applyProtection="1"/>
    <xf numFmtId="0" fontId="30" fillId="10" borderId="0" xfId="1" applyFont="1" applyFill="1" applyAlignment="1" applyProtection="1">
      <alignment horizontal="right" vertical="center"/>
    </xf>
    <xf numFmtId="0" fontId="30" fillId="10" borderId="1" xfId="1" applyFont="1" applyFill="1" applyBorder="1" applyAlignment="1" applyProtection="1">
      <alignment horizontal="center"/>
    </xf>
    <xf numFmtId="179" fontId="30" fillId="10" borderId="0" xfId="1" applyNumberFormat="1" applyFont="1" applyFill="1" applyAlignment="1" applyProtection="1">
      <alignment horizontal="center" vertical="center"/>
    </xf>
    <xf numFmtId="188" fontId="30" fillId="17" borderId="0" xfId="1" applyNumberFormat="1" applyFont="1" applyFill="1" applyAlignment="1" applyProtection="1">
      <alignment horizontal="center" vertical="center"/>
    </xf>
    <xf numFmtId="0" fontId="30" fillId="10" borderId="0" xfId="1" applyFont="1" applyFill="1" applyAlignment="1" applyProtection="1">
      <alignment horizontal="left" wrapText="1"/>
    </xf>
    <xf numFmtId="0" fontId="30" fillId="10" borderId="0" xfId="1" applyFont="1" applyFill="1" applyAlignment="1" applyProtection="1">
      <alignment wrapText="1"/>
    </xf>
    <xf numFmtId="0" fontId="30" fillId="10" borderId="44" xfId="1" applyFont="1" applyFill="1" applyBorder="1" applyProtection="1"/>
    <xf numFmtId="0" fontId="30" fillId="0" borderId="0" xfId="1" applyFont="1" applyProtection="1"/>
    <xf numFmtId="179" fontId="30" fillId="10" borderId="0" xfId="1" applyNumberFormat="1" applyFont="1" applyFill="1" applyProtection="1"/>
    <xf numFmtId="0" fontId="30" fillId="10" borderId="0" xfId="1" applyFont="1" applyFill="1" applyAlignment="1" applyProtection="1">
      <alignment horizontal="center"/>
    </xf>
    <xf numFmtId="0" fontId="30" fillId="10" borderId="0" xfId="1" applyFont="1" applyFill="1" applyAlignment="1" applyProtection="1">
      <alignment horizontal="center" vertical="center"/>
    </xf>
    <xf numFmtId="179" fontId="30" fillId="10" borderId="0" xfId="0" applyNumberFormat="1" applyFont="1" applyFill="1" applyAlignment="1">
      <alignment horizontal="center" vertical="center"/>
    </xf>
    <xf numFmtId="179" fontId="30" fillId="10" borderId="1" xfId="1" applyNumberFormat="1" applyFont="1" applyFill="1" applyBorder="1" applyAlignment="1" applyProtection="1">
      <alignment horizontal="center" vertical="center"/>
    </xf>
    <xf numFmtId="180" fontId="30" fillId="10" borderId="0" xfId="1" applyNumberFormat="1" applyFont="1" applyFill="1" applyAlignment="1" applyProtection="1">
      <alignment horizontal="center" vertical="center"/>
    </xf>
    <xf numFmtId="0" fontId="6" fillId="10" borderId="0" xfId="0" applyFont="1" applyFill="1" applyAlignment="1">
      <alignment horizontal="center" vertical="center"/>
    </xf>
    <xf numFmtId="0" fontId="6" fillId="10" borderId="0" xfId="0" applyFont="1" applyFill="1" applyAlignment="1">
      <alignment horizontal="center"/>
    </xf>
    <xf numFmtId="0" fontId="30" fillId="10" borderId="0" xfId="1" applyFont="1" applyFill="1" applyAlignment="1" applyProtection="1">
      <alignment vertical="center"/>
    </xf>
    <xf numFmtId="0" fontId="30" fillId="10" borderId="45" xfId="1" applyFont="1" applyFill="1" applyBorder="1" applyProtection="1"/>
    <xf numFmtId="0" fontId="30" fillId="10" borderId="1" xfId="1" applyFont="1" applyFill="1" applyBorder="1" applyProtection="1"/>
    <xf numFmtId="179" fontId="30" fillId="10" borderId="1" xfId="1" applyNumberFormat="1" applyFont="1" applyFill="1" applyBorder="1" applyProtection="1"/>
    <xf numFmtId="0" fontId="30" fillId="10" borderId="1" xfId="1" applyFont="1" applyFill="1" applyBorder="1" applyAlignment="1" applyProtection="1">
      <alignment horizontal="left" wrapText="1"/>
    </xf>
    <xf numFmtId="0" fontId="30" fillId="10" borderId="1" xfId="1" applyFont="1" applyFill="1" applyBorder="1" applyAlignment="1" applyProtection="1">
      <alignment wrapText="1"/>
    </xf>
    <xf numFmtId="0" fontId="30" fillId="10" borderId="33" xfId="1" applyFont="1" applyFill="1" applyBorder="1" applyProtection="1"/>
    <xf numFmtId="0" fontId="30" fillId="18" borderId="64" xfId="0" applyFont="1" applyFill="1" applyBorder="1" applyAlignment="1">
      <alignment horizontal="center" vertical="center"/>
    </xf>
    <xf numFmtId="0" fontId="31" fillId="18" borderId="64" xfId="0" applyFont="1" applyFill="1" applyBorder="1" applyAlignment="1">
      <alignment horizontal="center" vertical="center"/>
    </xf>
    <xf numFmtId="0" fontId="52" fillId="18" borderId="64" xfId="0" applyFont="1" applyFill="1" applyBorder="1" applyAlignment="1">
      <alignment horizontal="center" vertical="center" wrapText="1"/>
    </xf>
    <xf numFmtId="0" fontId="47" fillId="10" borderId="18" xfId="1" applyFont="1" applyFill="1" applyBorder="1" applyAlignment="1" applyProtection="1">
      <alignment horizontal="center" vertical="center"/>
    </xf>
    <xf numFmtId="0" fontId="6" fillId="10" borderId="8" xfId="1" applyFont="1" applyFill="1" applyBorder="1" applyAlignment="1" applyProtection="1">
      <alignment horizontal="center" vertical="center"/>
    </xf>
    <xf numFmtId="0" fontId="30" fillId="0" borderId="64" xfId="0" applyFont="1" applyBorder="1" applyAlignment="1">
      <alignment horizontal="left" vertical="center"/>
    </xf>
    <xf numFmtId="0" fontId="56" fillId="0" borderId="64" xfId="0" applyFont="1" applyBorder="1" applyAlignment="1">
      <alignment vertical="center" wrapText="1"/>
    </xf>
    <xf numFmtId="0" fontId="56" fillId="0" borderId="64" xfId="0" applyFont="1" applyBorder="1" applyAlignment="1">
      <alignment horizontal="center" vertical="center" wrapText="1"/>
    </xf>
    <xf numFmtId="38" fontId="56" fillId="0" borderId="64" xfId="0" applyNumberFormat="1" applyFont="1" applyBorder="1" applyAlignment="1">
      <alignment horizontal="center" vertical="center" wrapText="1"/>
    </xf>
    <xf numFmtId="193" fontId="30" fillId="0" borderId="64" xfId="0" applyNumberFormat="1" applyFont="1" applyBorder="1" applyAlignment="1">
      <alignment horizontal="center" vertical="center"/>
    </xf>
    <xf numFmtId="0" fontId="30" fillId="0" borderId="64" xfId="0" applyFont="1" applyBorder="1" applyAlignment="1">
      <alignment horizontal="center" vertical="center"/>
    </xf>
    <xf numFmtId="193" fontId="30" fillId="0" borderId="64" xfId="0" applyNumberFormat="1" applyFont="1" applyBorder="1" applyAlignment="1">
      <alignment horizontal="center" vertical="center" wrapText="1"/>
    </xf>
    <xf numFmtId="38" fontId="30" fillId="0" borderId="64" xfId="0" applyNumberFormat="1" applyFont="1" applyBorder="1" applyAlignment="1">
      <alignment horizontal="center" vertical="center"/>
    </xf>
    <xf numFmtId="38" fontId="30" fillId="0" borderId="64" xfId="0" applyNumberFormat="1" applyFont="1" applyBorder="1" applyAlignment="1">
      <alignment horizontal="center" vertical="center" shrinkToFit="1"/>
    </xf>
    <xf numFmtId="193" fontId="30" fillId="0" borderId="64" xfId="0" applyNumberFormat="1" applyFont="1" applyBorder="1" applyAlignment="1">
      <alignment horizontal="center" vertical="center" shrinkToFit="1"/>
    </xf>
    <xf numFmtId="1" fontId="30" fillId="0" borderId="64" xfId="0" applyNumberFormat="1" applyFont="1" applyBorder="1" applyAlignment="1">
      <alignment horizontal="center" vertical="center" shrinkToFit="1"/>
    </xf>
    <xf numFmtId="0" fontId="30" fillId="0" borderId="64" xfId="0" applyFont="1" applyBorder="1" applyAlignment="1">
      <alignment horizontal="center" vertical="center" wrapText="1"/>
    </xf>
    <xf numFmtId="0" fontId="30" fillId="0" borderId="64" xfId="0" applyFont="1" applyBorder="1" applyAlignment="1">
      <alignment vertical="center" wrapText="1"/>
    </xf>
    <xf numFmtId="0" fontId="6" fillId="10" borderId="0" xfId="1" applyFont="1" applyFill="1" applyAlignment="1" applyProtection="1">
      <alignment horizontal="center" vertical="center"/>
    </xf>
    <xf numFmtId="0" fontId="6" fillId="0" borderId="0" xfId="1" applyFont="1" applyAlignment="1" applyProtection="1">
      <alignment horizontal="center" vertical="center"/>
    </xf>
    <xf numFmtId="179" fontId="6" fillId="0" borderId="0" xfId="1" applyNumberFormat="1" applyFont="1" applyProtection="1"/>
    <xf numFmtId="0" fontId="6" fillId="0" borderId="0" xfId="1" applyFont="1" applyAlignment="1" applyProtection="1">
      <alignment horizontal="center"/>
    </xf>
    <xf numFmtId="0" fontId="6" fillId="0" borderId="0" xfId="1" applyFont="1" applyAlignment="1" applyProtection="1">
      <alignment horizontal="left" wrapText="1"/>
    </xf>
    <xf numFmtId="0" fontId="6" fillId="0" borderId="0" xfId="1" applyFont="1" applyAlignment="1" applyProtection="1">
      <alignment wrapText="1"/>
    </xf>
    <xf numFmtId="0" fontId="57" fillId="0" borderId="64" xfId="0" applyFont="1" applyBorder="1" applyAlignment="1">
      <alignment vertical="center" wrapText="1"/>
    </xf>
    <xf numFmtId="180" fontId="30" fillId="0" borderId="64" xfId="0" applyNumberFormat="1" applyFont="1" applyBorder="1" applyAlignment="1">
      <alignment horizontal="center" vertical="center" shrinkToFit="1"/>
    </xf>
    <xf numFmtId="179" fontId="6" fillId="11" borderId="18" xfId="1" applyNumberFormat="1" applyFont="1" applyFill="1" applyBorder="1" applyAlignment="1" applyProtection="1">
      <alignment horizontal="center" vertical="center" wrapText="1"/>
      <protection locked="0"/>
    </xf>
    <xf numFmtId="179" fontId="6" fillId="19" borderId="18" xfId="1" applyNumberFormat="1" applyFont="1" applyFill="1" applyBorder="1" applyAlignment="1" applyProtection="1">
      <alignment horizontal="center" vertical="center"/>
    </xf>
    <xf numFmtId="0" fontId="6" fillId="19" borderId="8" xfId="1" applyFont="1" applyFill="1" applyBorder="1" applyAlignment="1" applyProtection="1">
      <alignment horizontal="center" vertical="center"/>
    </xf>
    <xf numFmtId="0" fontId="6" fillId="11" borderId="18" xfId="1" applyFont="1" applyFill="1" applyBorder="1" applyAlignment="1" applyProtection="1">
      <alignment vertical="center" wrapText="1"/>
      <protection locked="0"/>
    </xf>
    <xf numFmtId="0" fontId="6" fillId="13" borderId="0" xfId="1" applyFont="1" applyFill="1" applyProtection="1"/>
    <xf numFmtId="179" fontId="6" fillId="13" borderId="0" xfId="1" applyNumberFormat="1" applyFont="1" applyFill="1" applyProtection="1"/>
    <xf numFmtId="0" fontId="6" fillId="13" borderId="0" xfId="1" applyFont="1" applyFill="1" applyAlignment="1" applyProtection="1">
      <alignment horizontal="center"/>
    </xf>
    <xf numFmtId="0" fontId="33" fillId="13" borderId="0" xfId="6" applyFont="1" applyFill="1" applyAlignment="1" applyProtection="1">
      <alignment horizontal="center" vertical="center"/>
    </xf>
    <xf numFmtId="0" fontId="6" fillId="13" borderId="0" xfId="1" applyFont="1" applyFill="1" applyAlignment="1" applyProtection="1">
      <alignment vertical="center"/>
    </xf>
    <xf numFmtId="0" fontId="49" fillId="0" borderId="0" xfId="1" applyFont="1" applyProtection="1"/>
    <xf numFmtId="0" fontId="6" fillId="13" borderId="0" xfId="1" applyFont="1" applyFill="1" applyAlignment="1" applyProtection="1">
      <alignment horizontal="left" wrapText="1"/>
    </xf>
    <xf numFmtId="0" fontId="6" fillId="13" borderId="0" xfId="1" applyFont="1" applyFill="1" applyAlignment="1" applyProtection="1">
      <alignment wrapText="1"/>
    </xf>
    <xf numFmtId="0" fontId="59" fillId="0" borderId="64" xfId="1" applyFont="1" applyBorder="1" applyProtection="1"/>
    <xf numFmtId="0" fontId="34" fillId="13" borderId="41" xfId="1" applyFont="1" applyFill="1" applyBorder="1" applyProtection="1"/>
    <xf numFmtId="0" fontId="6" fillId="10" borderId="42" xfId="1" applyFont="1" applyFill="1" applyBorder="1" applyAlignment="1" applyProtection="1">
      <alignment horizontal="left" wrapText="1"/>
    </xf>
    <xf numFmtId="0" fontId="6" fillId="10" borderId="42" xfId="1" applyFont="1" applyFill="1" applyBorder="1" applyAlignment="1" applyProtection="1">
      <alignment wrapText="1"/>
    </xf>
    <xf numFmtId="0" fontId="6" fillId="13" borderId="42" xfId="1" applyFont="1" applyFill="1" applyBorder="1" applyProtection="1"/>
    <xf numFmtId="0" fontId="6" fillId="10" borderId="0" xfId="1" applyFont="1" applyFill="1" applyAlignment="1" applyProtection="1">
      <alignment horizontal="left" vertical="top" wrapText="1"/>
    </xf>
    <xf numFmtId="0" fontId="49" fillId="0" borderId="64" xfId="1" applyFont="1" applyBorder="1" applyProtection="1"/>
    <xf numFmtId="0" fontId="30" fillId="13" borderId="0" xfId="1" applyFont="1" applyFill="1" applyProtection="1"/>
    <xf numFmtId="0" fontId="35" fillId="13" borderId="13" xfId="1" applyFont="1" applyFill="1" applyBorder="1" applyProtection="1"/>
    <xf numFmtId="180" fontId="30" fillId="10" borderId="0" xfId="1" applyNumberFormat="1" applyFont="1" applyFill="1" applyAlignment="1" applyProtection="1">
      <alignment horizontal="center"/>
    </xf>
    <xf numFmtId="188" fontId="30" fillId="17" borderId="1" xfId="1" applyNumberFormat="1" applyFont="1" applyFill="1" applyBorder="1" applyAlignment="1" applyProtection="1">
      <alignment horizontal="center" vertical="center"/>
    </xf>
    <xf numFmtId="0" fontId="30" fillId="13" borderId="45" xfId="1" applyFont="1" applyFill="1" applyBorder="1" applyProtection="1"/>
    <xf numFmtId="0" fontId="30" fillId="13" borderId="1" xfId="1" applyFont="1" applyFill="1" applyBorder="1" applyProtection="1"/>
    <xf numFmtId="179" fontId="30" fillId="13" borderId="1" xfId="1" applyNumberFormat="1" applyFont="1" applyFill="1" applyBorder="1" applyProtection="1"/>
    <xf numFmtId="0" fontId="30" fillId="13" borderId="1" xfId="1" applyFont="1" applyFill="1" applyBorder="1" applyAlignment="1" applyProtection="1">
      <alignment horizontal="center"/>
    </xf>
    <xf numFmtId="0" fontId="30" fillId="13" borderId="1" xfId="1" applyFont="1" applyFill="1" applyBorder="1" applyAlignment="1" applyProtection="1">
      <alignment horizontal="left" wrapText="1"/>
    </xf>
    <xf numFmtId="0" fontId="30" fillId="13" borderId="1" xfId="1" applyFont="1" applyFill="1" applyBorder="1" applyAlignment="1" applyProtection="1">
      <alignment wrapText="1"/>
    </xf>
    <xf numFmtId="0" fontId="18" fillId="0" borderId="0" xfId="0" applyFont="1" applyAlignment="1">
      <alignment horizontal="center" vertical="center"/>
    </xf>
    <xf numFmtId="177" fontId="6" fillId="0" borderId="0" xfId="0" applyNumberFormat="1" applyFont="1" applyAlignment="1">
      <alignment horizontal="center" vertical="center" wrapText="1"/>
    </xf>
    <xf numFmtId="177" fontId="6" fillId="0" borderId="0" xfId="0" applyNumberFormat="1" applyFont="1" applyAlignment="1">
      <alignment horizontal="center" vertical="center"/>
    </xf>
    <xf numFmtId="177" fontId="6" fillId="0" borderId="0" xfId="2" applyNumberFormat="1" applyFont="1" applyBorder="1" applyAlignment="1" applyProtection="1">
      <alignment horizontal="center"/>
    </xf>
    <xf numFmtId="0" fontId="6" fillId="2" borderId="0" xfId="1" applyFont="1" applyFill="1" applyProtection="1"/>
    <xf numFmtId="177" fontId="6" fillId="0" borderId="0" xfId="2" applyNumberFormat="1" applyFont="1" applyBorder="1" applyAlignment="1" applyProtection="1">
      <alignment horizontal="center" vertical="center"/>
    </xf>
    <xf numFmtId="178" fontId="6" fillId="0" borderId="0" xfId="2" applyNumberFormat="1" applyFont="1" applyBorder="1" applyAlignment="1" applyProtection="1">
      <alignment horizontal="center"/>
    </xf>
    <xf numFmtId="179" fontId="6" fillId="2" borderId="0" xfId="1" applyNumberFormat="1" applyFont="1" applyFill="1" applyProtection="1"/>
    <xf numFmtId="0" fontId="6" fillId="2" borderId="0" xfId="1" applyFont="1" applyFill="1" applyAlignment="1" applyProtection="1">
      <alignment horizontal="center"/>
    </xf>
    <xf numFmtId="0" fontId="6" fillId="2" borderId="0" xfId="1" applyFont="1" applyFill="1" applyAlignment="1" applyProtection="1">
      <alignment horizontal="left" wrapText="1"/>
    </xf>
    <xf numFmtId="0" fontId="6" fillId="2" borderId="0" xfId="1" applyFont="1" applyFill="1" applyAlignment="1" applyProtection="1">
      <alignment wrapText="1"/>
    </xf>
    <xf numFmtId="9" fontId="30" fillId="10" borderId="0" xfId="4" applyFont="1" applyFill="1" applyAlignment="1" applyProtection="1">
      <alignment horizontal="center" vertical="center"/>
    </xf>
    <xf numFmtId="9" fontId="30" fillId="10" borderId="0" xfId="1" applyNumberFormat="1" applyFont="1" applyFill="1" applyAlignment="1" applyProtection="1">
      <alignment horizontal="center" vertical="center"/>
    </xf>
    <xf numFmtId="0" fontId="14" fillId="0" borderId="0" xfId="0" applyFont="1"/>
    <xf numFmtId="179" fontId="6" fillId="2" borderId="0" xfId="0" applyNumberFormat="1" applyFont="1" applyFill="1"/>
    <xf numFmtId="0" fontId="6" fillId="2" borderId="0" xfId="0" applyFont="1" applyFill="1" applyAlignment="1">
      <alignment horizontal="center"/>
    </xf>
    <xf numFmtId="0" fontId="6" fillId="2" borderId="0" xfId="0" applyFont="1" applyFill="1" applyAlignment="1">
      <alignment horizontal="left" wrapText="1"/>
    </xf>
    <xf numFmtId="0" fontId="6" fillId="13" borderId="0" xfId="0" applyFont="1" applyFill="1"/>
    <xf numFmtId="179" fontId="6" fillId="13" borderId="0" xfId="0" applyNumberFormat="1" applyFont="1" applyFill="1"/>
    <xf numFmtId="0" fontId="6" fillId="13" borderId="0" xfId="0" applyFont="1" applyFill="1" applyAlignment="1">
      <alignment horizontal="center"/>
    </xf>
    <xf numFmtId="0" fontId="6" fillId="13" borderId="0" xfId="0" applyFont="1" applyFill="1" applyAlignment="1">
      <alignment horizontal="left" wrapText="1"/>
    </xf>
    <xf numFmtId="0" fontId="6" fillId="13" borderId="0" xfId="0" applyFont="1" applyFill="1" applyAlignment="1">
      <alignment wrapText="1"/>
    </xf>
    <xf numFmtId="0" fontId="49" fillId="0" borderId="0" xfId="0" applyFont="1"/>
    <xf numFmtId="0" fontId="6" fillId="0" borderId="64" xfId="0" applyFont="1" applyBorder="1"/>
    <xf numFmtId="0" fontId="34" fillId="13" borderId="41" xfId="0" applyFont="1" applyFill="1" applyBorder="1"/>
    <xf numFmtId="0" fontId="6" fillId="10" borderId="42" xfId="0" applyFont="1" applyFill="1" applyBorder="1"/>
    <xf numFmtId="179" fontId="6" fillId="10" borderId="42" xfId="0" applyNumberFormat="1" applyFont="1" applyFill="1" applyBorder="1"/>
    <xf numFmtId="0" fontId="6" fillId="10" borderId="42" xfId="0" applyFont="1" applyFill="1" applyBorder="1" applyAlignment="1">
      <alignment horizontal="center"/>
    </xf>
    <xf numFmtId="0" fontId="6" fillId="10" borderId="42" xfId="0" applyFont="1" applyFill="1" applyBorder="1" applyAlignment="1">
      <alignment horizontal="left" wrapText="1"/>
    </xf>
    <xf numFmtId="0" fontId="6" fillId="10" borderId="42" xfId="0" applyFont="1" applyFill="1" applyBorder="1" applyAlignment="1">
      <alignment wrapText="1"/>
    </xf>
    <xf numFmtId="0" fontId="6" fillId="13" borderId="42" xfId="0" applyFont="1" applyFill="1" applyBorder="1"/>
    <xf numFmtId="0" fontId="30" fillId="13" borderId="0" xfId="0" applyFont="1" applyFill="1" applyAlignment="1">
      <alignment vertical="center"/>
    </xf>
    <xf numFmtId="0" fontId="35" fillId="13" borderId="13" xfId="0" applyFont="1" applyFill="1" applyBorder="1" applyAlignment="1">
      <alignment vertical="center"/>
    </xf>
    <xf numFmtId="0" fontId="30" fillId="10" borderId="1" xfId="0" applyFont="1" applyFill="1" applyBorder="1" applyAlignment="1">
      <alignment horizontal="center" vertical="center"/>
    </xf>
    <xf numFmtId="0" fontId="30" fillId="10" borderId="0" xfId="0" applyFont="1" applyFill="1" applyAlignment="1">
      <alignment horizontal="left" vertical="center" wrapText="1"/>
    </xf>
    <xf numFmtId="0" fontId="30" fillId="10" borderId="0" xfId="0" applyFont="1" applyFill="1" applyAlignment="1">
      <alignment vertical="center" wrapText="1"/>
    </xf>
    <xf numFmtId="0" fontId="30" fillId="10" borderId="0" xfId="0" applyFont="1" applyFill="1" applyAlignment="1">
      <alignment vertical="center"/>
    </xf>
    <xf numFmtId="0" fontId="30" fillId="0" borderId="0" xfId="0" applyFont="1" applyAlignment="1">
      <alignment vertical="center"/>
    </xf>
    <xf numFmtId="0" fontId="30" fillId="10" borderId="42" xfId="0" applyFont="1" applyFill="1" applyBorder="1" applyAlignment="1">
      <alignment horizontal="center" vertical="center"/>
    </xf>
    <xf numFmtId="179" fontId="30" fillId="10" borderId="0" xfId="0" applyNumberFormat="1" applyFont="1" applyFill="1" applyAlignment="1">
      <alignment vertical="center"/>
    </xf>
    <xf numFmtId="0" fontId="30" fillId="10" borderId="0" xfId="0" applyFont="1" applyFill="1" applyAlignment="1">
      <alignment horizontal="center" vertical="center"/>
    </xf>
    <xf numFmtId="0" fontId="30" fillId="13" borderId="0" xfId="0" applyFont="1" applyFill="1" applyAlignment="1">
      <alignment horizontal="center" vertical="center"/>
    </xf>
    <xf numFmtId="0" fontId="30" fillId="13" borderId="13" xfId="0" applyFont="1" applyFill="1" applyBorder="1" applyAlignment="1">
      <alignment vertical="center"/>
    </xf>
    <xf numFmtId="179" fontId="30" fillId="13" borderId="0" xfId="0" applyNumberFormat="1" applyFont="1" applyFill="1" applyAlignment="1">
      <alignment vertical="center"/>
    </xf>
    <xf numFmtId="0" fontId="30" fillId="13" borderId="0" xfId="0" applyFont="1" applyFill="1" applyAlignment="1">
      <alignment horizontal="left" vertical="center" wrapText="1"/>
    </xf>
    <xf numFmtId="0" fontId="30" fillId="13" borderId="0" xfId="0" applyFont="1" applyFill="1" applyAlignment="1">
      <alignment vertical="center" wrapText="1"/>
    </xf>
    <xf numFmtId="0" fontId="30" fillId="10" borderId="13" xfId="0" applyFont="1" applyFill="1" applyBorder="1" applyAlignment="1">
      <alignment vertical="center"/>
    </xf>
    <xf numFmtId="0" fontId="6" fillId="13" borderId="45" xfId="0" applyFont="1" applyFill="1" applyBorder="1" applyAlignment="1">
      <alignment vertical="center"/>
    </xf>
    <xf numFmtId="0" fontId="30" fillId="13" borderId="1" xfId="0" applyFont="1" applyFill="1" applyBorder="1" applyAlignment="1">
      <alignment vertical="center" wrapText="1"/>
    </xf>
    <xf numFmtId="0" fontId="6" fillId="13" borderId="1" xfId="0" applyFont="1" applyFill="1" applyBorder="1" applyAlignment="1">
      <alignment vertical="center"/>
    </xf>
    <xf numFmtId="179" fontId="6" fillId="13" borderId="1" xfId="0" applyNumberFormat="1" applyFont="1" applyFill="1" applyBorder="1" applyAlignment="1">
      <alignment vertical="center"/>
    </xf>
    <xf numFmtId="0" fontId="6" fillId="13" borderId="1" xfId="0" applyFont="1" applyFill="1" applyBorder="1" applyAlignment="1">
      <alignment horizontal="center" vertical="center"/>
    </xf>
    <xf numFmtId="0" fontId="6" fillId="13" borderId="1" xfId="0" applyFont="1" applyFill="1" applyBorder="1" applyAlignment="1">
      <alignment horizontal="left" vertical="center" wrapText="1"/>
    </xf>
    <xf numFmtId="0" fontId="6" fillId="13" borderId="1" xfId="0" applyFont="1" applyFill="1" applyBorder="1" applyAlignment="1">
      <alignment vertical="center" wrapText="1"/>
    </xf>
    <xf numFmtId="0" fontId="6" fillId="10" borderId="1" xfId="0" applyFont="1" applyFill="1" applyBorder="1" applyAlignment="1">
      <alignment vertical="center"/>
    </xf>
    <xf numFmtId="0" fontId="6" fillId="0" borderId="0" xfId="0" applyFont="1" applyAlignment="1">
      <alignment vertical="center"/>
    </xf>
    <xf numFmtId="0" fontId="18" fillId="0" borderId="48" xfId="0" applyFont="1" applyBorder="1" applyAlignment="1">
      <alignment vertical="center"/>
    </xf>
    <xf numFmtId="0" fontId="18" fillId="0" borderId="46" xfId="0" applyFont="1" applyBorder="1" applyAlignment="1">
      <alignment vertical="center"/>
    </xf>
    <xf numFmtId="0" fontId="18" fillId="0" borderId="47" xfId="0" applyFont="1" applyBorder="1" applyAlignment="1">
      <alignment vertical="center"/>
    </xf>
    <xf numFmtId="0" fontId="6" fillId="0" borderId="51" xfId="0" applyFont="1" applyBorder="1"/>
    <xf numFmtId="0" fontId="6" fillId="0" borderId="52" xfId="0" applyFont="1" applyBorder="1"/>
    <xf numFmtId="0" fontId="6" fillId="0" borderId="49" xfId="0" applyFont="1" applyBorder="1"/>
    <xf numFmtId="0" fontId="6" fillId="0" borderId="7" xfId="0" applyFont="1" applyBorder="1"/>
    <xf numFmtId="0" fontId="6" fillId="0" borderId="18" xfId="0" applyFont="1" applyBorder="1"/>
    <xf numFmtId="0" fontId="6" fillId="0" borderId="16" xfId="0" applyFont="1" applyBorder="1"/>
    <xf numFmtId="0" fontId="6" fillId="0" borderId="19" xfId="0" applyFont="1" applyBorder="1"/>
    <xf numFmtId="0" fontId="6" fillId="0" borderId="20" xfId="0" applyFont="1" applyBorder="1"/>
    <xf numFmtId="0" fontId="6" fillId="0" borderId="36" xfId="0" applyFont="1" applyBorder="1"/>
    <xf numFmtId="0" fontId="6" fillId="0" borderId="34" xfId="0" applyFont="1" applyBorder="1"/>
    <xf numFmtId="0" fontId="8" fillId="3" borderId="66" xfId="0" applyFont="1" applyFill="1" applyBorder="1" applyAlignment="1">
      <alignment horizontal="center" vertical="center"/>
    </xf>
    <xf numFmtId="0" fontId="8" fillId="3" borderId="65" xfId="0" applyFont="1" applyFill="1" applyBorder="1" applyAlignment="1">
      <alignment horizontal="center" vertical="center"/>
    </xf>
    <xf numFmtId="0" fontId="49" fillId="0" borderId="65" xfId="0" applyFont="1" applyBorder="1"/>
    <xf numFmtId="0" fontId="9" fillId="0" borderId="66" xfId="0" applyFont="1" applyBorder="1" applyAlignment="1">
      <alignment horizontal="left" vertical="center"/>
    </xf>
    <xf numFmtId="0" fontId="9" fillId="0" borderId="65" xfId="0" applyFont="1" applyBorder="1" applyAlignment="1">
      <alignment horizontal="left" vertical="center"/>
    </xf>
    <xf numFmtId="0" fontId="6" fillId="0" borderId="65" xfId="0" applyFont="1" applyBorder="1"/>
    <xf numFmtId="0" fontId="22" fillId="10" borderId="1" xfId="0" applyFont="1" applyFill="1" applyBorder="1" applyAlignment="1">
      <alignment horizontal="center" vertical="center"/>
    </xf>
    <xf numFmtId="0" fontId="22" fillId="10" borderId="42" xfId="0" applyFont="1" applyFill="1" applyBorder="1" applyAlignment="1">
      <alignment horizontal="center" vertical="center"/>
    </xf>
    <xf numFmtId="0" fontId="30" fillId="13" borderId="1" xfId="0" applyFont="1" applyFill="1" applyBorder="1" applyAlignment="1">
      <alignment horizontal="left" vertical="center" wrapText="1"/>
    </xf>
    <xf numFmtId="0" fontId="30" fillId="13" borderId="18" xfId="0" applyFont="1" applyFill="1" applyBorder="1" applyAlignment="1">
      <alignment horizontal="center" vertical="center"/>
    </xf>
    <xf numFmtId="0" fontId="30" fillId="13" borderId="64" xfId="0" applyFont="1" applyFill="1" applyBorder="1" applyAlignment="1">
      <alignment horizontal="center" vertical="center" wrapText="1"/>
    </xf>
    <xf numFmtId="0" fontId="30" fillId="2" borderId="18" xfId="0" applyFont="1" applyFill="1" applyBorder="1" applyAlignment="1">
      <alignment horizontal="center" vertical="center"/>
    </xf>
    <xf numFmtId="0" fontId="30" fillId="13" borderId="45" xfId="0" applyFont="1" applyFill="1" applyBorder="1" applyAlignment="1">
      <alignment horizontal="center" vertical="center"/>
    </xf>
    <xf numFmtId="0" fontId="30" fillId="13" borderId="1" xfId="0" applyFont="1" applyFill="1" applyBorder="1" applyAlignment="1">
      <alignment horizontal="center" vertical="center"/>
    </xf>
    <xf numFmtId="0" fontId="22" fillId="12" borderId="18" xfId="0" applyFont="1" applyFill="1" applyBorder="1" applyAlignment="1" applyProtection="1">
      <alignment horizontal="left" vertical="center"/>
      <protection locked="0"/>
    </xf>
    <xf numFmtId="0" fontId="22" fillId="12" borderId="18" xfId="0" applyFont="1" applyFill="1" applyBorder="1" applyAlignment="1" applyProtection="1">
      <alignment vertical="center"/>
      <protection locked="0"/>
    </xf>
    <xf numFmtId="0" fontId="24" fillId="13" borderId="0" xfId="0" applyFont="1" applyFill="1" applyProtection="1"/>
    <xf numFmtId="0" fontId="6" fillId="2" borderId="0" xfId="0" applyFont="1" applyFill="1" applyAlignment="1" applyProtection="1">
      <alignment vertical="center"/>
    </xf>
    <xf numFmtId="0" fontId="6" fillId="2" borderId="0" xfId="0" applyFont="1" applyFill="1" applyAlignment="1" applyProtection="1">
      <alignment vertical="center" wrapText="1"/>
    </xf>
    <xf numFmtId="0" fontId="6" fillId="2" borderId="0" xfId="0" applyFont="1" applyFill="1" applyAlignment="1" applyProtection="1">
      <alignment horizontal="center" vertical="center"/>
    </xf>
    <xf numFmtId="0" fontId="6" fillId="10" borderId="0" xfId="0" applyFont="1" applyFill="1" applyProtection="1"/>
    <xf numFmtId="0" fontId="6" fillId="0" borderId="0" xfId="0" applyFont="1" applyProtection="1"/>
    <xf numFmtId="0" fontId="34" fillId="13" borderId="0" xfId="0" applyFont="1" applyFill="1" applyProtection="1"/>
    <xf numFmtId="0" fontId="6" fillId="13" borderId="0" xfId="0" applyFont="1" applyFill="1" applyAlignment="1" applyProtection="1">
      <alignment vertical="center"/>
    </xf>
    <xf numFmtId="0" fontId="40" fillId="6" borderId="28" xfId="0" applyFont="1" applyFill="1" applyBorder="1" applyAlignment="1" applyProtection="1">
      <alignment horizontal="center" vertical="center" wrapText="1"/>
    </xf>
    <xf numFmtId="0" fontId="40" fillId="6" borderId="29" xfId="0" applyFont="1" applyFill="1" applyBorder="1" applyAlignment="1" applyProtection="1">
      <alignment horizontal="center" vertical="center" wrapText="1"/>
    </xf>
    <xf numFmtId="0" fontId="40" fillId="6" borderId="30" xfId="0" applyFont="1" applyFill="1" applyBorder="1" applyAlignment="1" applyProtection="1">
      <alignment horizontal="center" vertical="center" wrapText="1"/>
    </xf>
    <xf numFmtId="49" fontId="6" fillId="20" borderId="8" xfId="0" applyNumberFormat="1" applyFont="1" applyFill="1" applyBorder="1" applyAlignment="1" applyProtection="1">
      <alignment horizontal="center" vertical="center" wrapText="1"/>
    </xf>
    <xf numFmtId="0" fontId="6" fillId="2" borderId="32" xfId="0" applyFont="1" applyFill="1" applyBorder="1" applyAlignment="1" applyProtection="1">
      <alignment horizontal="left" vertical="center" wrapText="1"/>
    </xf>
    <xf numFmtId="49" fontId="6" fillId="20" borderId="41" xfId="0" applyNumberFormat="1" applyFont="1" applyFill="1" applyBorder="1" applyAlignment="1" applyProtection="1">
      <alignment horizontal="center" vertical="center" wrapText="1"/>
    </xf>
    <xf numFmtId="0" fontId="6" fillId="2" borderId="43" xfId="0" applyFont="1" applyFill="1" applyBorder="1" applyAlignment="1" applyProtection="1">
      <alignment horizontal="left" vertical="center" wrapText="1"/>
    </xf>
    <xf numFmtId="49" fontId="6" fillId="20" borderId="70" xfId="0" applyNumberFormat="1" applyFont="1" applyFill="1" applyBorder="1" applyAlignment="1" applyProtection="1">
      <alignment horizontal="center" vertical="center" wrapText="1"/>
    </xf>
    <xf numFmtId="0" fontId="6" fillId="2" borderId="73" xfId="0" applyFont="1" applyFill="1" applyBorder="1" applyAlignment="1" applyProtection="1">
      <alignment horizontal="left" vertical="center" wrapText="1"/>
    </xf>
    <xf numFmtId="49" fontId="6" fillId="20" borderId="71" xfId="0" applyNumberFormat="1" applyFont="1" applyFill="1" applyBorder="1" applyAlignment="1" applyProtection="1">
      <alignment horizontal="center" vertical="center" wrapText="1"/>
    </xf>
    <xf numFmtId="0" fontId="6" fillId="2" borderId="35" xfId="0" applyFont="1" applyFill="1" applyBorder="1" applyAlignment="1" applyProtection="1">
      <alignment horizontal="left" vertical="center" wrapText="1"/>
    </xf>
    <xf numFmtId="49" fontId="6" fillId="20" borderId="45" xfId="0" applyNumberFormat="1" applyFont="1" applyFill="1" applyBorder="1" applyAlignment="1" applyProtection="1">
      <alignment horizontal="center" vertical="center" wrapText="1"/>
    </xf>
    <xf numFmtId="0" fontId="6" fillId="2" borderId="33" xfId="0" applyFont="1" applyFill="1" applyBorder="1" applyAlignment="1" applyProtection="1">
      <alignment horizontal="left" vertical="center" wrapText="1"/>
    </xf>
    <xf numFmtId="0" fontId="6" fillId="4" borderId="18" xfId="0" applyFont="1" applyFill="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2" borderId="0" xfId="0" applyFont="1" applyFill="1" applyAlignment="1" applyProtection="1">
      <alignment horizontal="left" vertical="top" wrapText="1"/>
    </xf>
    <xf numFmtId="184" fontId="34" fillId="13" borderId="0" xfId="0" applyNumberFormat="1" applyFont="1" applyFill="1" applyProtection="1"/>
    <xf numFmtId="0" fontId="6" fillId="8" borderId="69"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Protection="1"/>
    <xf numFmtId="0" fontId="0" fillId="12" borderId="29" xfId="0" applyFill="1" applyBorder="1" applyProtection="1">
      <protection locked="0"/>
    </xf>
    <xf numFmtId="0" fontId="0" fillId="12" borderId="36" xfId="0" applyFill="1" applyBorder="1" applyProtection="1">
      <protection locked="0"/>
    </xf>
    <xf numFmtId="0" fontId="0" fillId="12" borderId="16" xfId="0" applyFill="1" applyBorder="1" applyProtection="1">
      <protection locked="0"/>
    </xf>
    <xf numFmtId="0" fontId="6" fillId="12" borderId="16" xfId="0" applyFont="1" applyFill="1" applyBorder="1" applyProtection="1">
      <protection locked="0"/>
    </xf>
    <xf numFmtId="0" fontId="6" fillId="11" borderId="16" xfId="0" applyFont="1" applyFill="1" applyBorder="1" applyAlignment="1" applyProtection="1">
      <alignment horizontal="center" vertical="center"/>
      <protection locked="0"/>
    </xf>
    <xf numFmtId="0" fontId="6" fillId="12" borderId="7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2" borderId="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 fillId="12" borderId="8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182" fontId="6" fillId="2" borderId="0" xfId="0" applyNumberFormat="1" applyFont="1" applyFill="1" applyAlignment="1" applyProtection="1">
      <alignment horizontal="center" vertical="center"/>
    </xf>
    <xf numFmtId="0" fontId="24" fillId="2" borderId="0" xfId="0" applyFont="1" applyFill="1" applyProtection="1"/>
    <xf numFmtId="0" fontId="33" fillId="2" borderId="0" xfId="5" applyFont="1" applyFill="1" applyAlignment="1" applyProtection="1">
      <alignment horizontal="center" vertical="center"/>
    </xf>
    <xf numFmtId="0" fontId="34" fillId="2" borderId="0" xfId="0" applyFont="1" applyFill="1" applyProtection="1"/>
    <xf numFmtId="0" fontId="40" fillId="6" borderId="46" xfId="0" applyFont="1" applyFill="1" applyBorder="1" applyAlignment="1" applyProtection="1">
      <alignment horizontal="center" vertical="center" wrapText="1"/>
    </xf>
    <xf numFmtId="183" fontId="40" fillId="6" borderId="29" xfId="0" applyNumberFormat="1" applyFont="1" applyFill="1" applyBorder="1" applyAlignment="1" applyProtection="1">
      <alignment horizontal="center" vertical="center" wrapText="1"/>
    </xf>
    <xf numFmtId="0" fontId="6" fillId="7" borderId="62" xfId="0" applyFont="1" applyFill="1" applyBorder="1" applyAlignment="1" applyProtection="1">
      <alignment horizontal="center" vertical="center" wrapText="1"/>
    </xf>
    <xf numFmtId="182" fontId="6" fillId="4" borderId="31" xfId="0" applyNumberFormat="1" applyFont="1" applyFill="1" applyBorder="1" applyAlignment="1" applyProtection="1">
      <alignment horizontal="center" vertical="center" wrapText="1"/>
    </xf>
    <xf numFmtId="0" fontId="6" fillId="4" borderId="50" xfId="0" applyFont="1" applyFill="1" applyBorder="1" applyProtection="1"/>
    <xf numFmtId="0" fontId="20" fillId="0" borderId="29" xfId="0" applyFont="1" applyBorder="1" applyAlignment="1" applyProtection="1">
      <alignment horizontal="justify" vertical="center" wrapText="1"/>
    </xf>
    <xf numFmtId="0" fontId="6" fillId="0" borderId="18" xfId="0" applyFont="1" applyBorder="1" applyAlignment="1" applyProtection="1">
      <alignment horizontal="justify" vertical="center" wrapText="1"/>
    </xf>
    <xf numFmtId="0" fontId="20" fillId="0" borderId="18" xfId="0" applyFont="1" applyBorder="1" applyAlignment="1" applyProtection="1">
      <alignment horizontal="justify" vertical="center" wrapText="1"/>
    </xf>
    <xf numFmtId="0" fontId="6" fillId="0" borderId="36" xfId="0" applyFont="1" applyBorder="1" applyAlignment="1" applyProtection="1">
      <alignment horizontal="justify" vertical="center" wrapText="1"/>
    </xf>
    <xf numFmtId="49" fontId="6" fillId="21" borderId="45" xfId="0" applyNumberFormat="1" applyFont="1" applyFill="1" applyBorder="1" applyAlignment="1" applyProtection="1">
      <alignment horizontal="center" vertical="center" wrapText="1"/>
    </xf>
    <xf numFmtId="49" fontId="6" fillId="21" borderId="8" xfId="0" applyNumberFormat="1" applyFont="1" applyFill="1" applyBorder="1" applyAlignment="1" applyProtection="1">
      <alignment horizontal="center" vertical="center" wrapText="1"/>
    </xf>
    <xf numFmtId="182" fontId="6" fillId="4" borderId="18" xfId="0" applyNumberFormat="1" applyFont="1" applyFill="1" applyBorder="1" applyAlignment="1" applyProtection="1">
      <alignment horizontal="center" vertical="center" wrapText="1"/>
    </xf>
    <xf numFmtId="182" fontId="6" fillId="2" borderId="18" xfId="0" applyNumberFormat="1" applyFont="1" applyFill="1" applyBorder="1" applyAlignment="1" applyProtection="1">
      <alignment horizontal="center" vertical="center" wrapText="1"/>
    </xf>
    <xf numFmtId="182" fontId="6" fillId="4" borderId="19" xfId="0" applyNumberFormat="1" applyFont="1" applyFill="1" applyBorder="1" applyAlignment="1" applyProtection="1">
      <alignment horizontal="center" vertical="center" wrapText="1"/>
    </xf>
    <xf numFmtId="183" fontId="6" fillId="2" borderId="0" xfId="0" applyNumberFormat="1" applyFont="1" applyFill="1" applyAlignment="1" applyProtection="1">
      <alignment horizontal="left" vertical="top" wrapText="1"/>
    </xf>
    <xf numFmtId="0" fontId="47" fillId="12" borderId="7" xfId="0" applyFont="1" applyFill="1" applyBorder="1" applyAlignment="1" applyProtection="1">
      <alignment horizontal="left" vertical="center" wrapText="1"/>
      <protection locked="0"/>
    </xf>
    <xf numFmtId="0" fontId="43" fillId="2" borderId="0" xfId="0" applyFont="1" applyFill="1" applyAlignment="1">
      <alignment horizontal="center" vertical="center" wrapText="1"/>
    </xf>
    <xf numFmtId="0" fontId="5" fillId="2" borderId="0" xfId="0" applyFont="1" applyFill="1" applyAlignment="1">
      <alignment horizontal="right" vertical="center"/>
    </xf>
    <xf numFmtId="0" fontId="44" fillId="0" borderId="0" xfId="0" applyFont="1" applyAlignment="1">
      <alignment horizontal="left" vertical="center"/>
    </xf>
    <xf numFmtId="0" fontId="13" fillId="11" borderId="1" xfId="0" applyFont="1" applyFill="1" applyBorder="1" applyAlignment="1" applyProtection="1">
      <alignment horizontal="left" vertical="center" wrapText="1"/>
      <protection locked="0"/>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6" xfId="0" applyFont="1" applyBorder="1" applyAlignment="1">
      <alignment horizontal="left" vertical="center" wrapText="1"/>
    </xf>
    <xf numFmtId="0" fontId="6" fillId="0" borderId="34" xfId="0" applyFont="1" applyBorder="1" applyAlignment="1">
      <alignment horizontal="left" vertical="center" wrapText="1"/>
    </xf>
    <xf numFmtId="0" fontId="20" fillId="2" borderId="0" xfId="0" applyFont="1" applyFill="1" applyAlignment="1">
      <alignment horizontal="center" vertical="center"/>
    </xf>
    <xf numFmtId="187" fontId="6" fillId="5" borderId="59" xfId="0" applyNumberFormat="1" applyFont="1" applyFill="1" applyBorder="1" applyAlignment="1">
      <alignment horizontal="center" vertical="center"/>
    </xf>
    <xf numFmtId="0" fontId="6" fillId="12" borderId="0" xfId="0" applyFont="1" applyFill="1" applyAlignment="1" applyProtection="1">
      <alignment horizontal="center" vertical="center"/>
      <protection locked="0"/>
    </xf>
    <xf numFmtId="0" fontId="20" fillId="10" borderId="18" xfId="0" applyFont="1" applyFill="1" applyBorder="1" applyAlignment="1">
      <alignment horizontal="left" vertical="center"/>
    </xf>
    <xf numFmtId="0" fontId="20" fillId="10" borderId="19" xfId="0" applyFont="1" applyFill="1" applyBorder="1" applyAlignment="1">
      <alignment horizontal="left" vertical="center"/>
    </xf>
    <xf numFmtId="0" fontId="6" fillId="10" borderId="18" xfId="0" applyFont="1" applyFill="1" applyBorder="1" applyAlignment="1">
      <alignment horizontal="left" vertical="center" wrapText="1"/>
    </xf>
    <xf numFmtId="0" fontId="6" fillId="10" borderId="19"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6" fillId="11" borderId="59" xfId="0" applyFont="1" applyFill="1" applyBorder="1" applyAlignment="1" applyProtection="1">
      <alignment horizontal="center" vertical="center"/>
      <protection locked="0"/>
    </xf>
    <xf numFmtId="0" fontId="6" fillId="11" borderId="61" xfId="0" applyFont="1" applyFill="1" applyBorder="1" applyAlignment="1" applyProtection="1">
      <alignment horizontal="center" vertical="center"/>
      <protection locked="0"/>
    </xf>
    <xf numFmtId="0" fontId="6" fillId="12" borderId="61" xfId="0" applyFont="1" applyFill="1" applyBorder="1" applyAlignment="1" applyProtection="1">
      <alignment horizontal="center" vertical="center"/>
      <protection locked="0"/>
    </xf>
    <xf numFmtId="0" fontId="20" fillId="0" borderId="18" xfId="0" applyFont="1" applyBorder="1" applyAlignment="1">
      <alignment horizontal="center" vertical="center"/>
    </xf>
    <xf numFmtId="0" fontId="6" fillId="0" borderId="18" xfId="0" applyFont="1" applyBorder="1" applyAlignment="1">
      <alignment horizontal="center" vertical="center"/>
    </xf>
    <xf numFmtId="0" fontId="6" fillId="0" borderId="36" xfId="0" applyFont="1" applyBorder="1" applyAlignment="1">
      <alignment horizontal="center" vertical="center"/>
    </xf>
    <xf numFmtId="0" fontId="16" fillId="2" borderId="6" xfId="0" applyFont="1" applyFill="1" applyBorder="1" applyAlignment="1">
      <alignment horizontal="left" vertical="center"/>
    </xf>
    <xf numFmtId="0" fontId="18" fillId="0" borderId="18" xfId="0" applyFont="1" applyBorder="1" applyAlignment="1">
      <alignment horizontal="center" vertical="center"/>
    </xf>
    <xf numFmtId="0" fontId="20" fillId="10" borderId="13" xfId="0" applyFont="1" applyFill="1" applyBorder="1" applyAlignment="1">
      <alignment horizontal="right" vertical="center"/>
    </xf>
    <xf numFmtId="0" fontId="6" fillId="10" borderId="0" xfId="0" applyFont="1" applyFill="1" applyAlignment="1">
      <alignment horizontal="right" vertical="center"/>
    </xf>
    <xf numFmtId="0" fontId="20" fillId="2" borderId="0" xfId="0" applyFont="1" applyFill="1" applyAlignment="1">
      <alignment horizontal="right" vertical="center"/>
    </xf>
    <xf numFmtId="0" fontId="6" fillId="2" borderId="0" xfId="0" applyFont="1" applyFill="1" applyAlignment="1">
      <alignment horizontal="right" vertical="center"/>
    </xf>
    <xf numFmtId="0" fontId="22" fillId="2" borderId="0" xfId="0" applyFont="1" applyFill="1" applyAlignment="1">
      <alignment horizontal="left" vertical="center"/>
    </xf>
    <xf numFmtId="0" fontId="22" fillId="2" borderId="60" xfId="0" applyFont="1" applyFill="1" applyBorder="1" applyAlignment="1">
      <alignment horizontal="left" vertical="center"/>
    </xf>
    <xf numFmtId="0" fontId="47" fillId="10" borderId="13" xfId="0" applyFont="1" applyFill="1" applyBorder="1" applyAlignment="1">
      <alignment horizontal="right" vertical="center" wrapText="1"/>
    </xf>
    <xf numFmtId="0" fontId="47" fillId="10" borderId="0" xfId="0" applyFont="1" applyFill="1" applyAlignment="1">
      <alignment horizontal="right" vertical="center" wrapText="1"/>
    </xf>
    <xf numFmtId="0" fontId="20" fillId="2" borderId="13" xfId="0" applyFont="1" applyFill="1" applyBorder="1" applyAlignment="1">
      <alignment horizontal="right" vertical="center"/>
    </xf>
    <xf numFmtId="0" fontId="17" fillId="2" borderId="12"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9" fillId="0" borderId="62"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63" xfId="0" applyFont="1" applyBorder="1" applyAlignment="1">
      <alignment horizontal="center" vertical="center" wrapText="1"/>
    </xf>
    <xf numFmtId="0" fontId="18" fillId="10" borderId="18"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20" fillId="2" borderId="0" xfId="0" applyFont="1" applyFill="1" applyAlignment="1">
      <alignment horizontal="right" vertical="center" wrapText="1"/>
    </xf>
    <xf numFmtId="0" fontId="6" fillId="2" borderId="0" xfId="0" applyFont="1" applyFill="1" applyAlignment="1">
      <alignment horizontal="right" vertical="center" wrapText="1"/>
    </xf>
    <xf numFmtId="0" fontId="20" fillId="2" borderId="0" xfId="0" applyFont="1" applyFill="1" applyAlignment="1">
      <alignment horizontal="center" vertical="center" wrapText="1"/>
    </xf>
    <xf numFmtId="187" fontId="6" fillId="5" borderId="1" xfId="0" applyNumberFormat="1" applyFont="1" applyFill="1" applyBorder="1" applyAlignment="1">
      <alignment horizontal="center" vertical="center"/>
    </xf>
    <xf numFmtId="0" fontId="45" fillId="0" borderId="18" xfId="0" applyFont="1" applyBorder="1" applyAlignment="1">
      <alignment horizontal="center" vertical="center"/>
    </xf>
    <xf numFmtId="0" fontId="6" fillId="0" borderId="30" xfId="0" applyFont="1" applyBorder="1" applyAlignment="1">
      <alignment horizontal="center" vertical="center" wrapText="1"/>
    </xf>
    <xf numFmtId="0" fontId="6" fillId="2" borderId="2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7" xfId="0" applyFont="1" applyFill="1" applyBorder="1" applyAlignment="1">
      <alignment horizontal="center" vertical="center" textRotation="255" wrapText="1"/>
    </xf>
    <xf numFmtId="0" fontId="6" fillId="2" borderId="18" xfId="0" applyFont="1" applyFill="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22" fillId="2" borderId="7" xfId="0" applyFont="1" applyFill="1" applyBorder="1" applyAlignment="1">
      <alignment horizontal="center" vertical="center" textRotation="255" wrapText="1"/>
    </xf>
    <xf numFmtId="0" fontId="6" fillId="2" borderId="18" xfId="0" applyFont="1" applyFill="1" applyBorder="1" applyAlignment="1">
      <alignment horizontal="left" vertical="center" wrapText="1"/>
    </xf>
    <xf numFmtId="0" fontId="6" fillId="2" borderId="7" xfId="0" applyFont="1" applyFill="1" applyBorder="1" applyAlignment="1">
      <alignment horizontal="center" vertical="center"/>
    </xf>
    <xf numFmtId="0" fontId="0" fillId="0" borderId="34" xfId="0" applyBorder="1"/>
    <xf numFmtId="0" fontId="6" fillId="2" borderId="20" xfId="0" applyFont="1" applyFill="1" applyBorder="1" applyAlignment="1">
      <alignment horizontal="center" vertical="center"/>
    </xf>
    <xf numFmtId="0" fontId="6" fillId="11" borderId="39" xfId="0" applyFont="1" applyFill="1" applyBorder="1" applyAlignment="1" applyProtection="1">
      <alignment horizontal="left" vertical="top"/>
      <protection locked="0"/>
    </xf>
    <xf numFmtId="0" fontId="6" fillId="2" borderId="38" xfId="0" applyFont="1" applyFill="1" applyBorder="1" applyAlignment="1">
      <alignment horizontal="center" vertical="center"/>
    </xf>
    <xf numFmtId="0" fontId="6" fillId="2" borderId="19" xfId="0" applyFont="1" applyFill="1" applyBorder="1" applyAlignment="1">
      <alignment horizontal="center" vertical="center"/>
    </xf>
    <xf numFmtId="0" fontId="47" fillId="2" borderId="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0" fillId="11" borderId="1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2" borderId="7" xfId="0" applyFont="1" applyFill="1" applyBorder="1" applyAlignment="1">
      <alignment horizontal="left" vertical="center"/>
    </xf>
    <xf numFmtId="0" fontId="6" fillId="2" borderId="20" xfId="0" applyFont="1" applyFill="1" applyBorder="1" applyAlignment="1">
      <alignment horizontal="left" vertical="center"/>
    </xf>
    <xf numFmtId="0" fontId="0" fillId="11" borderId="3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0" fillId="0" borderId="38" xfId="0" applyFont="1" applyBorder="1" applyAlignment="1">
      <alignment horizontal="left" vertical="center"/>
    </xf>
    <xf numFmtId="0" fontId="0" fillId="11" borderId="18" xfId="0" applyFill="1" applyBorder="1" applyProtection="1">
      <protection locked="0"/>
    </xf>
    <xf numFmtId="0" fontId="20" fillId="0" borderId="38" xfId="0" applyFont="1" applyBorder="1" applyAlignment="1">
      <alignment horizontal="left"/>
    </xf>
    <xf numFmtId="0" fontId="24" fillId="2" borderId="22" xfId="0" applyFont="1" applyFill="1" applyBorder="1" applyAlignment="1">
      <alignment horizontal="left" vertical="top" wrapText="1"/>
    </xf>
    <xf numFmtId="0" fontId="27" fillId="2" borderId="18" xfId="0" applyFont="1" applyFill="1" applyBorder="1" applyAlignment="1">
      <alignment horizontal="center" vertical="center"/>
    </xf>
    <xf numFmtId="0" fontId="30" fillId="10" borderId="0" xfId="2" applyFont="1" applyFill="1" applyAlignment="1" applyProtection="1">
      <alignment horizontal="center" vertical="center"/>
    </xf>
    <xf numFmtId="179" fontId="30" fillId="10" borderId="0" xfId="2" applyNumberFormat="1" applyFont="1" applyFill="1" applyAlignment="1" applyProtection="1">
      <alignment horizontal="center" vertical="center"/>
    </xf>
    <xf numFmtId="189" fontId="22" fillId="17" borderId="0" xfId="2" applyNumberFormat="1" applyFont="1" applyFill="1" applyAlignment="1" applyProtection="1">
      <alignment horizontal="center" vertical="center"/>
    </xf>
    <xf numFmtId="0" fontId="20" fillId="11" borderId="18" xfId="1" applyFont="1" applyFill="1" applyBorder="1" applyAlignment="1" applyProtection="1">
      <alignment horizontal="left" vertical="top" wrapText="1"/>
      <protection locked="0"/>
    </xf>
    <xf numFmtId="0" fontId="30" fillId="10" borderId="0" xfId="2" applyFont="1" applyFill="1" applyAlignment="1" applyProtection="1">
      <alignment horizontal="left" vertical="center"/>
    </xf>
    <xf numFmtId="180" fontId="30" fillId="10" borderId="0" xfId="2" applyNumberFormat="1" applyFont="1" applyFill="1" applyAlignment="1" applyProtection="1">
      <alignment horizontal="left" vertical="center"/>
    </xf>
    <xf numFmtId="188" fontId="22" fillId="17" borderId="0" xfId="2" applyNumberFormat="1" applyFont="1" applyFill="1" applyAlignment="1" applyProtection="1">
      <alignment horizontal="center" vertical="center"/>
    </xf>
    <xf numFmtId="0" fontId="52" fillId="10" borderId="0" xfId="2" applyFont="1" applyFill="1" applyAlignment="1" applyProtection="1">
      <alignment horizontal="right" vertical="center"/>
    </xf>
    <xf numFmtId="0" fontId="30" fillId="10" borderId="0" xfId="2" applyFont="1" applyFill="1" applyAlignment="1" applyProtection="1">
      <alignment horizontal="right" vertical="center"/>
    </xf>
    <xf numFmtId="0" fontId="30" fillId="10" borderId="1" xfId="2" applyFont="1" applyFill="1" applyBorder="1" applyAlignment="1" applyProtection="1">
      <alignment horizontal="center"/>
    </xf>
    <xf numFmtId="188" fontId="22" fillId="17" borderId="1" xfId="3" applyNumberFormat="1" applyFont="1" applyFill="1" applyBorder="1" applyAlignment="1" applyProtection="1">
      <alignment horizontal="center" vertical="center"/>
    </xf>
    <xf numFmtId="0" fontId="30" fillId="10" borderId="42" xfId="2" applyFont="1" applyFill="1" applyBorder="1" applyAlignment="1" applyProtection="1">
      <alignment horizontal="center"/>
    </xf>
    <xf numFmtId="188" fontId="22" fillId="17" borderId="42" xfId="3" applyNumberFormat="1" applyFont="1" applyFill="1" applyBorder="1" applyAlignment="1" applyProtection="1">
      <alignment horizontal="center"/>
    </xf>
    <xf numFmtId="188" fontId="22" fillId="17" borderId="42" xfId="0" applyNumberFormat="1" applyFont="1" applyFill="1" applyBorder="1" applyAlignment="1">
      <alignment horizontal="center" vertical="center"/>
    </xf>
    <xf numFmtId="188" fontId="22" fillId="17" borderId="1" xfId="0" applyNumberFormat="1" applyFont="1" applyFill="1" applyBorder="1" applyAlignment="1">
      <alignment horizontal="center" vertical="center"/>
    </xf>
    <xf numFmtId="0" fontId="0" fillId="12" borderId="18" xfId="0" applyFill="1" applyBorder="1" applyProtection="1">
      <protection locked="0"/>
    </xf>
    <xf numFmtId="0" fontId="6" fillId="13" borderId="18" xfId="2" applyFont="1" applyFill="1" applyBorder="1" applyAlignment="1" applyProtection="1">
      <alignment horizontal="center"/>
    </xf>
    <xf numFmtId="0" fontId="6" fillId="10" borderId="18" xfId="2" applyFont="1" applyFill="1" applyBorder="1" applyAlignment="1" applyProtection="1">
      <alignment horizontal="center" vertical="center"/>
    </xf>
    <xf numFmtId="0" fontId="6" fillId="12" borderId="18" xfId="2" applyFont="1" applyFill="1" applyBorder="1" applyAlignment="1" applyProtection="1">
      <alignment horizontal="center" vertical="center"/>
      <protection locked="0"/>
    </xf>
    <xf numFmtId="0" fontId="6" fillId="13" borderId="18" xfId="2" applyFont="1" applyFill="1" applyBorder="1" applyAlignment="1" applyProtection="1">
      <alignment horizontal="center" vertical="center"/>
    </xf>
    <xf numFmtId="0" fontId="20" fillId="13" borderId="18" xfId="2" applyFont="1" applyFill="1" applyBorder="1" applyAlignment="1" applyProtection="1">
      <alignment horizontal="center" vertical="center"/>
    </xf>
    <xf numFmtId="0" fontId="52" fillId="10" borderId="0" xfId="1" applyFont="1" applyFill="1" applyAlignment="1" applyProtection="1">
      <alignment horizontal="right" vertical="center"/>
    </xf>
    <xf numFmtId="0" fontId="30" fillId="10" borderId="0" xfId="1" applyFont="1" applyFill="1" applyAlignment="1" applyProtection="1">
      <alignment horizontal="right" vertical="center"/>
    </xf>
    <xf numFmtId="0" fontId="30" fillId="10" borderId="1" xfId="1" applyFont="1" applyFill="1" applyBorder="1" applyAlignment="1" applyProtection="1">
      <alignment horizontal="center"/>
    </xf>
    <xf numFmtId="179" fontId="30" fillId="10" borderId="0" xfId="1" applyNumberFormat="1" applyFont="1" applyFill="1" applyAlignment="1" applyProtection="1">
      <alignment horizontal="center" vertical="center"/>
    </xf>
    <xf numFmtId="176" fontId="30" fillId="16" borderId="1" xfId="3" applyFont="1" applyFill="1" applyBorder="1" applyAlignment="1" applyProtection="1">
      <alignment horizontal="center" vertical="center"/>
    </xf>
    <xf numFmtId="188" fontId="30" fillId="17" borderId="0" xfId="1" applyNumberFormat="1" applyFont="1" applyFill="1" applyAlignment="1" applyProtection="1">
      <alignment horizontal="center" vertical="center"/>
    </xf>
    <xf numFmtId="0" fontId="30" fillId="10" borderId="42" xfId="1" applyFont="1" applyFill="1" applyBorder="1" applyAlignment="1" applyProtection="1">
      <alignment horizontal="center"/>
    </xf>
    <xf numFmtId="176" fontId="30" fillId="16" borderId="42" xfId="3" applyFont="1" applyFill="1" applyBorder="1" applyAlignment="1" applyProtection="1">
      <alignment horizontal="center"/>
    </xf>
    <xf numFmtId="0" fontId="30" fillId="10" borderId="0" xfId="1" applyFont="1" applyFill="1" applyAlignment="1" applyProtection="1">
      <alignment horizontal="center" vertical="center"/>
    </xf>
    <xf numFmtId="179" fontId="30" fillId="10" borderId="0" xfId="0" applyNumberFormat="1" applyFont="1" applyFill="1" applyAlignment="1">
      <alignment horizontal="center" vertical="center"/>
    </xf>
    <xf numFmtId="0" fontId="30" fillId="10" borderId="0" xfId="1" applyFont="1" applyFill="1" applyAlignment="1" applyProtection="1">
      <alignment horizontal="left" vertical="center"/>
    </xf>
    <xf numFmtId="2" fontId="30" fillId="17" borderId="0" xfId="1" applyNumberFormat="1" applyFont="1" applyFill="1" applyAlignment="1" applyProtection="1">
      <alignment horizontal="center" vertical="center"/>
    </xf>
    <xf numFmtId="0" fontId="0" fillId="10" borderId="0" xfId="0" applyFill="1"/>
    <xf numFmtId="0" fontId="0" fillId="10" borderId="1" xfId="0" applyFill="1" applyBorder="1"/>
    <xf numFmtId="196" fontId="30" fillId="17" borderId="0" xfId="1" applyNumberFormat="1" applyFont="1" applyFill="1" applyAlignment="1" applyProtection="1">
      <alignment horizontal="center" vertical="center"/>
    </xf>
    <xf numFmtId="0" fontId="30" fillId="10" borderId="44" xfId="1" applyFont="1" applyFill="1" applyBorder="1" applyAlignment="1" applyProtection="1">
      <alignment vertical="center"/>
    </xf>
    <xf numFmtId="188" fontId="30" fillId="17" borderId="42" xfId="1" applyNumberFormat="1" applyFont="1" applyFill="1" applyBorder="1" applyAlignment="1" applyProtection="1">
      <alignment horizontal="center" vertical="center"/>
    </xf>
    <xf numFmtId="188" fontId="30" fillId="17" borderId="42" xfId="1" applyNumberFormat="1" applyFont="1" applyFill="1" applyBorder="1" applyAlignment="1" applyProtection="1">
      <alignment horizontal="center"/>
    </xf>
    <xf numFmtId="0" fontId="30" fillId="17" borderId="0" xfId="1" applyFont="1" applyFill="1" applyAlignment="1" applyProtection="1">
      <alignment horizontal="center" vertical="center"/>
    </xf>
    <xf numFmtId="197" fontId="30" fillId="17" borderId="1" xfId="1" applyNumberFormat="1" applyFont="1" applyFill="1" applyBorder="1" applyAlignment="1" applyProtection="1">
      <alignment horizontal="center" vertical="center"/>
    </xf>
    <xf numFmtId="188" fontId="30" fillId="17" borderId="1" xfId="1" applyNumberFormat="1" applyFont="1" applyFill="1" applyBorder="1" applyAlignment="1" applyProtection="1">
      <alignment horizontal="center"/>
    </xf>
    <xf numFmtId="180" fontId="30" fillId="10" borderId="0" xfId="1" applyNumberFormat="1" applyFont="1" applyFill="1" applyAlignment="1" applyProtection="1">
      <alignment horizontal="center" vertical="center"/>
    </xf>
    <xf numFmtId="0" fontId="6" fillId="10" borderId="18" xfId="1" applyFont="1" applyFill="1" applyBorder="1" applyAlignment="1" applyProtection="1">
      <alignment horizontal="center"/>
    </xf>
    <xf numFmtId="192" fontId="0" fillId="11" borderId="18" xfId="0" applyNumberFormat="1" applyFill="1" applyBorder="1" applyAlignment="1" applyProtection="1">
      <alignment vertical="center"/>
      <protection locked="0"/>
    </xf>
    <xf numFmtId="0" fontId="6" fillId="19" borderId="18" xfId="0" applyFont="1" applyFill="1" applyBorder="1" applyAlignment="1">
      <alignment horizontal="center" vertical="center"/>
    </xf>
    <xf numFmtId="192" fontId="6" fillId="19" borderId="18" xfId="1" applyNumberFormat="1" applyFont="1" applyFill="1" applyBorder="1" applyAlignment="1" applyProtection="1">
      <alignment horizontal="center" vertical="center"/>
    </xf>
    <xf numFmtId="0" fontId="0" fillId="11" borderId="18" xfId="0" applyFill="1" applyBorder="1" applyAlignment="1" applyProtection="1">
      <alignment vertical="center"/>
      <protection locked="0"/>
    </xf>
    <xf numFmtId="0" fontId="6" fillId="10" borderId="18" xfId="1" applyFont="1" applyFill="1" applyBorder="1" applyAlignment="1" applyProtection="1">
      <alignment horizontal="center" vertical="center"/>
    </xf>
    <xf numFmtId="0" fontId="0" fillId="0" borderId="0" xfId="0"/>
    <xf numFmtId="0" fontId="6" fillId="13" borderId="18" xfId="1" applyFont="1" applyFill="1" applyBorder="1" applyAlignment="1" applyProtection="1">
      <alignment horizontal="center"/>
    </xf>
    <xf numFmtId="0" fontId="0" fillId="13" borderId="0" xfId="0" applyFill="1"/>
    <xf numFmtId="188" fontId="30" fillId="17" borderId="1" xfId="1" applyNumberFormat="1" applyFont="1" applyFill="1" applyBorder="1" applyAlignment="1" applyProtection="1">
      <alignment horizontal="center" vertical="center"/>
    </xf>
    <xf numFmtId="194" fontId="30" fillId="17" borderId="42" xfId="1" applyNumberFormat="1" applyFont="1" applyFill="1" applyBorder="1" applyAlignment="1" applyProtection="1">
      <alignment horizontal="center" vertical="center"/>
    </xf>
    <xf numFmtId="0" fontId="6" fillId="13" borderId="18" xfId="1" applyFont="1" applyFill="1" applyBorder="1" applyAlignment="1" applyProtection="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6" fillId="12" borderId="18" xfId="1" applyFont="1" applyFill="1" applyBorder="1" applyAlignment="1" applyProtection="1">
      <alignment horizontal="center"/>
      <protection locked="0"/>
    </xf>
    <xf numFmtId="192" fontId="0" fillId="12" borderId="18" xfId="0" applyNumberFormat="1" applyFill="1" applyBorder="1" applyProtection="1">
      <protection locked="0"/>
    </xf>
    <xf numFmtId="191" fontId="30" fillId="17" borderId="0" xfId="1" applyNumberFormat="1" applyFont="1" applyFill="1" applyAlignment="1" applyProtection="1">
      <alignment horizontal="center" vertical="center"/>
    </xf>
    <xf numFmtId="0" fontId="30" fillId="10" borderId="0" xfId="1" applyFont="1" applyFill="1" applyAlignment="1" applyProtection="1">
      <alignment vertical="center"/>
    </xf>
    <xf numFmtId="0" fontId="6" fillId="0" borderId="0" xfId="2" applyFont="1" applyBorder="1" applyAlignment="1" applyProtection="1">
      <alignment horizontal="center" vertical="center" wrapText="1"/>
    </xf>
    <xf numFmtId="0" fontId="6" fillId="11" borderId="18" xfId="1" applyFont="1" applyFill="1" applyBorder="1" applyAlignment="1" applyProtection="1">
      <alignment horizontal="center"/>
      <protection locked="0"/>
    </xf>
    <xf numFmtId="0" fontId="0" fillId="2" borderId="0" xfId="0" applyFill="1"/>
    <xf numFmtId="0" fontId="6" fillId="0" borderId="0" xfId="2" applyFont="1" applyBorder="1" applyAlignment="1" applyProtection="1">
      <alignment horizontal="center" vertical="center"/>
    </xf>
    <xf numFmtId="0" fontId="0" fillId="13" borderId="42" xfId="0" applyFill="1" applyBorder="1"/>
    <xf numFmtId="0" fontId="0" fillId="10" borderId="42" xfId="0" applyFill="1" applyBorder="1"/>
    <xf numFmtId="176" fontId="30" fillId="17" borderId="1" xfId="3" applyFont="1" applyFill="1" applyBorder="1" applyAlignment="1" applyProtection="1">
      <alignment horizontal="center" vertical="center"/>
    </xf>
    <xf numFmtId="177" fontId="30" fillId="17" borderId="0" xfId="4" applyNumberFormat="1" applyFont="1" applyFill="1" applyAlignment="1" applyProtection="1">
      <alignment horizontal="center" vertical="center"/>
    </xf>
    <xf numFmtId="0" fontId="22" fillId="10" borderId="0" xfId="1" applyFont="1" applyFill="1" applyAlignment="1" applyProtection="1">
      <alignment horizontal="left" vertical="center"/>
    </xf>
    <xf numFmtId="188" fontId="30" fillId="17" borderId="0" xfId="4" applyNumberFormat="1" applyFont="1" applyFill="1" applyAlignment="1" applyProtection="1">
      <alignment horizontal="center" vertical="center"/>
    </xf>
    <xf numFmtId="198" fontId="30" fillId="17" borderId="0" xfId="0" applyNumberFormat="1" applyFont="1" applyFill="1" applyAlignment="1">
      <alignment horizontal="center" vertical="center"/>
    </xf>
    <xf numFmtId="9" fontId="30" fillId="10" borderId="0" xfId="4" applyFont="1" applyFill="1" applyAlignment="1" applyProtection="1">
      <alignment horizontal="center" vertical="center"/>
    </xf>
    <xf numFmtId="198" fontId="30" fillId="17" borderId="0" xfId="4" applyNumberFormat="1" applyFont="1" applyFill="1" applyAlignment="1" applyProtection="1">
      <alignment horizontal="center" vertical="center"/>
    </xf>
    <xf numFmtId="0" fontId="6" fillId="10" borderId="18" xfId="1" applyFont="1" applyFill="1" applyBorder="1" applyAlignment="1" applyProtection="1">
      <alignment horizontal="center" wrapText="1"/>
    </xf>
    <xf numFmtId="0" fontId="6" fillId="13" borderId="18" xfId="0" applyFont="1" applyFill="1" applyBorder="1" applyAlignment="1">
      <alignment horizontal="center"/>
    </xf>
    <xf numFmtId="0" fontId="6" fillId="13" borderId="31" xfId="0" applyFont="1" applyFill="1" applyBorder="1" applyAlignment="1">
      <alignment horizontal="center"/>
    </xf>
    <xf numFmtId="0" fontId="0" fillId="12" borderId="31" xfId="0" applyFill="1" applyBorder="1" applyProtection="1">
      <protection locked="0"/>
    </xf>
    <xf numFmtId="0" fontId="0" fillId="11" borderId="31" xfId="0" applyFill="1" applyBorder="1" applyProtection="1">
      <protection locked="0"/>
    </xf>
    <xf numFmtId="0" fontId="6" fillId="12" borderId="18" xfId="0" applyFont="1" applyFill="1" applyBorder="1" applyProtection="1">
      <protection locked="0"/>
    </xf>
    <xf numFmtId="179" fontId="30" fillId="17" borderId="0" xfId="0" applyNumberFormat="1" applyFont="1" applyFill="1" applyAlignment="1">
      <alignment horizontal="center" vertical="center"/>
    </xf>
    <xf numFmtId="192" fontId="30" fillId="17" borderId="0" xfId="0" applyNumberFormat="1" applyFont="1" applyFill="1" applyAlignment="1">
      <alignment horizontal="center" vertical="center"/>
    </xf>
    <xf numFmtId="188" fontId="30" fillId="17" borderId="1" xfId="0" applyNumberFormat="1" applyFont="1" applyFill="1" applyBorder="1" applyAlignment="1">
      <alignment horizontal="center" vertical="center"/>
    </xf>
    <xf numFmtId="0" fontId="30" fillId="10" borderId="0" xfId="0" applyFont="1" applyFill="1" applyAlignment="1">
      <alignment horizontal="center" vertical="center"/>
    </xf>
    <xf numFmtId="191" fontId="30" fillId="17" borderId="0" xfId="0" applyNumberFormat="1" applyFont="1" applyFill="1" applyAlignment="1">
      <alignment horizontal="center" vertical="center"/>
    </xf>
    <xf numFmtId="188" fontId="30" fillId="17" borderId="42" xfId="0" applyNumberFormat="1" applyFont="1" applyFill="1" applyBorder="1" applyAlignment="1">
      <alignment horizontal="center" vertical="center"/>
    </xf>
    <xf numFmtId="0" fontId="6" fillId="13" borderId="18" xfId="0" applyFont="1" applyFill="1" applyBorder="1" applyAlignment="1">
      <alignment horizontal="center" vertical="center"/>
    </xf>
    <xf numFmtId="0" fontId="30" fillId="10" borderId="1" xfId="0" applyFont="1" applyFill="1" applyBorder="1" applyAlignment="1">
      <alignment horizontal="center" vertical="center"/>
    </xf>
    <xf numFmtId="192" fontId="30" fillId="17" borderId="1" xfId="0" applyNumberFormat="1" applyFont="1" applyFill="1" applyBorder="1" applyAlignment="1">
      <alignment horizontal="center" vertical="center"/>
    </xf>
    <xf numFmtId="0" fontId="30" fillId="10" borderId="42" xfId="0" applyFont="1" applyFill="1" applyBorder="1" applyAlignment="1">
      <alignment horizontal="center" vertical="center"/>
    </xf>
    <xf numFmtId="192" fontId="30" fillId="17" borderId="42" xfId="0" applyNumberFormat="1" applyFont="1" applyFill="1" applyBorder="1" applyAlignment="1">
      <alignment horizontal="center" vertical="center"/>
    </xf>
    <xf numFmtId="0" fontId="6" fillId="10" borderId="18" xfId="0" applyFont="1" applyFill="1" applyBorder="1" applyAlignment="1">
      <alignment horizontal="center" vertical="center"/>
    </xf>
    <xf numFmtId="0" fontId="30" fillId="10" borderId="44" xfId="0" applyFont="1" applyFill="1" applyBorder="1" applyAlignment="1">
      <alignment horizontal="left" vertical="center" wrapText="1"/>
    </xf>
    <xf numFmtId="0" fontId="52" fillId="10" borderId="0" xfId="0" applyFont="1" applyFill="1" applyAlignment="1">
      <alignment horizontal="right" vertical="center"/>
    </xf>
    <xf numFmtId="0" fontId="30" fillId="10" borderId="0" xfId="0" applyFont="1" applyFill="1" applyAlignment="1">
      <alignment horizontal="right" vertical="center"/>
    </xf>
    <xf numFmtId="0" fontId="6" fillId="13" borderId="18" xfId="0" applyFont="1" applyFill="1" applyBorder="1" applyAlignment="1">
      <alignment horizontal="center" vertical="center" wrapText="1"/>
    </xf>
    <xf numFmtId="0" fontId="30" fillId="13" borderId="0" xfId="0" applyFont="1" applyFill="1" applyAlignment="1">
      <alignment horizontal="center" vertical="center"/>
    </xf>
    <xf numFmtId="0" fontId="30" fillId="17" borderId="0" xfId="0" applyFont="1" applyFill="1" applyAlignment="1">
      <alignment horizontal="center" vertical="center"/>
    </xf>
    <xf numFmtId="0" fontId="30" fillId="10" borderId="44" xfId="0" applyFont="1" applyFill="1" applyBorder="1" applyAlignment="1">
      <alignment horizontal="left" vertical="center"/>
    </xf>
    <xf numFmtId="0" fontId="30" fillId="17" borderId="42" xfId="0" applyFont="1" applyFill="1" applyBorder="1" applyAlignment="1">
      <alignment horizontal="center" vertical="center"/>
    </xf>
    <xf numFmtId="0" fontId="30" fillId="17" borderId="1" xfId="0" applyFont="1" applyFill="1" applyBorder="1" applyAlignment="1">
      <alignment horizontal="center" vertical="center"/>
    </xf>
    <xf numFmtId="0" fontId="20" fillId="11" borderId="18" xfId="0" applyFont="1" applyFill="1" applyBorder="1" applyAlignment="1" applyProtection="1">
      <alignment horizontal="left" vertical="top" wrapText="1"/>
      <protection locked="0"/>
    </xf>
    <xf numFmtId="188" fontId="30" fillId="17" borderId="0" xfId="0" applyNumberFormat="1" applyFont="1" applyFill="1" applyAlignment="1">
      <alignment horizontal="center" vertical="center"/>
    </xf>
    <xf numFmtId="0" fontId="52" fillId="10" borderId="0" xfId="0" applyFont="1" applyFill="1" applyAlignment="1">
      <alignment horizontal="right" vertical="center" wrapText="1"/>
    </xf>
    <xf numFmtId="0" fontId="30" fillId="10" borderId="0" xfId="0" applyFont="1" applyFill="1" applyAlignment="1">
      <alignment horizontal="right" vertical="center" wrapText="1"/>
    </xf>
    <xf numFmtId="0" fontId="30" fillId="13" borderId="44" xfId="0" applyFont="1" applyFill="1" applyBorder="1" applyAlignment="1">
      <alignment horizontal="left" vertical="center" wrapText="1"/>
    </xf>
    <xf numFmtId="0" fontId="30" fillId="10" borderId="0" xfId="0" applyFont="1" applyFill="1" applyAlignment="1">
      <alignment horizontal="left" vertical="center" wrapText="1"/>
    </xf>
    <xf numFmtId="0" fontId="63" fillId="10" borderId="0" xfId="0" applyFont="1" applyFill="1" applyAlignment="1">
      <alignment horizontal="right" vertical="center" wrapText="1"/>
    </xf>
    <xf numFmtId="0" fontId="22" fillId="10" borderId="0" xfId="0" applyFont="1" applyFill="1" applyAlignment="1">
      <alignment horizontal="right" vertical="center" wrapText="1"/>
    </xf>
    <xf numFmtId="0" fontId="22" fillId="10" borderId="0" xfId="0" applyFont="1" applyFill="1" applyAlignment="1">
      <alignment horizontal="center" vertical="center"/>
    </xf>
    <xf numFmtId="0" fontId="65" fillId="12" borderId="18" xfId="0" applyFont="1" applyFill="1" applyBorder="1" applyProtection="1">
      <protection locked="0"/>
    </xf>
    <xf numFmtId="192" fontId="22" fillId="14" borderId="18" xfId="0" applyNumberFormat="1" applyFont="1" applyFill="1" applyBorder="1" applyAlignment="1">
      <alignment horizontal="center"/>
    </xf>
    <xf numFmtId="0" fontId="22" fillId="12" borderId="18" xfId="0" applyFont="1" applyFill="1" applyBorder="1" applyProtection="1">
      <protection locked="0"/>
    </xf>
    <xf numFmtId="192" fontId="65" fillId="12" borderId="18" xfId="0" applyNumberFormat="1" applyFont="1" applyFill="1" applyBorder="1" applyProtection="1">
      <protection locked="0"/>
    </xf>
    <xf numFmtId="0" fontId="31" fillId="11" borderId="18" xfId="0" applyFont="1" applyFill="1" applyBorder="1" applyAlignment="1" applyProtection="1">
      <alignment horizontal="left" vertical="top" wrapText="1"/>
      <protection locked="0"/>
    </xf>
    <xf numFmtId="0" fontId="30" fillId="10" borderId="44" xfId="0" applyFont="1" applyFill="1" applyBorder="1" applyAlignment="1">
      <alignment horizontal="center" vertical="center"/>
    </xf>
    <xf numFmtId="199" fontId="30" fillId="13" borderId="18" xfId="0" applyNumberFormat="1" applyFont="1" applyFill="1" applyBorder="1" applyAlignment="1">
      <alignment horizontal="center" vertical="center"/>
    </xf>
    <xf numFmtId="0" fontId="30" fillId="10" borderId="8"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3" borderId="82" xfId="0" applyFont="1" applyFill="1" applyBorder="1" applyAlignment="1">
      <alignment horizontal="center" vertical="center" wrapText="1"/>
    </xf>
    <xf numFmtId="0" fontId="30" fillId="13" borderId="83" xfId="0" applyFont="1" applyFill="1" applyBorder="1" applyAlignment="1">
      <alignment horizontal="center" vertical="center" wrapText="1"/>
    </xf>
    <xf numFmtId="0" fontId="22" fillId="12" borderId="8" xfId="0" applyFont="1" applyFill="1" applyBorder="1" applyAlignment="1" applyProtection="1">
      <alignment horizontal="center" vertical="center"/>
      <protection locked="0"/>
    </xf>
    <xf numFmtId="0" fontId="22" fillId="12" borderId="32" xfId="0" applyFont="1" applyFill="1" applyBorder="1" applyAlignment="1" applyProtection="1">
      <alignment horizontal="center" vertical="center"/>
      <protection locked="0"/>
    </xf>
    <xf numFmtId="0" fontId="30" fillId="13" borderId="1" xfId="0" applyFont="1" applyFill="1" applyBorder="1" applyAlignment="1">
      <alignment horizontal="left" vertical="center" wrapText="1"/>
    </xf>
    <xf numFmtId="0" fontId="30" fillId="13" borderId="9" xfId="0" applyFont="1" applyFill="1" applyBorder="1" applyAlignment="1">
      <alignment horizontal="left" vertical="center" wrapText="1"/>
    </xf>
    <xf numFmtId="0" fontId="30" fillId="13" borderId="18" xfId="0" applyFont="1" applyFill="1" applyBorder="1" applyAlignment="1">
      <alignment horizontal="center" vertical="center"/>
    </xf>
    <xf numFmtId="0" fontId="31" fillId="13" borderId="18" xfId="0" applyFont="1" applyFill="1" applyBorder="1" applyAlignment="1">
      <alignment horizontal="center" vertical="center"/>
    </xf>
    <xf numFmtId="0" fontId="30" fillId="13" borderId="31" xfId="0" applyFont="1" applyFill="1" applyBorder="1" applyAlignment="1">
      <alignment horizontal="center" vertical="center"/>
    </xf>
    <xf numFmtId="0" fontId="30" fillId="10" borderId="18" xfId="0" applyFont="1" applyFill="1" applyBorder="1" applyAlignment="1">
      <alignment horizontal="center" vertical="center"/>
    </xf>
    <xf numFmtId="0" fontId="52" fillId="13" borderId="18" xfId="0" applyFont="1" applyFill="1" applyBorder="1" applyAlignment="1">
      <alignment horizontal="center" vertical="center" wrapText="1"/>
    </xf>
    <xf numFmtId="0" fontId="30" fillId="13" borderId="8" xfId="0" applyFont="1" applyFill="1" applyBorder="1" applyAlignment="1">
      <alignment horizontal="center" vertical="center"/>
    </xf>
    <xf numFmtId="0" fontId="30" fillId="13" borderId="32" xfId="0" applyFont="1" applyFill="1" applyBorder="1" applyAlignment="1">
      <alignment horizontal="center" vertical="center" wrapText="1"/>
    </xf>
    <xf numFmtId="0" fontId="30" fillId="13" borderId="18" xfId="0" applyFont="1" applyFill="1" applyBorder="1" applyAlignment="1">
      <alignment horizontal="center" vertical="center" wrapText="1"/>
    </xf>
    <xf numFmtId="195" fontId="65" fillId="12" borderId="18" xfId="0" applyNumberFormat="1" applyFont="1" applyFill="1" applyBorder="1" applyProtection="1">
      <protection locked="0"/>
    </xf>
    <xf numFmtId="0" fontId="30" fillId="13" borderId="32"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32" xfId="0" applyFont="1" applyFill="1" applyBorder="1" applyAlignment="1">
      <alignment horizontal="center" vertical="center"/>
    </xf>
    <xf numFmtId="0" fontId="30" fillId="24" borderId="18" xfId="0" applyFont="1" applyFill="1" applyBorder="1" applyAlignment="1">
      <alignment horizontal="center" vertical="center"/>
    </xf>
    <xf numFmtId="0" fontId="30" fillId="13" borderId="9"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20" xfId="0" applyFont="1" applyFill="1" applyBorder="1" applyAlignment="1">
      <alignment horizontal="center" vertical="center" wrapText="1"/>
    </xf>
    <xf numFmtId="182" fontId="6" fillId="4" borderId="29" xfId="0" applyNumberFormat="1" applyFont="1" applyFill="1" applyBorder="1" applyAlignment="1">
      <alignment horizontal="center" vertical="center" wrapText="1"/>
    </xf>
    <xf numFmtId="182" fontId="6" fillId="4" borderId="18" xfId="0" applyNumberFormat="1" applyFont="1" applyFill="1" applyBorder="1" applyAlignment="1">
      <alignment horizontal="center" vertical="center" wrapText="1"/>
    </xf>
    <xf numFmtId="182" fontId="6" fillId="4" borderId="36" xfId="0" applyNumberFormat="1" applyFont="1" applyFill="1" applyBorder="1" applyAlignment="1">
      <alignment horizontal="center" vertical="center" wrapText="1"/>
    </xf>
    <xf numFmtId="0" fontId="0" fillId="11" borderId="29" xfId="0" applyFill="1" applyBorder="1" applyAlignment="1" applyProtection="1">
      <alignment horizontal="center" vertical="center"/>
      <protection locked="0"/>
    </xf>
    <xf numFmtId="0" fontId="0" fillId="11" borderId="18" xfId="0" applyFill="1" applyBorder="1" applyAlignment="1" applyProtection="1">
      <alignment horizontal="center" vertical="center"/>
      <protection locked="0"/>
    </xf>
    <xf numFmtId="0" fontId="0" fillId="11" borderId="36" xfId="0" applyFill="1" applyBorder="1" applyAlignment="1" applyProtection="1">
      <alignment horizontal="center" vertical="center"/>
      <protection locked="0"/>
    </xf>
    <xf numFmtId="0" fontId="0" fillId="4" borderId="30" xfId="0" applyFill="1" applyBorder="1"/>
    <xf numFmtId="0" fontId="0" fillId="4" borderId="19" xfId="0" applyFill="1" applyBorder="1"/>
    <xf numFmtId="0" fontId="0" fillId="4" borderId="34" xfId="0" applyFill="1" applyBorder="1"/>
    <xf numFmtId="0" fontId="6" fillId="8" borderId="69" xfId="0" applyFont="1" applyFill="1" applyBorder="1" applyAlignment="1">
      <alignment horizontal="center" vertical="center" wrapText="1"/>
    </xf>
    <xf numFmtId="0" fontId="6" fillId="8" borderId="7" xfId="0" applyFont="1" applyFill="1" applyBorder="1" applyAlignment="1">
      <alignment horizontal="center" vertical="center" wrapText="1"/>
    </xf>
    <xf numFmtId="182" fontId="6" fillId="4" borderId="16" xfId="0" applyNumberFormat="1" applyFont="1" applyFill="1" applyBorder="1" applyAlignment="1">
      <alignment horizontal="center" vertical="center" wrapText="1"/>
    </xf>
    <xf numFmtId="0" fontId="0" fillId="11" borderId="16" xfId="0" applyFill="1" applyBorder="1" applyAlignment="1" applyProtection="1">
      <alignment horizontal="center" vertical="center"/>
      <protection locked="0"/>
    </xf>
    <xf numFmtId="0" fontId="0" fillId="4" borderId="17" xfId="0" applyFill="1" applyBorder="1"/>
    <xf numFmtId="0" fontId="20" fillId="12" borderId="7" xfId="0" applyFont="1" applyFill="1" applyBorder="1" applyAlignment="1" applyProtection="1">
      <alignment horizontal="left" vertical="top" wrapText="1"/>
      <protection locked="0"/>
    </xf>
    <xf numFmtId="0" fontId="20" fillId="12" borderId="32" xfId="0" applyFont="1" applyFill="1" applyBorder="1" applyAlignment="1" applyProtection="1">
      <alignment horizontal="left" vertical="top" wrapText="1"/>
      <protection locked="0"/>
    </xf>
    <xf numFmtId="0" fontId="20" fillId="12" borderId="18" xfId="0" applyFont="1" applyFill="1" applyBorder="1" applyAlignment="1" applyProtection="1">
      <alignment horizontal="left" vertical="top" wrapText="1"/>
      <protection locked="0"/>
    </xf>
    <xf numFmtId="0" fontId="20" fillId="12" borderId="19" xfId="0" applyFont="1" applyFill="1" applyBorder="1" applyAlignment="1" applyProtection="1">
      <alignment horizontal="left" vertical="top" wrapText="1"/>
      <protection locked="0"/>
    </xf>
    <xf numFmtId="0" fontId="20" fillId="12" borderId="20" xfId="0" applyFont="1" applyFill="1" applyBorder="1" applyAlignment="1" applyProtection="1">
      <alignment horizontal="left" vertical="top" wrapText="1"/>
      <protection locked="0"/>
    </xf>
    <xf numFmtId="0" fontId="20" fillId="12" borderId="35" xfId="0" applyFont="1" applyFill="1" applyBorder="1" applyAlignment="1" applyProtection="1">
      <alignment horizontal="left" vertical="top" wrapText="1"/>
      <protection locked="0"/>
    </xf>
    <xf numFmtId="0" fontId="20" fillId="12" borderId="36" xfId="0" applyFont="1" applyFill="1" applyBorder="1" applyAlignment="1" applyProtection="1">
      <alignment horizontal="left" vertical="top" wrapText="1"/>
      <protection locked="0"/>
    </xf>
    <xf numFmtId="0" fontId="20" fillId="12" borderId="34" xfId="0" applyFont="1" applyFill="1" applyBorder="1" applyAlignment="1" applyProtection="1">
      <alignment horizontal="left" vertical="top" wrapText="1"/>
      <protection locked="0"/>
    </xf>
    <xf numFmtId="0" fontId="6" fillId="2" borderId="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5" borderId="74" xfId="0" applyFont="1" applyFill="1" applyBorder="1" applyAlignment="1">
      <alignment horizontal="center" vertical="center" wrapText="1"/>
    </xf>
    <xf numFmtId="0" fontId="6" fillId="5" borderId="67"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0" fillId="11" borderId="29" xfId="0" applyFill="1" applyBorder="1" applyProtection="1">
      <protection locked="0"/>
    </xf>
    <xf numFmtId="0" fontId="0" fillId="11" borderId="36" xfId="0" applyFill="1" applyBorder="1" applyProtection="1">
      <protection locked="0"/>
    </xf>
    <xf numFmtId="0" fontId="6" fillId="8" borderId="76" xfId="0" applyFont="1" applyFill="1" applyBorder="1" applyAlignment="1">
      <alignment horizontal="center" vertical="center" wrapText="1"/>
    </xf>
    <xf numFmtId="0" fontId="6" fillId="8" borderId="67" xfId="0" applyFont="1" applyFill="1" applyBorder="1" applyAlignment="1">
      <alignment horizontal="center" vertical="center" wrapText="1"/>
    </xf>
    <xf numFmtId="0" fontId="0" fillId="11" borderId="16" xfId="0" applyFill="1" applyBorder="1" applyProtection="1">
      <protection locked="0"/>
    </xf>
    <xf numFmtId="0" fontId="6" fillId="7" borderId="7" xfId="0" applyFont="1" applyFill="1" applyBorder="1" applyAlignment="1">
      <alignment horizontal="center" vertical="center" wrapText="1"/>
    </xf>
    <xf numFmtId="0" fontId="6" fillId="7" borderId="62" xfId="0" applyFont="1" applyFill="1" applyBorder="1" applyAlignment="1">
      <alignment horizontal="center" vertical="center" wrapText="1"/>
    </xf>
    <xf numFmtId="182" fontId="6" fillId="4" borderId="31" xfId="0" applyNumberFormat="1" applyFont="1" applyFill="1" applyBorder="1" applyAlignment="1">
      <alignment horizontal="center" vertical="center" wrapText="1"/>
    </xf>
    <xf numFmtId="0" fontId="0" fillId="4" borderId="50" xfId="0" applyFill="1" applyBorder="1"/>
    <xf numFmtId="0" fontId="40" fillId="6" borderId="70" xfId="0" applyFont="1" applyFill="1" applyBorder="1" applyAlignment="1">
      <alignment horizontal="center" vertical="center" wrapText="1"/>
    </xf>
    <xf numFmtId="0" fontId="40" fillId="6" borderId="73" xfId="0" applyFont="1" applyFill="1" applyBorder="1" applyAlignment="1">
      <alignment horizontal="center" vertical="center" wrapText="1"/>
    </xf>
    <xf numFmtId="183" fontId="6" fillId="4" borderId="18" xfId="0" applyNumberFormat="1" applyFont="1" applyFill="1" applyBorder="1" applyAlignment="1">
      <alignment horizontal="center" vertical="center" wrapText="1"/>
    </xf>
    <xf numFmtId="183" fontId="6" fillId="4" borderId="31" xfId="0" applyNumberFormat="1" applyFont="1" applyFill="1" applyBorder="1" applyAlignment="1">
      <alignment horizontal="center" vertical="center" wrapText="1"/>
    </xf>
    <xf numFmtId="0" fontId="0" fillId="9" borderId="19" xfId="0" applyFill="1" applyBorder="1"/>
    <xf numFmtId="0" fontId="0" fillId="9" borderId="50" xfId="0" applyFill="1" applyBorder="1"/>
    <xf numFmtId="183" fontId="6" fillId="4" borderId="29" xfId="0" applyNumberFormat="1" applyFont="1" applyFill="1" applyBorder="1" applyAlignment="1">
      <alignment horizontal="center" vertical="center" wrapText="1"/>
    </xf>
    <xf numFmtId="183" fontId="6" fillId="4" borderId="36" xfId="0" applyNumberFormat="1" applyFont="1" applyFill="1" applyBorder="1" applyAlignment="1">
      <alignment horizontal="center" vertical="center" wrapText="1"/>
    </xf>
    <xf numFmtId="183" fontId="6" fillId="4" borderId="16" xfId="0" applyNumberFormat="1" applyFont="1" applyFill="1" applyBorder="1" applyAlignment="1">
      <alignment horizontal="center" vertical="center" wrapText="1"/>
    </xf>
    <xf numFmtId="0" fontId="0" fillId="4" borderId="19" xfId="0" applyFill="1" applyBorder="1" applyProtection="1"/>
    <xf numFmtId="0" fontId="0" fillId="4" borderId="50" xfId="0" applyFill="1" applyBorder="1" applyProtection="1"/>
    <xf numFmtId="0" fontId="6" fillId="7" borderId="7" xfId="0" applyFont="1" applyFill="1" applyBorder="1" applyAlignment="1" applyProtection="1">
      <alignment horizontal="center" vertical="center" wrapText="1"/>
    </xf>
    <xf numFmtId="0" fontId="6" fillId="7" borderId="62"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0" fillId="4" borderId="17" xfId="0" applyFill="1" applyBorder="1" applyProtection="1"/>
    <xf numFmtId="0" fontId="6" fillId="5" borderId="28"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0" fillId="4" borderId="30" xfId="0" applyFill="1" applyBorder="1" applyProtection="1"/>
    <xf numFmtId="0" fontId="0" fillId="4" borderId="34" xfId="0" applyFill="1" applyBorder="1" applyProtection="1"/>
    <xf numFmtId="0" fontId="6" fillId="8" borderId="69"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40" fillId="6" borderId="70" xfId="0" applyFont="1" applyFill="1" applyBorder="1" applyAlignment="1" applyProtection="1">
      <alignment horizontal="center" vertical="center" wrapText="1"/>
    </xf>
    <xf numFmtId="0" fontId="40" fillId="6" borderId="73" xfId="0" applyFont="1" applyFill="1" applyBorder="1" applyAlignment="1" applyProtection="1">
      <alignment horizontal="center" vertical="center" wrapText="1"/>
    </xf>
    <xf numFmtId="0" fontId="20" fillId="0" borderId="43" xfId="0"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182" fontId="6" fillId="4" borderId="29" xfId="0" applyNumberFormat="1" applyFont="1" applyFill="1" applyBorder="1" applyAlignment="1" applyProtection="1">
      <alignment horizontal="center" vertical="center" wrapText="1"/>
    </xf>
    <xf numFmtId="182" fontId="6" fillId="4" borderId="18" xfId="0" applyNumberFormat="1" applyFont="1" applyFill="1" applyBorder="1" applyAlignment="1" applyProtection="1">
      <alignment horizontal="center" vertical="center" wrapText="1"/>
    </xf>
    <xf numFmtId="182" fontId="6" fillId="4" borderId="36" xfId="0" applyNumberFormat="1" applyFont="1" applyFill="1" applyBorder="1" applyAlignment="1" applyProtection="1">
      <alignment horizontal="center" vertical="center" wrapText="1"/>
    </xf>
    <xf numFmtId="0" fontId="40" fillId="6" borderId="77" xfId="0" applyFont="1" applyFill="1" applyBorder="1" applyAlignment="1" applyProtection="1">
      <alignment horizontal="center" vertical="center" wrapText="1"/>
    </xf>
    <xf numFmtId="0" fontId="6" fillId="0" borderId="43"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81" xfId="0" applyFont="1" applyBorder="1" applyAlignment="1" applyProtection="1">
      <alignment horizontal="center" vertical="center"/>
    </xf>
    <xf numFmtId="49" fontId="6" fillId="16" borderId="41" xfId="0" applyNumberFormat="1" applyFont="1" applyFill="1" applyBorder="1" applyAlignment="1" applyProtection="1">
      <alignment horizontal="center" vertical="center" wrapText="1"/>
    </xf>
    <xf numFmtId="49" fontId="6" fillId="16" borderId="13" xfId="0" applyNumberFormat="1" applyFont="1" applyFill="1" applyBorder="1" applyAlignment="1" applyProtection="1">
      <alignment horizontal="center" vertical="center" wrapText="1"/>
    </xf>
    <xf numFmtId="49" fontId="6" fillId="16" borderId="79" xfId="0" applyNumberFormat="1" applyFont="1" applyFill="1" applyBorder="1" applyAlignment="1" applyProtection="1">
      <alignment horizontal="center" vertical="center" wrapText="1"/>
    </xf>
    <xf numFmtId="0" fontId="6" fillId="0" borderId="33" xfId="0" applyFont="1" applyBorder="1" applyAlignment="1" applyProtection="1">
      <alignment horizontal="justify" vertical="center" wrapText="1"/>
    </xf>
    <xf numFmtId="0" fontId="6" fillId="0" borderId="16" xfId="0" applyFont="1" applyBorder="1" applyAlignment="1" applyProtection="1">
      <alignment horizontal="justify" vertical="center" wrapText="1"/>
    </xf>
    <xf numFmtId="182" fontId="6" fillId="4" borderId="16" xfId="0" applyNumberFormat="1" applyFont="1" applyFill="1" applyBorder="1" applyAlignment="1" applyProtection="1">
      <alignment horizontal="center" vertical="center" wrapText="1"/>
    </xf>
    <xf numFmtId="0" fontId="6" fillId="0" borderId="32" xfId="0" applyFont="1" applyBorder="1" applyAlignment="1" applyProtection="1">
      <alignment horizontal="justify" vertical="center" wrapText="1"/>
    </xf>
    <xf numFmtId="0" fontId="6" fillId="0" borderId="18" xfId="0" applyFont="1" applyBorder="1" applyAlignment="1" applyProtection="1">
      <alignment horizontal="justify" vertical="center" wrapText="1"/>
    </xf>
    <xf numFmtId="49" fontId="6" fillId="16" borderId="78" xfId="0" applyNumberFormat="1" applyFont="1" applyFill="1" applyBorder="1" applyAlignment="1" applyProtection="1">
      <alignment horizontal="center" vertical="center" wrapText="1"/>
    </xf>
    <xf numFmtId="49" fontId="6" fillId="16" borderId="45" xfId="0" applyNumberFormat="1"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20" fillId="12" borderId="7" xfId="0" applyFont="1" applyFill="1" applyBorder="1" applyAlignment="1" applyProtection="1">
      <alignment horizontal="left" vertical="top"/>
      <protection locked="0"/>
    </xf>
    <xf numFmtId="0" fontId="20" fillId="12" borderId="18" xfId="0" applyFont="1" applyFill="1" applyBorder="1" applyAlignment="1" applyProtection="1">
      <alignment horizontal="left" vertical="top"/>
      <protection locked="0"/>
    </xf>
    <xf numFmtId="0" fontId="20" fillId="12" borderId="19" xfId="0" applyFont="1" applyFill="1" applyBorder="1" applyAlignment="1" applyProtection="1">
      <alignment horizontal="left" vertical="top"/>
      <protection locked="0"/>
    </xf>
    <xf numFmtId="0" fontId="20" fillId="12" borderId="20" xfId="0" applyFont="1" applyFill="1" applyBorder="1" applyAlignment="1" applyProtection="1">
      <alignment horizontal="left" vertical="top"/>
      <protection locked="0"/>
    </xf>
    <xf numFmtId="0" fontId="20" fillId="12" borderId="36" xfId="0" applyFont="1" applyFill="1" applyBorder="1" applyAlignment="1" applyProtection="1">
      <alignment horizontal="left" vertical="top"/>
      <protection locked="0"/>
    </xf>
    <xf numFmtId="0" fontId="20" fillId="12" borderId="34" xfId="0" applyFont="1" applyFill="1" applyBorder="1" applyAlignment="1" applyProtection="1">
      <alignment horizontal="left" vertical="top"/>
      <protection locked="0"/>
    </xf>
    <xf numFmtId="0" fontId="1" fillId="22" borderId="56" xfId="16" applyFill="1" applyBorder="1" applyAlignment="1">
      <alignment horizontal="center" vertical="center"/>
    </xf>
    <xf numFmtId="0" fontId="0" fillId="22" borderId="56" xfId="17" applyFont="1" applyFill="1" applyBorder="1" applyAlignment="1">
      <alignment horizontal="center" vertical="center"/>
    </xf>
  </cellXfs>
  <cellStyles count="23">
    <cellStyle name="cf1" xfId="7" xr:uid="{7E990DAF-372C-42A1-B694-EB22DFC55C88}"/>
    <cellStyle name="cf2" xfId="8" xr:uid="{ED0A6FB2-E1D4-4DC3-ACE6-92024994E000}"/>
    <cellStyle name="cf3" xfId="9" xr:uid="{08250E46-780F-4DFB-A41F-5B37D6C33365}"/>
    <cellStyle name="cf4" xfId="10" xr:uid="{EFB9452A-622B-4318-BEDF-058F7FA13911}"/>
    <cellStyle name="cf5" xfId="11" xr:uid="{C98C80D4-F870-4B77-8E91-DEC1ACBC7C94}"/>
    <cellStyle name="cf6" xfId="12" xr:uid="{49D04455-09F0-443D-A1CE-321AD359A38A}"/>
    <cellStyle name="cf7" xfId="13" xr:uid="{117D44DB-9EBC-47E1-80B1-486F9F6357C5}"/>
    <cellStyle name="cf8" xfId="14" xr:uid="{BF582B54-AF5C-4723-8407-DA8E6470E856}"/>
    <cellStyle name="cf9" xfId="15" xr:uid="{7F20ED08-B880-41ED-803D-EEE950A72F15}"/>
    <cellStyle name="一般" xfId="0" builtinId="0" customBuiltin="1"/>
    <cellStyle name="一般 2" xfId="1" xr:uid="{F9E579D7-F7B2-4847-8ABC-4B447455F5F4}"/>
    <cellStyle name="一般 2 2" xfId="2" xr:uid="{54EDC371-9C78-4735-8E5E-D96EB4429CA8}"/>
    <cellStyle name="一般 2 3" xfId="18" xr:uid="{D6B4A4AD-9062-4C3F-8AC6-DC90E25E18AB}"/>
    <cellStyle name="一般 3" xfId="16" xr:uid="{0283A1CE-8005-4EE9-9C0F-440EBC1C46D1}"/>
    <cellStyle name="一般 3 2" xfId="17" xr:uid="{0EDBE238-0633-419F-A443-C8A62E11D191}"/>
    <cellStyle name="千分位 2" xfId="3" xr:uid="{8C78EFC9-F5E0-432E-A462-C6298BD1FF1A}"/>
    <cellStyle name="千分位 2 2" xfId="20" xr:uid="{B9A3505F-DC6C-4E10-BF6B-E13103A0E4C6}"/>
    <cellStyle name="千分位 3" xfId="22" xr:uid="{8A1E6DFF-6043-4781-BEA0-EE4356BC52ED}"/>
    <cellStyle name="百分比 2" xfId="4" xr:uid="{54C8A518-9F1D-4BA7-8EA9-63CFB7E0A90F}"/>
    <cellStyle name="百分比 2 2" xfId="21" xr:uid="{DAF06719-1559-4507-B91D-B58F7AD21032}"/>
    <cellStyle name="超連結" xfId="5" xr:uid="{3F962ED9-0FE0-440A-AE7C-2F047A35B085}"/>
    <cellStyle name="超連結 2" xfId="6" xr:uid="{0BB57A13-A68A-47D8-AC66-092BACD6581B}"/>
    <cellStyle name="超連結 2 2" xfId="19" xr:uid="{DD46A776-1203-403F-9EE2-90F5012EF0D0}"/>
  </cellStyles>
  <dxfs count="1">
    <dxf>
      <font>
        <color rgb="FFC0C0C0"/>
        <family val="1"/>
        <charset val="136"/>
      </font>
    </dxf>
  </dxfs>
  <tableStyles count="0" defaultTableStyle="TableStyleMedium2" defaultPivotStyle="PivotStyleLight16"/>
  <colors>
    <mruColors>
      <color rgb="FFFF505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externalLink" Target="externalLinks/externalLink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externalLink" Target="externalLinks/externalLink2.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6.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externalLink" Target="externalLinks/externalLink5.xml" /><Relationship Id="rId28" Type="http://schemas.microsoft.com/office/2022/11/relationships/FeaturePropertyBag" Target="featurePropertyBag/featurePropertyBag.xml" /><Relationship Id="rId10" Type="http://schemas.openxmlformats.org/officeDocument/2006/relationships/worksheet" Target="worksheets/sheet10.xml" /><Relationship Id="rId19"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externalLink" Target="externalLinks/externalLink4.xml" /><Relationship Id="rId27" Type="http://schemas.openxmlformats.org/officeDocument/2006/relationships/sharedStrings" Target="sharedStrings.xml" /></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S:/&#30740;&#31350;&#26696;/G.&#32160;&#33394;&#24037;&#24288;&#26696;/c.&#35336;&#30059;&#24037;&#20316;/%5b114&#24180;%5d/1.2.1%20&#32160;&#33394;&#24037;&#24288;&amp;&#28165;&#28500;&#29983;&#29986;&#30003;&#35531;&#26696;&#20214;/000-&#27969;&#31243;&#21450;&#34920;&#26684;/0_&#28165;&#28500;&#29983;&#29986;&#35413;&#20272;&#31995;&#32113;&#33258;&#35413;&#34920;&#20462;&#35330;(%5b&#26032;2024&#29256;)/A01-6&#21322;&#23566;&#39636;(IC&#23553;&#35037;&#28204;&#35430;)&#28165;&#28500;&#29983;&#29986;&#35413;&#20272;&#31995;&#32113;&#33258;&#35413;&#34920;20250121(&#25976;&#20540;&#24050;&#27298;&#26597;&#20844;&#24335;&#26410;&#35079;&#26597;)_&#21932;.ods" TargetMode="External" /><Relationship Id="rId1" Type="http://schemas.openxmlformats.org/officeDocument/2006/relationships/externalLinkPath" Target="A01-6&#21322;&#23566;&#39636;(IC&#23553;&#35037;&#28204;&#35430;)&#28165;&#28500;&#29983;&#29986;&#35413;&#20272;&#31995;&#32113;&#33258;&#35413;&#34920;20250121(&#25976;&#20540;&#24050;&#27298;&#26597;&#20844;&#24335;&#26410;&#35079;&#26597;)_&#21932;.od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4-&#24037;&#20316;&#36039;&#26009;&#24235;/6-&#32160;&#33394;&#24037;&#24288;&#23560;&#21312;/5-&#30003;&#35531;&#26696;&#20214;/2-CP&#28165;&#28500;&#29983;&#29986;(&#27512;&#27284;&#26178;&#21247;&#35206;&#33995;&#21407;&#27284;&#26696;)/CP10708_&#27054;&#25104;&#32025;&#26989;&#40845;&#28525;&#24288;_187/A.&#30003;&#35531;&#36039;&#26009;/&#35079;&#26412;%20&#19968;&#33324;&#34892;&#26989;&#28165;&#28500;&#29983;&#29986;&#35413;&#20272;&#31995;&#32113;&#33258;&#35413;&#34920;(&#27054;&#25104;&#40845;&#28525;).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4-&#24037;&#20316;&#36039;&#26009;&#24235;/6-&#32160;&#33394;&#24037;&#24288;&#23560;&#21312;/5-&#30003;&#35531;&#26696;&#20214;/2-CP&#28165;&#28500;&#29983;&#29986;(&#27512;&#27284;&#26178;&#21247;&#35206;&#33995;&#21407;&#27284;&#26696;)/CP10708_&#27054;&#25104;&#32025;&#26989;&#40845;&#28525;&#24288;_187/A.&#30003;&#35531;&#36039;&#26009;/&#35079;&#26412;%20&#19968;&#33324;&#34892;&#26989;&#28165;&#28500;&#29983;&#29986;&#35413;&#20272;&#31995;&#32113;&#33258;&#35413;&#34920;(&#27054;&#25104;&#40845;&#28525;).xls"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04-&#24037;&#20316;&#36039;&#26009;&#24235;/6-&#32160;&#33394;&#24037;&#24288;&#23560;&#21312;/00-&#32160;&#33394;&#24037;&#24288;&#27161;&#31456;&#30456;&#38364;&#25991;&#20214;/2-&#30003;&#35531;&#25991;&#20214;&amp;&#33258;&#35413;&#34920;/A01-2&#32147;&#28639;&#37096;&#24037;&#26989;&#23616;&#21322;&#23566;&#39636;&#26989;(IC&#35069;&#36896;)&#28165;&#28500;&#29983;&#29986;&#35413;&#20272;&#31995;&#32113;&#33258;&#35413;&#34920;_2021.ods"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u92427/Desktop/&#28165;&#28500;&#29983;&#29986;/&#36896;&#32025;&#26989;/&#36896;&#32025;&#26989;&#33258;&#35413;&#34920;.ods" TargetMode="External" /></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Documents%20and%20Settings/chaomin/Local%20Settings/Temporary%20Internet%20Files/OLK4E2/&#21322;&#23566;&#39636;&#26989;(IC&#35069;&#36896;)&#28165;&#28500;&#29983;&#29986;&#35413;&#20272;&#31995;&#32113;&#33258;&#35413;&#24037;&#20855;(&#31354;&#30333;)_10104.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封面"/>
      <sheetName val="壹、清潔生產評估背景資訊"/>
      <sheetName val="貳、半導體封測產業清潔生產評估系統得分總表"/>
      <sheetName val="1-1單位產品用電量"/>
      <sheetName val="1-2單位產品用水量"/>
      <sheetName val="1-3製程用水回收率"/>
      <sheetName val="1-4單位產品事業廢棄物產生量及1-5事業廢棄物回收率"/>
      <sheetName val="1-6放流水水質"/>
      <sheetName val="2_綠色製程"/>
      <sheetName val="3_污染物產生及管末處理功能"/>
      <sheetName val="4_環境友善設計"/>
      <sheetName val="5_綠色管理"/>
      <sheetName val="6_社會責任"/>
      <sheetName val="7_創新思維"/>
      <sheetName val="8_其他"/>
      <sheetName val="附表1_多項產品基準值修正計算方式"/>
      <sheetName val="list"/>
    </sheetNames>
    <sheetDataSet>
      <sheetData sheetId="0" refreshError="1"/>
      <sheetData sheetId="1">
        <row r="13">
          <cell r="D13"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ow r="2">
          <cell r="N2" t="str">
            <v>範疇1</v>
          </cell>
          <cell r="O2" t="str">
            <v>E能源或固定</v>
          </cell>
          <cell r="P2" t="str">
            <v>─</v>
          </cell>
          <cell r="Q2" t="str">
            <v>─</v>
          </cell>
        </row>
        <row r="3">
          <cell r="N3" t="str">
            <v>範疇2</v>
          </cell>
          <cell r="O3" t="str">
            <v>P製程</v>
          </cell>
          <cell r="R3" t="str">
            <v>v</v>
          </cell>
        </row>
        <row r="4">
          <cell r="N4" t="str">
            <v>範疇3</v>
          </cell>
          <cell r="O4" t="str">
            <v>F逸散</v>
          </cell>
        </row>
        <row r="5">
          <cell r="O5" t="str">
            <v>T移動</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壹、清潔生產評估背景資訊"/>
      <sheetName val="貳、一般行業清潔生產評估系統得分總表"/>
      <sheetName val="參、不適用指標說明及各項指標查檢表"/>
      <sheetName val="1-1及1-2原料使用量及再生原料使用率"/>
      <sheetName val="1-3能源消耗量"/>
      <sheetName val="1-4能源回收率"/>
      <sheetName val="1-5水資源耗用量"/>
      <sheetName val="1-6廢水回收率"/>
      <sheetName val="1-7事業廢棄物產生量指標及1-8事業廢棄物回收率"/>
      <sheetName val="1-9溫室氣體排放量"/>
      <sheetName val="2_綠色製程"/>
      <sheetName val="3_污染物產生及管末處理功能"/>
      <sheetName val="4_環境友善設計"/>
      <sheetName val="5_綠色管理"/>
      <sheetName val="6_社會責任"/>
      <sheetName val="7_創新思維"/>
      <sheetName val="8_其他"/>
      <sheetName val="list"/>
      <sheetName val="2_綠色製程2"/>
      <sheetName val="3_污染物產生及管末處理功能2"/>
      <sheetName val="4_環境友善設計2"/>
      <sheetName val="5_綠色管理2"/>
      <sheetName val="6_社會責任2"/>
      <sheetName val="7_創新思維2"/>
      <sheetName val="8_其他2"/>
      <sheetName val="2_綠色製程1"/>
      <sheetName val="3_污染物產生及管末處理功能1"/>
      <sheetName val="4_環境友善設計1"/>
      <sheetName val="5_綠色管理1"/>
      <sheetName val="6_社會責任1"/>
      <sheetName val="7_創新思維1"/>
      <sheetName val="8_其他1"/>
      <sheetName val="2_綠色製程3"/>
      <sheetName val="3_污染物產生及管末處理功能3"/>
      <sheetName val="4_環境友善設計3"/>
      <sheetName val="5_綠色管理3"/>
      <sheetName val="6_社會責任3"/>
      <sheetName val="7_創新思維3"/>
      <sheetName val="8_其他3"/>
      <sheetName val="2.綠色製程"/>
      <sheetName val="3.污染物產生及管末處理功能"/>
      <sheetName val="4.環境友善設計"/>
      <sheetName val="5.綠色管理"/>
      <sheetName val="6.社會責任"/>
      <sheetName val="7.創新思維"/>
      <sheetName val="8.其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5">
          <cell r="C5" t="str">
            <v>自辦模式</v>
          </cell>
        </row>
        <row r="6">
          <cell r="C6" t="str">
            <v>淨斯多功能福慧床</v>
          </cell>
        </row>
      </sheetData>
      <sheetData sheetId="18" refreshError="1">
        <row r="2">
          <cell r="B2" t="str">
            <v>外購再生原料</v>
          </cell>
          <cell r="C2" t="str">
            <v>g</v>
          </cell>
          <cell r="F2" t="str">
            <v>kcal/kg</v>
          </cell>
          <cell r="H2" t="str">
            <v>廢熱回收</v>
          </cell>
          <cell r="M2" t="str">
            <v>廠內回收</v>
          </cell>
          <cell r="N2" t="str">
            <v>範疇1</v>
          </cell>
          <cell r="O2" t="str">
            <v>E能源或固定</v>
          </cell>
          <cell r="P2" t="str">
            <v>─</v>
          </cell>
          <cell r="Q2" t="str">
            <v>─</v>
          </cell>
          <cell r="T2" t="str">
            <v>適用</v>
          </cell>
        </row>
        <row r="3">
          <cell r="B3" t="str">
            <v>一般原料</v>
          </cell>
          <cell r="C3" t="str">
            <v>kg</v>
          </cell>
          <cell r="F3" t="str">
            <v>kcal/m3</v>
          </cell>
          <cell r="H3" t="str">
            <v>蒸氣回收</v>
          </cell>
          <cell r="M3" t="str">
            <v>廠內暫存</v>
          </cell>
          <cell r="N3" t="str">
            <v>範疇2</v>
          </cell>
          <cell r="O3" t="str">
            <v>P製程</v>
          </cell>
          <cell r="R3" t="str">
            <v>v</v>
          </cell>
          <cell r="T3" t="str">
            <v>不適用</v>
          </cell>
        </row>
        <row r="4">
          <cell r="C4" t="str">
            <v>t</v>
          </cell>
          <cell r="F4" t="str">
            <v>kcal/liter</v>
          </cell>
          <cell r="H4" t="str">
            <v>廢棄物焚化發電</v>
          </cell>
          <cell r="M4" t="str">
            <v>委外-焚化</v>
          </cell>
          <cell r="N4" t="str">
            <v>範疇3</v>
          </cell>
          <cell r="O4" t="str">
            <v>F逸散</v>
          </cell>
        </row>
        <row r="5">
          <cell r="F5" t="str">
            <v>kcal/kWh</v>
          </cell>
          <cell r="H5" t="str">
            <v>燃料回收</v>
          </cell>
          <cell r="M5" t="str">
            <v>委外-掩埋</v>
          </cell>
          <cell r="O5" t="str">
            <v>T移動</v>
          </cell>
        </row>
        <row r="6">
          <cell r="M6" t="str">
            <v>委外-回收</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_其他"/>
      <sheetName val="list"/>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壹、清潔生產評估背景資訊"/>
      <sheetName val="貳、半導體業(IC製造)清潔生產評估系統得分總表"/>
      <sheetName val="1-1單位產品原物料使用率"/>
      <sheetName val="1-2單位產品能源消耗率"/>
      <sheetName val="1-3單位產品水資源耗用率"/>
      <sheetName val="1-4製程水回收率"/>
      <sheetName val="1-7單位產品溫室氣體排放量"/>
      <sheetName val="2_綠色製程"/>
      <sheetName val="3_污染物產生及管末處理功能"/>
      <sheetName val="4_環境友善設計"/>
      <sheetName val="5_綠色管理"/>
      <sheetName val="6_社會責任"/>
      <sheetName val="7_創新思維"/>
      <sheetName val="8_其他"/>
      <sheetName val="list"/>
    </sheetNames>
    <sheetDataSet>
      <sheetData sheetId="0"/>
      <sheetData sheetId="1">
        <row r="13">
          <cell r="G13">
            <v>500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E2" t="str">
            <v>g</v>
          </cell>
          <cell r="P2" t="str">
            <v>範疇1</v>
          </cell>
          <cell r="Q2" t="str">
            <v>E能源或固定</v>
          </cell>
          <cell r="R2" t="str">
            <v>─</v>
          </cell>
          <cell r="S2" t="str">
            <v>─</v>
          </cell>
        </row>
        <row r="3">
          <cell r="E3" t="str">
            <v>kg</v>
          </cell>
          <cell r="P3" t="str">
            <v>範疇2</v>
          </cell>
          <cell r="Q3" t="str">
            <v>P製程</v>
          </cell>
          <cell r="T3" t="str">
            <v>v</v>
          </cell>
        </row>
        <row r="4">
          <cell r="E4" t="str">
            <v>t</v>
          </cell>
          <cell r="P4" t="str">
            <v>範疇3</v>
          </cell>
          <cell r="Q4" t="str">
            <v>F逸散</v>
          </cell>
        </row>
        <row r="5">
          <cell r="Q5" t="str">
            <v>T移動</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造紙業自評表"/>
    </sheetNames>
    <definedNames>
      <definedName name="排放源範疇"/>
      <definedName name="範疇一型式"/>
      <definedName name="範疇二型式"/>
      <definedName name="範疇三型式"/>
    </defined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估結果"/>
      <sheetName val="0-基本資料"/>
      <sheetName val="1-1單位產品原物料使用率"/>
      <sheetName val="1-3單位產品能源消耗率"/>
      <sheetName val="1-5單位產品水資源耗用率"/>
      <sheetName val="1-6廢水回收率"/>
      <sheetName val="1-7&amp;1-8事業廢棄物產生量及事業廢棄物回收率"/>
      <sheetName val="1-9溫室氣體排放量"/>
      <sheetName val="2_綠色製程"/>
      <sheetName val="3_污染物產生及管末處理功能"/>
      <sheetName val="4_環境友善設計"/>
      <sheetName val="5_綠色管理"/>
      <sheetName val="6_社會責任"/>
      <sheetName val="7_創新思維"/>
      <sheetName val="8_其他"/>
      <sheetName val="list"/>
      <sheetName val="2_綠色製程3"/>
      <sheetName val="3_污染物產生及管末處理功能3"/>
      <sheetName val="4_環境友善設計3"/>
      <sheetName val="5_綠色管理3"/>
      <sheetName val="6_社會責任3"/>
      <sheetName val="7_創新思維3"/>
      <sheetName val="8_其他3"/>
      <sheetName val="2_綠色製程1"/>
      <sheetName val="3_污染物產生及管末處理功能1"/>
      <sheetName val="4_環境友善設計1"/>
      <sheetName val="5_綠色管理1"/>
      <sheetName val="6_社會責任1"/>
      <sheetName val="7_創新思維1"/>
      <sheetName val="8_其他1"/>
      <sheetName val="2_綠色製程2"/>
      <sheetName val="3_污染物產生及管末處理功能2"/>
      <sheetName val="4_環境友善設計2"/>
      <sheetName val="5_綠色管理2"/>
      <sheetName val="6_社會責任2"/>
      <sheetName val="7_創新思維2"/>
      <sheetName val="8_其他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679ACC-B09F-4076-845F-C6876EDC42AA}" name="清單1" displayName="清單1" ref="A1:V27" totalsRowShown="0">
  <tableColumns count="22">
    <tableColumn id="1" xr3:uid="{EFDFDDB3-A1FB-4C52-A332-4124D5B0F899}" name="產業別"/>
    <tableColumn id="2" xr3:uid="{CD062FC0-6764-49AE-BD26-29093B374A45}" name="原物料屬性"/>
    <tableColumn id="3" xr3:uid="{0142E1E9-D980-4529-808F-EF4CB39B91CD}" name="單位"/>
    <tableColumn id="4" xr3:uid="{11995CF9-F13E-47A4-98AA-8FEB1F56276B}" name="係數"/>
    <tableColumn id="5" xr3:uid="{2E9F71E8-C7F7-489A-AAA2-6B42219FB745}" name="自評得分"/>
    <tableColumn id="6" xr3:uid="{F4E689EE-1CCC-4A33-9EB5-C7DFD221C6A8}" name="熱值單位"/>
    <tableColumn id="7" xr3:uid="{1B1549BD-8F87-42CF-96C1-ED74CC8FDF33}" name="能源單位"/>
    <tableColumn id="8" xr3:uid="{37089E7E-AC4C-4FE4-B70D-2A59C326A6C1}" name="回收能源種類"/>
    <tableColumn id="9" xr3:uid="{6614E4D6-7D07-4967-ACC2-315156A11904}" name="回收能源熱值"/>
    <tableColumn id="10" xr3:uid="{0FEAF532-957E-457A-A27D-A72324DFE832}" name="回收能源熱值單位"/>
    <tableColumn id="11" xr3:uid="{54A375BF-4858-42D6-81A0-B3546AAB886C}" name="能源回收量單位"/>
    <tableColumn id="12" xr3:uid="{4EFF350F-43F2-4FF5-9BEF-37262F7F3044}" name="水資源來源"/>
    <tableColumn id="13" xr3:uid="{BB5975E4-8FF2-4EC2-8A64-0A6632093792}" name="廢棄物處理方式"/>
    <tableColumn id="14" xr3:uid="{B63D524B-FAE9-4EDA-A40E-3A81E4EC21D9}" name="排放源範疇"/>
    <tableColumn id="15" xr3:uid="{F304114C-1885-4B8E-BB37-CAA2145A163B}" name="範疇一型式"/>
    <tableColumn id="16" xr3:uid="{201D1127-13B3-4367-A1BF-B4C90FB3AC3C}" name="範疇二型式"/>
    <tableColumn id="17" xr3:uid="{969EC2E4-C295-4071-A2EB-10470E612F4D}" name="範疇三型式"/>
    <tableColumn id="18" xr3:uid="{A2D68564-C20B-4437-9A66-71DB6CD844D8}" name="是否"/>
    <tableColumn id="19" xr3:uid="{8A619507-9294-448C-90FC-0B169F7A6344}" name="活動數據單位"/>
    <tableColumn id="20" xr3:uid="{48CE5195-AD76-4A99-B640-C688BA5682C8}" name="指標適用性"/>
    <tableColumn id="21" xr3:uid="{30A29AF9-9047-4170-AE68-4E4E5D30CDBD}" name="工廠年度產出單位"/>
    <tableColumn id="22" xr3:uid="{C9397EAB-D5A9-439E-8456-9E75B58AE2AA}" name="中間處理"/>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BC5F-4E0B-4D38-B874-5DC104D3A4FE}">
  <sheetPr>
    <tabColor rgb="FFFFFFCC"/>
    <pageSetUpPr fitToPage="1"/>
  </sheetPr>
  <dimension ref="A1:N32"/>
  <sheetViews>
    <sheetView tabSelected="1" view="pageBreakPreview" zoomScale="90" zoomScaleNormal="100" zoomScaleSheetLayoutView="90" workbookViewId="0">
      <selection activeCell="I20" sqref="I20"/>
    </sheetView>
  </sheetViews>
  <sheetFormatPr defaultRowHeight="15"/>
  <cols>
    <col min="1" max="1" width="8.78125" customWidth="1"/>
    <col min="2" max="3" width="6.3828125" customWidth="1"/>
    <col min="4" max="4" width="6.91796875" customWidth="1"/>
    <col min="5" max="5" width="8.78125" customWidth="1"/>
    <col min="6" max="6" width="8.24609375" style="7" customWidth="1"/>
    <col min="7" max="7" width="10.375" style="7" customWidth="1"/>
    <col min="8" max="8" width="7.31640625" style="7" customWidth="1"/>
    <col min="9" max="9" width="9.1796875" style="7" customWidth="1"/>
    <col min="10" max="10" width="7.58203125" style="7" customWidth="1"/>
    <col min="11" max="11" width="6.3828125" customWidth="1"/>
    <col min="12" max="12" width="6.1171875" customWidth="1"/>
    <col min="13" max="13" width="10.77734375" customWidth="1"/>
    <col min="14" max="14" width="2.26171875" customWidth="1"/>
    <col min="15" max="19" width="8.78125" customWidth="1"/>
  </cols>
  <sheetData>
    <row r="1" spans="1:14">
      <c r="A1" s="1"/>
      <c r="B1" s="1"/>
      <c r="C1" s="1"/>
      <c r="D1" s="1"/>
      <c r="E1" s="1"/>
      <c r="F1" s="2"/>
      <c r="G1" s="2"/>
      <c r="H1" s="2"/>
      <c r="I1" s="2"/>
      <c r="J1" s="2"/>
      <c r="K1" s="1"/>
      <c r="L1" s="1"/>
      <c r="M1" s="1"/>
      <c r="N1" s="68"/>
    </row>
    <row r="2" spans="1:14">
      <c r="A2" s="1"/>
      <c r="B2" s="1"/>
      <c r="C2" s="1"/>
      <c r="D2" s="1"/>
      <c r="E2" s="1"/>
      <c r="F2" s="2"/>
      <c r="G2" s="2"/>
      <c r="H2" s="2"/>
      <c r="I2" s="2"/>
      <c r="J2" s="2"/>
      <c r="K2" s="1"/>
      <c r="L2" s="1"/>
      <c r="M2" s="1"/>
      <c r="N2" s="68"/>
    </row>
    <row r="3" spans="1:14">
      <c r="A3" s="1"/>
      <c r="B3" s="1"/>
      <c r="C3" s="1"/>
      <c r="D3" s="1"/>
      <c r="E3" s="1"/>
      <c r="F3" s="2"/>
      <c r="G3" s="2"/>
      <c r="H3" s="2"/>
      <c r="I3" s="2"/>
      <c r="J3" s="2"/>
      <c r="K3" s="1"/>
      <c r="L3" s="1"/>
      <c r="M3" s="1"/>
      <c r="N3" s="68"/>
    </row>
    <row r="4" spans="1:14">
      <c r="A4" s="1"/>
      <c r="B4" s="1"/>
      <c r="C4" s="1"/>
      <c r="D4" s="1"/>
      <c r="E4" s="1"/>
      <c r="F4" s="2"/>
      <c r="G4" s="2"/>
      <c r="H4" s="2"/>
      <c r="I4" s="2"/>
      <c r="J4" s="2"/>
      <c r="K4" s="1"/>
      <c r="L4" s="1"/>
      <c r="M4" s="1"/>
      <c r="N4" s="68"/>
    </row>
    <row r="5" spans="1:14" ht="107.25" customHeight="1">
      <c r="A5" s="550" t="s">
        <v>812</v>
      </c>
      <c r="B5" s="550"/>
      <c r="C5" s="550"/>
      <c r="D5" s="550"/>
      <c r="E5" s="550"/>
      <c r="F5" s="550"/>
      <c r="G5" s="550"/>
      <c r="H5" s="550"/>
      <c r="I5" s="550"/>
      <c r="J5" s="550"/>
      <c r="K5" s="550"/>
      <c r="L5" s="550"/>
      <c r="M5" s="550"/>
      <c r="N5" s="68"/>
    </row>
    <row r="6" spans="1:14">
      <c r="A6" s="1"/>
      <c r="B6" s="1"/>
      <c r="C6" s="1"/>
      <c r="D6" s="1"/>
      <c r="E6" s="1"/>
      <c r="F6" s="2"/>
      <c r="G6" s="2"/>
      <c r="H6" s="2"/>
      <c r="I6" s="2"/>
      <c r="J6" s="2"/>
      <c r="K6" s="1"/>
      <c r="L6" s="1"/>
      <c r="M6" s="1"/>
      <c r="N6" s="68"/>
    </row>
    <row r="7" spans="1:14">
      <c r="A7" s="1"/>
      <c r="B7" s="1"/>
      <c r="C7" s="1"/>
      <c r="D7" s="1"/>
      <c r="E7" s="1"/>
      <c r="F7" s="2"/>
      <c r="G7" s="2"/>
      <c r="H7" s="2"/>
      <c r="I7" s="2"/>
      <c r="J7" s="2"/>
      <c r="K7" s="1"/>
      <c r="L7" s="1"/>
      <c r="M7" s="1"/>
      <c r="N7" s="68"/>
    </row>
    <row r="8" spans="1:14">
      <c r="A8" s="1"/>
      <c r="B8" s="1"/>
      <c r="C8" s="1"/>
      <c r="D8" s="1"/>
      <c r="E8" s="1"/>
      <c r="F8" s="2"/>
      <c r="G8" s="2"/>
      <c r="H8" s="2"/>
      <c r="I8" s="2"/>
      <c r="J8" s="2"/>
      <c r="K8" s="1"/>
      <c r="L8" s="1"/>
      <c r="M8" s="1"/>
      <c r="N8" s="68"/>
    </row>
    <row r="9" spans="1:14">
      <c r="A9" s="1"/>
      <c r="B9" s="1"/>
      <c r="C9" s="1"/>
      <c r="D9" s="1"/>
      <c r="E9" s="1"/>
      <c r="F9" s="2"/>
      <c r="G9" s="2"/>
      <c r="H9" s="2"/>
      <c r="I9" s="2"/>
      <c r="J9" s="2"/>
      <c r="K9" s="1"/>
      <c r="L9" s="1"/>
      <c r="M9" s="1"/>
      <c r="N9" s="68"/>
    </row>
    <row r="10" spans="1:14">
      <c r="A10" s="1"/>
      <c r="B10" s="1"/>
      <c r="C10" s="1"/>
      <c r="D10" s="1"/>
      <c r="E10" s="1"/>
      <c r="F10" s="2"/>
      <c r="G10" s="2"/>
      <c r="H10" s="2"/>
      <c r="I10" s="2"/>
      <c r="J10" s="2"/>
      <c r="K10" s="1"/>
      <c r="L10" s="1"/>
      <c r="M10" s="1"/>
      <c r="N10" s="68"/>
    </row>
    <row r="11" spans="1:14">
      <c r="A11" s="1"/>
      <c r="B11" s="1"/>
      <c r="C11" s="1"/>
      <c r="D11" s="1"/>
      <c r="E11" s="1"/>
      <c r="F11" s="2"/>
      <c r="G11" s="2"/>
      <c r="H11" s="2"/>
      <c r="I11" s="2"/>
      <c r="J11" s="2"/>
      <c r="K11" s="1"/>
      <c r="L11" s="1"/>
      <c r="M11" s="1"/>
      <c r="N11" s="68"/>
    </row>
    <row r="12" spans="1:14">
      <c r="A12" s="1"/>
      <c r="B12" s="1"/>
      <c r="C12" s="1"/>
      <c r="D12" s="1"/>
      <c r="E12" s="1"/>
      <c r="F12" s="2"/>
      <c r="G12" s="2"/>
      <c r="H12" s="2"/>
      <c r="I12" s="2"/>
      <c r="J12" s="2"/>
      <c r="K12" s="1"/>
      <c r="L12" s="1"/>
      <c r="M12" s="1"/>
      <c r="N12" s="68"/>
    </row>
    <row r="13" spans="1:14">
      <c r="A13" s="1"/>
      <c r="B13" s="1"/>
      <c r="C13" s="1"/>
      <c r="D13" s="1"/>
      <c r="E13" s="1"/>
      <c r="F13" s="2"/>
      <c r="G13" s="2"/>
      <c r="H13" s="2"/>
      <c r="I13" s="2"/>
      <c r="J13" s="2"/>
      <c r="K13" s="1"/>
      <c r="L13" s="1"/>
      <c r="M13" s="1"/>
      <c r="N13" s="68"/>
    </row>
    <row r="14" spans="1:14">
      <c r="A14" s="1"/>
      <c r="B14" s="1"/>
      <c r="C14" s="1"/>
      <c r="D14" s="1"/>
      <c r="E14" s="1"/>
      <c r="F14" s="2"/>
      <c r="G14" s="2"/>
      <c r="H14" s="2"/>
      <c r="I14" s="2"/>
      <c r="J14" s="2"/>
      <c r="K14" s="1"/>
      <c r="L14" s="1"/>
      <c r="M14" s="1"/>
      <c r="N14" s="68"/>
    </row>
    <row r="15" spans="1:14">
      <c r="A15" s="1"/>
      <c r="B15" s="1"/>
      <c r="C15" s="1"/>
      <c r="D15" s="1"/>
      <c r="E15" s="1"/>
      <c r="F15" s="2"/>
      <c r="G15" s="2"/>
      <c r="H15" s="2"/>
      <c r="I15" s="2"/>
      <c r="J15" s="2"/>
      <c r="K15" s="1"/>
      <c r="L15" s="1"/>
      <c r="M15" s="1"/>
      <c r="N15" s="68"/>
    </row>
    <row r="16" spans="1:14">
      <c r="A16" s="1"/>
      <c r="B16" s="1"/>
      <c r="C16" s="1"/>
      <c r="D16" s="1"/>
      <c r="E16" s="1"/>
      <c r="F16" s="2"/>
      <c r="G16" s="2"/>
      <c r="H16" s="2"/>
      <c r="I16" s="2"/>
      <c r="J16" s="2"/>
      <c r="K16" s="1"/>
      <c r="L16" s="1"/>
      <c r="M16" s="1"/>
      <c r="N16" s="68"/>
    </row>
    <row r="17" spans="1:14">
      <c r="A17" s="1"/>
      <c r="B17" s="1"/>
      <c r="C17" s="1"/>
      <c r="D17" s="1"/>
      <c r="E17" s="1"/>
      <c r="F17" s="2"/>
      <c r="G17" s="2"/>
      <c r="H17" s="2"/>
      <c r="I17" s="2"/>
      <c r="J17" s="2"/>
      <c r="K17" s="1"/>
      <c r="L17" s="1"/>
      <c r="M17" s="1"/>
      <c r="N17" s="68"/>
    </row>
    <row r="18" spans="1:14">
      <c r="A18" s="1"/>
      <c r="B18" s="1"/>
      <c r="C18" s="1"/>
      <c r="D18" s="1"/>
      <c r="E18" s="1"/>
      <c r="F18" s="2"/>
      <c r="G18" s="2"/>
      <c r="H18" s="2"/>
      <c r="I18" s="2"/>
      <c r="J18" s="2"/>
      <c r="K18" s="1"/>
      <c r="L18" s="1"/>
      <c r="M18" s="1"/>
      <c r="N18" s="68"/>
    </row>
    <row r="19" spans="1:14">
      <c r="A19" s="1"/>
      <c r="B19" s="1"/>
      <c r="C19" s="1"/>
      <c r="D19" s="1"/>
      <c r="E19" s="1"/>
      <c r="F19" s="2"/>
      <c r="G19" s="2"/>
      <c r="H19" s="2"/>
      <c r="I19" s="2"/>
      <c r="J19" s="2"/>
      <c r="K19" s="1"/>
      <c r="L19" s="1"/>
      <c r="M19" s="1"/>
      <c r="N19" s="68"/>
    </row>
    <row r="20" spans="1:14">
      <c r="A20" s="1"/>
      <c r="B20" s="1"/>
      <c r="C20" s="1"/>
      <c r="D20" s="1"/>
      <c r="E20" s="1"/>
      <c r="F20" s="2"/>
      <c r="G20" s="2"/>
      <c r="H20" s="2"/>
      <c r="I20" s="2"/>
      <c r="J20" s="2"/>
      <c r="K20" s="1"/>
      <c r="L20" s="1"/>
      <c r="M20" s="1"/>
      <c r="N20" s="68"/>
    </row>
    <row r="21" spans="1:14">
      <c r="A21" s="1"/>
      <c r="B21" s="1"/>
      <c r="C21" s="1"/>
      <c r="D21" s="1"/>
      <c r="E21" s="1"/>
      <c r="F21" s="2"/>
      <c r="G21" s="2"/>
      <c r="H21" s="2"/>
      <c r="I21" s="2"/>
      <c r="J21" s="2"/>
      <c r="K21" s="1"/>
      <c r="L21" s="1"/>
      <c r="M21" s="1"/>
      <c r="N21" s="68"/>
    </row>
    <row r="22" spans="1:14">
      <c r="A22" s="1"/>
      <c r="B22" s="1"/>
      <c r="C22" s="1"/>
      <c r="D22" s="1"/>
      <c r="E22" s="1"/>
      <c r="F22" s="2"/>
      <c r="G22" s="2"/>
      <c r="H22" s="2"/>
      <c r="I22" s="2"/>
      <c r="J22" s="2"/>
      <c r="K22" s="1"/>
      <c r="L22" s="1"/>
      <c r="M22" s="1"/>
      <c r="N22" s="68"/>
    </row>
    <row r="23" spans="1:14" s="4" customFormat="1" ht="32.25" customHeight="1">
      <c r="A23" s="3"/>
      <c r="B23" s="551" t="s">
        <v>0</v>
      </c>
      <c r="C23" s="551"/>
      <c r="D23" s="551"/>
      <c r="E23" s="553"/>
      <c r="F23" s="553"/>
      <c r="G23" s="553"/>
      <c r="H23" s="553"/>
      <c r="I23" s="553"/>
      <c r="J23" s="553"/>
      <c r="K23" s="68"/>
      <c r="L23" s="3"/>
      <c r="M23" s="3"/>
      <c r="N23" s="69"/>
    </row>
    <row r="24" spans="1:14" s="4" customFormat="1" ht="32.25" customHeight="1">
      <c r="A24" s="3"/>
      <c r="B24" s="551" t="s">
        <v>1</v>
      </c>
      <c r="C24" s="551"/>
      <c r="D24" s="551"/>
      <c r="E24" s="162"/>
      <c r="F24" s="5" t="s">
        <v>2</v>
      </c>
      <c r="G24" s="162"/>
      <c r="H24" s="5" t="s">
        <v>3</v>
      </c>
      <c r="I24" s="162"/>
      <c r="J24" s="5" t="s">
        <v>4</v>
      </c>
      <c r="K24" s="3"/>
      <c r="L24" s="3"/>
      <c r="M24" s="3"/>
      <c r="N24" s="69"/>
    </row>
    <row r="25" spans="1:14" s="4" customFormat="1" ht="32.25" customHeight="1">
      <c r="A25" s="3"/>
      <c r="B25" s="551" t="s">
        <v>5</v>
      </c>
      <c r="C25" s="551"/>
      <c r="D25" s="551"/>
      <c r="E25" s="552" t="s">
        <v>450</v>
      </c>
      <c r="F25" s="552"/>
      <c r="G25" s="552"/>
      <c r="H25" s="552"/>
      <c r="I25" s="552"/>
      <c r="J25" s="552"/>
      <c r="K25" s="3"/>
      <c r="L25" s="3"/>
      <c r="M25" s="3"/>
      <c r="N25" s="69"/>
    </row>
    <row r="26" spans="1:14">
      <c r="A26" s="1"/>
      <c r="B26" s="1"/>
      <c r="C26" s="1"/>
      <c r="D26" s="1"/>
      <c r="E26" s="1"/>
      <c r="F26" s="2"/>
      <c r="G26" s="2"/>
      <c r="H26" s="2"/>
      <c r="I26" s="2"/>
      <c r="J26" s="2"/>
      <c r="K26" s="1"/>
      <c r="L26" s="1"/>
      <c r="M26" s="1"/>
      <c r="N26" s="68"/>
    </row>
    <row r="27" spans="1:14">
      <c r="A27" s="1"/>
      <c r="B27" s="1"/>
      <c r="C27" s="1"/>
      <c r="D27" s="1"/>
      <c r="E27" s="1"/>
      <c r="F27" s="2"/>
      <c r="G27" s="2"/>
      <c r="H27" s="2"/>
      <c r="I27" s="2"/>
      <c r="J27" s="2"/>
      <c r="K27" s="1"/>
      <c r="L27" s="1"/>
      <c r="M27" s="1"/>
      <c r="N27" s="68"/>
    </row>
    <row r="28" spans="1:14">
      <c r="A28" s="1"/>
      <c r="B28" s="1"/>
      <c r="C28" s="1"/>
      <c r="D28" s="1"/>
      <c r="E28" s="1"/>
      <c r="F28" s="2"/>
      <c r="G28" s="2"/>
      <c r="H28" s="2"/>
      <c r="I28" s="2"/>
      <c r="J28" s="2"/>
      <c r="K28" s="1"/>
      <c r="L28" s="1"/>
      <c r="M28" s="1"/>
      <c r="N28" s="68"/>
    </row>
    <row r="29" spans="1:14">
      <c r="A29" s="1"/>
      <c r="B29" s="1"/>
      <c r="C29" s="1"/>
      <c r="D29" s="1"/>
      <c r="E29" s="1"/>
      <c r="F29" s="2"/>
      <c r="G29" s="2"/>
      <c r="H29" s="2"/>
      <c r="I29" s="2"/>
      <c r="J29" s="2"/>
      <c r="K29" s="1"/>
      <c r="L29" s="1"/>
      <c r="M29" s="70" t="s">
        <v>6</v>
      </c>
      <c r="N29" s="68"/>
    </row>
    <row r="30" spans="1:14">
      <c r="A30" s="1"/>
      <c r="B30" s="1"/>
      <c r="C30" s="1"/>
      <c r="D30" s="1"/>
      <c r="E30" s="1"/>
      <c r="F30" s="2"/>
      <c r="G30" s="2"/>
      <c r="H30" s="2"/>
      <c r="I30" s="2"/>
      <c r="J30" s="2"/>
      <c r="K30" s="1"/>
      <c r="L30" s="1"/>
      <c r="M30" s="71">
        <v>20250624</v>
      </c>
      <c r="N30" s="68"/>
    </row>
    <row r="31" spans="1:14">
      <c r="A31" s="1"/>
      <c r="B31" s="1"/>
      <c r="C31" s="1"/>
      <c r="D31" s="1"/>
      <c r="E31" s="1"/>
      <c r="F31" s="2"/>
      <c r="G31" s="2"/>
      <c r="H31" s="2"/>
      <c r="I31" s="2"/>
      <c r="J31" s="2"/>
      <c r="K31" s="1"/>
      <c r="L31" s="1"/>
      <c r="M31" s="1"/>
      <c r="N31" s="68"/>
    </row>
    <row r="32" spans="1:14">
      <c r="A32" s="1"/>
      <c r="B32" s="1"/>
      <c r="C32" s="1"/>
      <c r="D32" s="1"/>
      <c r="E32" s="1"/>
      <c r="F32" s="2"/>
      <c r="G32" s="2"/>
      <c r="H32" s="2"/>
      <c r="I32" s="2"/>
      <c r="J32" s="2"/>
      <c r="K32" s="1"/>
      <c r="L32" s="1"/>
      <c r="M32" s="1"/>
    </row>
  </sheetData>
  <sheetProtection algorithmName="SHA-512" hashValue="yym6p0L6mX0oYdd7Cta40OQEsccjt5yxQPUMB2E4TYfyVzh1zB64U8iUtE+Vm552waAn9Vokz5hAvyC1cYngOg==" saltValue="JfN3ggU7jzxDTuHlaaHCvA==" spinCount="100000" sheet="1" objects="1" scenarios="1"/>
  <mergeCells count="6">
    <mergeCell ref="A5:M5"/>
    <mergeCell ref="B23:D23"/>
    <mergeCell ref="B24:D24"/>
    <mergeCell ref="B25:D25"/>
    <mergeCell ref="E25:J25"/>
    <mergeCell ref="E23:J23"/>
  </mergeCells>
  <phoneticPr fontId="7" type="noConversion"/>
  <printOptions horizontalCentered="1" verticalCentered="1"/>
  <pageMargins left="0.39370078740157483" right="0.39370078740157483" top="0.39370078740157483" bottom="0.39370078740157483" header="0.39370078740157483" footer="0.31496062992125984"/>
  <pageSetup paperSize="9" scale="90" orientation="portrait" horizontalDpi="300" verticalDpi="300" r:id="rId1"/>
  <headerFooter differentFirst="1" alignWithMargins="0">
    <oddFooter>&amp;C&amp;"標楷體,標準"自評表&amp;"time,標準"-&amp;"標楷體,標準"第&amp;"time,標準" &amp;P &amp;"標楷體,標準"頁</oddFooter>
  </headerFooter>
  <colBreaks count="1" manualBreakCount="1">
    <brk id="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0E95-F405-4582-ADB3-0970E43F81B2}">
  <sheetPr>
    <pageSetUpPr fitToPage="1"/>
  </sheetPr>
  <dimension ref="A1:AE31"/>
  <sheetViews>
    <sheetView view="pageBreakPreview" zoomScale="98" zoomScaleNormal="100" zoomScaleSheetLayoutView="98" workbookViewId="0">
      <selection activeCell="E6" sqref="E6:G6"/>
    </sheetView>
  </sheetViews>
  <sheetFormatPr defaultColWidth="8.78125" defaultRowHeight="17.25"/>
  <cols>
    <col min="1" max="1" width="2.26171875" style="25" customWidth="1"/>
    <col min="2" max="2" width="13.3046875" style="25" customWidth="1"/>
    <col min="3" max="3" width="9.1796875" style="25" customWidth="1"/>
    <col min="4" max="4" width="5.1875" style="25" customWidth="1"/>
    <col min="5" max="5" width="7.58203125" style="25" customWidth="1"/>
    <col min="6" max="6" width="5.1875" style="25" customWidth="1"/>
    <col min="7" max="7" width="9.4453125" style="25" customWidth="1"/>
    <col min="8" max="8" width="5.1875" style="25" customWidth="1"/>
    <col min="9" max="9" width="3.32421875" style="25" customWidth="1"/>
    <col min="10" max="10" width="9.046875" style="25" customWidth="1"/>
    <col min="11" max="11" width="7.71484375" style="25" customWidth="1"/>
    <col min="12" max="12" width="10.77734375" style="25" customWidth="1"/>
    <col min="13" max="13" width="5.1875" style="25" customWidth="1"/>
    <col min="14" max="14" width="7.58203125" style="25" customWidth="1"/>
    <col min="15" max="15" width="4.12109375" style="25" customWidth="1"/>
    <col min="16" max="16" width="14.765625" style="25" customWidth="1"/>
    <col min="17" max="17" width="4.390625" style="25" customWidth="1"/>
    <col min="18" max="18" width="2.39453125" style="25" customWidth="1"/>
    <col min="19" max="19" width="8.78125" style="25" customWidth="1"/>
    <col min="20" max="16384" width="8.78125" style="25"/>
  </cols>
  <sheetData>
    <row r="1" spans="1:31" customFormat="1" ht="27" thickBot="1">
      <c r="A1" s="24"/>
      <c r="B1" s="26" t="s">
        <v>114</v>
      </c>
      <c r="C1" s="27"/>
      <c r="D1" s="27"/>
      <c r="E1" s="27"/>
      <c r="F1" s="27"/>
      <c r="G1" s="27"/>
      <c r="H1" s="27"/>
      <c r="I1" s="27"/>
      <c r="J1" s="27"/>
      <c r="K1" s="27"/>
      <c r="L1" s="27"/>
      <c r="M1" s="27"/>
      <c r="N1" s="27"/>
      <c r="O1" s="27"/>
      <c r="P1" s="27"/>
      <c r="Q1" s="27"/>
      <c r="R1" s="24"/>
    </row>
    <row r="2" spans="1:31" customFormat="1" ht="27" customHeight="1" thickBot="1">
      <c r="A2" s="24"/>
      <c r="B2" s="575" t="s">
        <v>115</v>
      </c>
      <c r="C2" s="575"/>
      <c r="D2" s="575"/>
      <c r="E2" s="575"/>
      <c r="F2" s="575"/>
      <c r="G2" s="575"/>
      <c r="H2" s="575"/>
      <c r="I2" s="575"/>
      <c r="J2" s="575"/>
      <c r="K2" s="575"/>
      <c r="L2" s="575"/>
      <c r="M2" s="575"/>
      <c r="N2" s="575"/>
      <c r="O2" s="575"/>
      <c r="P2" s="575"/>
      <c r="Q2" s="575"/>
      <c r="R2" s="24"/>
    </row>
    <row r="3" spans="1:31" customFormat="1" ht="36" customHeight="1" thickTop="1" thickBot="1">
      <c r="A3" s="24"/>
      <c r="B3" s="28" t="s">
        <v>116</v>
      </c>
      <c r="C3" s="163"/>
      <c r="D3" s="29" t="s">
        <v>117</v>
      </c>
      <c r="E3" s="164"/>
      <c r="F3" s="29" t="s">
        <v>118</v>
      </c>
      <c r="G3" s="164"/>
      <c r="H3" s="29" t="s">
        <v>119</v>
      </c>
      <c r="I3" s="29" t="s">
        <v>120</v>
      </c>
      <c r="J3" s="164"/>
      <c r="K3" s="29" t="s">
        <v>117</v>
      </c>
      <c r="L3" s="164"/>
      <c r="M3" s="29" t="s">
        <v>118</v>
      </c>
      <c r="N3" s="164"/>
      <c r="O3" s="29" t="s">
        <v>119</v>
      </c>
      <c r="P3" s="30"/>
      <c r="Q3" s="31"/>
      <c r="R3" s="24"/>
    </row>
    <row r="4" spans="1:31" customFormat="1" ht="27" customHeight="1" thickBot="1">
      <c r="A4" s="24"/>
      <c r="B4" s="575" t="s">
        <v>121</v>
      </c>
      <c r="C4" s="575"/>
      <c r="D4" s="575"/>
      <c r="E4" s="575"/>
      <c r="F4" s="575"/>
      <c r="G4" s="575"/>
      <c r="H4" s="575"/>
      <c r="I4" s="575"/>
      <c r="J4" s="575"/>
      <c r="K4" s="575"/>
      <c r="L4" s="575"/>
      <c r="M4" s="575"/>
      <c r="N4" s="575"/>
      <c r="O4" s="575"/>
      <c r="P4" s="575"/>
      <c r="Q4" s="575"/>
      <c r="R4" s="24"/>
    </row>
    <row r="5" spans="1:31" customFormat="1" ht="27" customHeight="1" thickTop="1">
      <c r="A5" s="24"/>
      <c r="B5" s="586" t="s">
        <v>488</v>
      </c>
      <c r="C5" s="93" t="s">
        <v>480</v>
      </c>
      <c r="D5" s="86"/>
      <c r="E5" s="86"/>
      <c r="F5" s="86"/>
      <c r="G5" s="86"/>
      <c r="H5" s="86"/>
      <c r="I5" s="86"/>
      <c r="J5" s="86"/>
      <c r="K5" s="86"/>
      <c r="L5" s="86"/>
      <c r="M5" s="86"/>
      <c r="N5" s="86"/>
      <c r="O5" s="86"/>
      <c r="P5" s="86"/>
      <c r="Q5" s="87"/>
      <c r="R5" s="88"/>
    </row>
    <row r="6" spans="1:31" customFormat="1" ht="27" customHeight="1">
      <c r="A6" s="24"/>
      <c r="B6" s="587"/>
      <c r="C6" s="577" t="s">
        <v>476</v>
      </c>
      <c r="D6" s="578"/>
      <c r="E6" s="569"/>
      <c r="F6" s="569"/>
      <c r="G6" s="569"/>
      <c r="H6" s="89" t="s">
        <v>469</v>
      </c>
      <c r="I6" s="89"/>
      <c r="J6" s="90"/>
      <c r="K6" s="579" t="s">
        <v>477</v>
      </c>
      <c r="L6" s="580"/>
      <c r="M6" s="560"/>
      <c r="N6" s="560"/>
      <c r="O6" s="560"/>
      <c r="P6" s="581" t="s">
        <v>469</v>
      </c>
      <c r="Q6" s="582"/>
      <c r="R6" s="88"/>
      <c r="T6" s="25"/>
      <c r="U6" s="25"/>
      <c r="V6" s="25"/>
      <c r="W6" s="25"/>
      <c r="X6" s="25"/>
      <c r="Y6" s="25"/>
    </row>
    <row r="7" spans="1:31" customFormat="1" ht="38.450000000000003" customHeight="1">
      <c r="A7" s="24"/>
      <c r="B7" s="587"/>
      <c r="C7" s="583" t="s">
        <v>487</v>
      </c>
      <c r="D7" s="578"/>
      <c r="E7" s="570"/>
      <c r="F7" s="570"/>
      <c r="G7" s="570"/>
      <c r="H7" s="89" t="s">
        <v>469</v>
      </c>
      <c r="I7" s="89"/>
      <c r="J7" s="90"/>
      <c r="K7" s="584" t="s">
        <v>478</v>
      </c>
      <c r="L7" s="578"/>
      <c r="M7" s="571"/>
      <c r="N7" s="571"/>
      <c r="O7" s="571"/>
      <c r="P7" s="89" t="s">
        <v>469</v>
      </c>
      <c r="Q7" s="91"/>
      <c r="R7" s="74"/>
      <c r="T7" s="25"/>
      <c r="U7" s="25"/>
      <c r="V7" s="25"/>
      <c r="W7" s="25"/>
      <c r="X7" s="25"/>
      <c r="Y7" s="25"/>
    </row>
    <row r="8" spans="1:31" customFormat="1" ht="27" customHeight="1">
      <c r="A8" s="24"/>
      <c r="B8" s="587"/>
      <c r="C8" s="585" t="s">
        <v>475</v>
      </c>
      <c r="D8" s="580"/>
      <c r="E8" s="560"/>
      <c r="F8" s="560"/>
      <c r="G8" s="560"/>
      <c r="H8" s="89" t="s">
        <v>469</v>
      </c>
      <c r="I8" s="89"/>
      <c r="J8" s="90"/>
      <c r="K8" s="593" t="s">
        <v>479</v>
      </c>
      <c r="L8" s="594"/>
      <c r="M8" s="571"/>
      <c r="N8" s="571"/>
      <c r="O8" s="571"/>
      <c r="P8" s="89" t="s">
        <v>469</v>
      </c>
      <c r="Q8" s="91"/>
      <c r="R8" s="74"/>
      <c r="T8" s="25"/>
      <c r="U8" s="25"/>
      <c r="V8" s="25"/>
      <c r="W8" s="25"/>
      <c r="X8" s="25"/>
      <c r="Y8" s="25"/>
    </row>
    <row r="9" spans="1:31" customFormat="1" ht="27" customHeight="1">
      <c r="A9" s="24"/>
      <c r="B9" s="587"/>
      <c r="C9" s="585" t="s">
        <v>474</v>
      </c>
      <c r="D9" s="580"/>
      <c r="E9" s="571"/>
      <c r="F9" s="571"/>
      <c r="G9" s="571"/>
      <c r="H9" s="89" t="s">
        <v>469</v>
      </c>
      <c r="I9" s="89"/>
      <c r="J9" s="90"/>
      <c r="K9" s="70"/>
      <c r="L9" s="70"/>
      <c r="M9" s="70"/>
      <c r="N9" s="70"/>
      <c r="O9" s="70"/>
      <c r="P9" s="70"/>
      <c r="Q9" s="85"/>
      <c r="R9" s="88"/>
    </row>
    <row r="10" spans="1:31" customFormat="1" ht="29.45" customHeight="1">
      <c r="A10" s="24"/>
      <c r="B10" s="587"/>
      <c r="C10" s="102" t="s">
        <v>481</v>
      </c>
      <c r="D10" s="92"/>
      <c r="E10" s="92"/>
      <c r="F10" s="92"/>
      <c r="G10" s="92"/>
      <c r="H10" s="89"/>
      <c r="I10" s="89"/>
      <c r="J10" s="90"/>
      <c r="K10" s="70"/>
      <c r="L10" s="70"/>
      <c r="M10" s="70"/>
      <c r="N10" s="70"/>
      <c r="O10" s="70"/>
      <c r="P10" s="70"/>
      <c r="Q10" s="85"/>
      <c r="R10" s="88"/>
    </row>
    <row r="11" spans="1:31" customFormat="1" ht="34.5" customHeight="1">
      <c r="A11" s="24"/>
      <c r="B11" s="587"/>
      <c r="C11" s="96"/>
      <c r="D11" s="558" t="s">
        <v>483</v>
      </c>
      <c r="E11" s="558"/>
      <c r="F11" s="95" t="s">
        <v>463</v>
      </c>
      <c r="G11" s="95" t="s">
        <v>470</v>
      </c>
      <c r="H11" s="95" t="s">
        <v>463</v>
      </c>
      <c r="I11" s="595" t="s">
        <v>485</v>
      </c>
      <c r="J11" s="558"/>
      <c r="K11" s="95" t="s">
        <v>463</v>
      </c>
      <c r="L11" s="98" t="s">
        <v>486</v>
      </c>
      <c r="M11" s="95" t="s">
        <v>463</v>
      </c>
      <c r="N11" s="558" t="s">
        <v>471</v>
      </c>
      <c r="O11" s="558"/>
      <c r="P11" s="99" t="s">
        <v>484</v>
      </c>
      <c r="Q11" s="85"/>
      <c r="R11" s="88"/>
    </row>
    <row r="12" spans="1:31" customFormat="1" ht="27" customHeight="1">
      <c r="A12" s="24"/>
      <c r="B12" s="587"/>
      <c r="C12" s="96"/>
      <c r="D12" s="558" t="s">
        <v>472</v>
      </c>
      <c r="E12" s="558"/>
      <c r="F12" s="95" t="s">
        <v>463</v>
      </c>
      <c r="G12" s="95" t="s">
        <v>473</v>
      </c>
      <c r="H12" s="95"/>
      <c r="I12" s="97"/>
      <c r="J12" s="95"/>
      <c r="K12" s="95"/>
      <c r="L12" s="98"/>
      <c r="M12" s="95"/>
      <c r="N12" s="95"/>
      <c r="O12" s="95"/>
      <c r="P12" s="99"/>
      <c r="Q12" s="85"/>
      <c r="R12" s="88"/>
    </row>
    <row r="13" spans="1:31" customFormat="1" ht="27" customHeight="1">
      <c r="A13" s="24"/>
      <c r="B13" s="587"/>
      <c r="C13" s="34" t="s">
        <v>192</v>
      </c>
      <c r="D13" s="596" t="str">
        <f>IFERROR(E6/SUM(E6,M6,E7,M7,E8,M8,E9),"")</f>
        <v/>
      </c>
      <c r="E13" s="596"/>
      <c r="F13" s="34" t="s">
        <v>482</v>
      </c>
      <c r="G13" s="94" t="str">
        <f>IFERROR(M6/SUM(E6,M6,E7,M7,E8,M8,E9),"")</f>
        <v/>
      </c>
      <c r="H13" s="34" t="s">
        <v>482</v>
      </c>
      <c r="I13" s="596" t="str">
        <f>IFERROR(E7/SUM(E6,M6,E7,M7,E8,M8,E9),"")</f>
        <v/>
      </c>
      <c r="J13" s="596"/>
      <c r="K13" s="34" t="s">
        <v>482</v>
      </c>
      <c r="L13" s="94" t="str">
        <f>IFERROR(M7/SUM(E6,M6,E7,M7,E8,M8,E9),"")</f>
        <v/>
      </c>
      <c r="M13" s="34" t="s">
        <v>482</v>
      </c>
      <c r="N13" s="559" t="str">
        <f>IFERROR(E8/SUM(E6,M6,E7,M7,E8,M8,E9),"")</f>
        <v/>
      </c>
      <c r="O13" s="559"/>
      <c r="P13" s="99" t="s">
        <v>484</v>
      </c>
      <c r="Q13" s="85"/>
      <c r="R13" s="88"/>
    </row>
    <row r="14" spans="1:31" customFormat="1" ht="26.1" customHeight="1">
      <c r="A14" s="24"/>
      <c r="B14" s="587"/>
      <c r="C14" s="25"/>
      <c r="D14" s="596" t="str">
        <f>IFERROR(M8/SUM(E6,M6,E7,M7,E8,M8,E9),"")</f>
        <v/>
      </c>
      <c r="E14" s="596"/>
      <c r="F14" s="34" t="s">
        <v>482</v>
      </c>
      <c r="G14" s="94" t="str">
        <f>IFERROR(E9/SUM(E6,M6,E7,M7,E8,M8,E9),"")</f>
        <v/>
      </c>
      <c r="H14" s="73"/>
      <c r="I14" s="73"/>
      <c r="J14" s="73"/>
      <c r="K14" s="73"/>
      <c r="L14" s="73"/>
      <c r="M14" s="73"/>
      <c r="N14" s="73"/>
      <c r="O14" s="73"/>
      <c r="P14" s="100"/>
      <c r="Q14" s="101"/>
      <c r="R14" s="24"/>
      <c r="S14" s="25"/>
      <c r="T14" s="25"/>
      <c r="U14" s="25"/>
      <c r="V14" s="25"/>
      <c r="W14" s="25"/>
      <c r="X14" s="25"/>
      <c r="Y14" s="25"/>
      <c r="Z14" s="25"/>
      <c r="AA14" s="25"/>
      <c r="AB14" s="25"/>
      <c r="AC14" s="25"/>
      <c r="AD14" s="25"/>
      <c r="AE14" s="25"/>
    </row>
    <row r="15" spans="1:31" customFormat="1" ht="9.6" customHeight="1">
      <c r="A15" s="24"/>
      <c r="B15" s="587"/>
      <c r="C15" s="73"/>
      <c r="D15" s="103"/>
      <c r="E15" s="103"/>
      <c r="F15" s="92"/>
      <c r="G15" s="103"/>
      <c r="H15" s="73"/>
      <c r="I15" s="73"/>
      <c r="J15" s="73"/>
      <c r="K15" s="73"/>
      <c r="L15" s="73"/>
      <c r="M15" s="73"/>
      <c r="N15" s="73"/>
      <c r="O15" s="73"/>
      <c r="P15" s="100"/>
      <c r="Q15" s="101"/>
      <c r="R15" s="24"/>
      <c r="S15" s="25"/>
      <c r="T15" s="25"/>
      <c r="U15" s="25"/>
      <c r="V15" s="25"/>
      <c r="W15" s="25"/>
      <c r="X15" s="25"/>
      <c r="Y15" s="25"/>
      <c r="Z15" s="25"/>
      <c r="AA15" s="25"/>
      <c r="AB15" s="25"/>
      <c r="AC15" s="25"/>
      <c r="AD15" s="25"/>
      <c r="AE15" s="25"/>
    </row>
    <row r="16" spans="1:31" customFormat="1" ht="17.100000000000001" customHeight="1">
      <c r="A16" s="24"/>
      <c r="B16" s="588" t="s">
        <v>489</v>
      </c>
      <c r="C16" s="576" t="s">
        <v>122</v>
      </c>
      <c r="D16" s="576"/>
      <c r="E16" s="576"/>
      <c r="F16" s="591" t="s">
        <v>123</v>
      </c>
      <c r="G16" s="591"/>
      <c r="H16" s="591"/>
      <c r="I16" s="591"/>
      <c r="J16" s="591"/>
      <c r="K16" s="591"/>
      <c r="L16" s="591"/>
      <c r="M16" s="591"/>
      <c r="N16" s="591"/>
      <c r="O16" s="591"/>
      <c r="P16" s="591"/>
      <c r="Q16" s="592"/>
      <c r="R16" s="24"/>
      <c r="S16" s="25"/>
      <c r="T16" s="25"/>
      <c r="U16" s="25"/>
      <c r="V16" s="25"/>
      <c r="W16" s="25"/>
      <c r="X16" s="25"/>
      <c r="Y16" s="25"/>
      <c r="Z16" s="25"/>
      <c r="AA16" s="25"/>
      <c r="AB16" s="25"/>
      <c r="AC16" s="25"/>
      <c r="AD16" s="25"/>
      <c r="AE16" s="25"/>
    </row>
    <row r="17" spans="1:31" customFormat="1" ht="17.25" customHeight="1">
      <c r="A17" s="24"/>
      <c r="B17" s="589"/>
      <c r="C17" s="573" t="s">
        <v>124</v>
      </c>
      <c r="D17" s="573"/>
      <c r="E17" s="573"/>
      <c r="F17" s="561" t="s">
        <v>453</v>
      </c>
      <c r="G17" s="561"/>
      <c r="H17" s="561"/>
      <c r="I17" s="561"/>
      <c r="J17" s="561"/>
      <c r="K17" s="561"/>
      <c r="L17" s="561"/>
      <c r="M17" s="561"/>
      <c r="N17" s="561"/>
      <c r="O17" s="561"/>
      <c r="P17" s="561"/>
      <c r="Q17" s="562"/>
      <c r="R17" s="24"/>
      <c r="S17" s="25"/>
      <c r="T17" s="25"/>
      <c r="U17" s="25"/>
      <c r="V17" s="25"/>
      <c r="W17" s="25"/>
      <c r="X17" s="25"/>
      <c r="Y17" s="25"/>
      <c r="Z17" s="25"/>
      <c r="AA17" s="25"/>
      <c r="AB17" s="25"/>
      <c r="AC17" s="25"/>
      <c r="AD17" s="25"/>
      <c r="AE17" s="25"/>
    </row>
    <row r="18" spans="1:31" customFormat="1" ht="17.100000000000001" customHeight="1">
      <c r="A18" s="24"/>
      <c r="B18" s="589"/>
      <c r="C18" s="573"/>
      <c r="D18" s="573"/>
      <c r="E18" s="573"/>
      <c r="F18" s="561"/>
      <c r="G18" s="561"/>
      <c r="H18" s="561"/>
      <c r="I18" s="561"/>
      <c r="J18" s="561"/>
      <c r="K18" s="561"/>
      <c r="L18" s="561"/>
      <c r="M18" s="561"/>
      <c r="N18" s="561"/>
      <c r="O18" s="561"/>
      <c r="P18" s="561"/>
      <c r="Q18" s="562"/>
      <c r="R18" s="24"/>
      <c r="S18" s="25"/>
      <c r="T18" s="25"/>
      <c r="U18" s="25"/>
      <c r="V18" s="25"/>
      <c r="W18" s="25"/>
      <c r="X18" s="25"/>
      <c r="Y18" s="25"/>
      <c r="Z18" s="25"/>
      <c r="AA18" s="25"/>
      <c r="AB18" s="25"/>
      <c r="AC18" s="25"/>
      <c r="AD18" s="25"/>
      <c r="AE18" s="25"/>
    </row>
    <row r="19" spans="1:31" customFormat="1" ht="17.25" customHeight="1">
      <c r="A19" s="24"/>
      <c r="B19" s="589"/>
      <c r="C19" s="573" t="s">
        <v>125</v>
      </c>
      <c r="D19" s="573"/>
      <c r="E19" s="573"/>
      <c r="F19" s="563" t="s">
        <v>126</v>
      </c>
      <c r="G19" s="563"/>
      <c r="H19" s="563"/>
      <c r="I19" s="563"/>
      <c r="J19" s="563"/>
      <c r="K19" s="563"/>
      <c r="L19" s="563"/>
      <c r="M19" s="563"/>
      <c r="N19" s="563"/>
      <c r="O19" s="563"/>
      <c r="P19" s="563"/>
      <c r="Q19" s="564"/>
      <c r="R19" s="24"/>
      <c r="S19" s="25"/>
      <c r="T19" s="25"/>
      <c r="U19" s="25"/>
      <c r="V19" s="25"/>
      <c r="W19" s="25"/>
      <c r="X19" s="25"/>
      <c r="Y19" s="25"/>
      <c r="Z19" s="25"/>
      <c r="AA19" s="25"/>
      <c r="AB19" s="25"/>
      <c r="AC19" s="25"/>
      <c r="AD19" s="25"/>
      <c r="AE19" s="25"/>
    </row>
    <row r="20" spans="1:31" customFormat="1" ht="17.25" customHeight="1">
      <c r="A20" s="24"/>
      <c r="B20" s="589"/>
      <c r="C20" s="573"/>
      <c r="D20" s="573"/>
      <c r="E20" s="573"/>
      <c r="F20" s="563"/>
      <c r="G20" s="563"/>
      <c r="H20" s="563"/>
      <c r="I20" s="563"/>
      <c r="J20" s="563"/>
      <c r="K20" s="563"/>
      <c r="L20" s="563"/>
      <c r="M20" s="563"/>
      <c r="N20" s="563"/>
      <c r="O20" s="563"/>
      <c r="P20" s="563"/>
      <c r="Q20" s="564"/>
      <c r="R20" s="24"/>
      <c r="S20" s="25"/>
      <c r="T20" s="25"/>
      <c r="U20" s="25"/>
      <c r="V20" s="25"/>
      <c r="W20" s="25"/>
      <c r="X20" s="25"/>
      <c r="Y20" s="25"/>
      <c r="Z20" s="25"/>
      <c r="AA20" s="25"/>
      <c r="AB20" s="25"/>
      <c r="AC20" s="25"/>
      <c r="AD20" s="25"/>
      <c r="AE20" s="25"/>
    </row>
    <row r="21" spans="1:31" customFormat="1" ht="17.25" customHeight="1">
      <c r="A21" s="24"/>
      <c r="B21" s="589"/>
      <c r="C21" s="572" t="s">
        <v>456</v>
      </c>
      <c r="D21" s="573"/>
      <c r="E21" s="573"/>
      <c r="F21" s="565" t="s">
        <v>454</v>
      </c>
      <c r="G21" s="565"/>
      <c r="H21" s="565"/>
      <c r="I21" s="565"/>
      <c r="J21" s="565"/>
      <c r="K21" s="565"/>
      <c r="L21" s="565"/>
      <c r="M21" s="565"/>
      <c r="N21" s="565"/>
      <c r="O21" s="565"/>
      <c r="P21" s="565"/>
      <c r="Q21" s="566"/>
      <c r="R21" s="24"/>
      <c r="S21" s="25"/>
      <c r="T21" s="25"/>
      <c r="U21" s="25"/>
      <c r="V21" s="25"/>
      <c r="W21" s="25"/>
      <c r="X21" s="25"/>
      <c r="Y21" s="25"/>
      <c r="Z21" s="25"/>
      <c r="AA21" s="25"/>
      <c r="AB21" s="25"/>
      <c r="AC21" s="25"/>
      <c r="AD21" s="25"/>
      <c r="AE21" s="25"/>
    </row>
    <row r="22" spans="1:31" customFormat="1" ht="17.25" customHeight="1">
      <c r="A22" s="24"/>
      <c r="B22" s="589"/>
      <c r="C22" s="573"/>
      <c r="D22" s="573"/>
      <c r="E22" s="573"/>
      <c r="F22" s="565"/>
      <c r="G22" s="565"/>
      <c r="H22" s="565"/>
      <c r="I22" s="565"/>
      <c r="J22" s="565"/>
      <c r="K22" s="565"/>
      <c r="L22" s="565"/>
      <c r="M22" s="565"/>
      <c r="N22" s="565"/>
      <c r="O22" s="565"/>
      <c r="P22" s="565"/>
      <c r="Q22" s="566"/>
      <c r="R22" s="24"/>
      <c r="S22" s="25"/>
      <c r="T22" s="25"/>
      <c r="U22" s="25"/>
      <c r="V22" s="25"/>
      <c r="W22" s="25"/>
      <c r="X22" s="25"/>
      <c r="Y22" s="25"/>
      <c r="Z22" s="25"/>
      <c r="AA22" s="25"/>
      <c r="AB22" s="25"/>
      <c r="AC22" s="25"/>
      <c r="AD22" s="25"/>
      <c r="AE22" s="25"/>
    </row>
    <row r="23" spans="1:31" customFormat="1" ht="17.25" customHeight="1">
      <c r="A23" s="24"/>
      <c r="B23" s="589"/>
      <c r="C23" s="597" t="s">
        <v>456</v>
      </c>
      <c r="D23" s="597"/>
      <c r="E23" s="597"/>
      <c r="F23" s="567" t="s">
        <v>455</v>
      </c>
      <c r="G23" s="567"/>
      <c r="H23" s="567"/>
      <c r="I23" s="567"/>
      <c r="J23" s="567"/>
      <c r="K23" s="567"/>
      <c r="L23" s="567"/>
      <c r="M23" s="567"/>
      <c r="N23" s="567"/>
      <c r="O23" s="567"/>
      <c r="P23" s="567"/>
      <c r="Q23" s="568"/>
      <c r="R23" s="24"/>
      <c r="S23" s="25"/>
      <c r="T23" s="25"/>
      <c r="U23" s="25"/>
      <c r="V23" s="25"/>
      <c r="W23" s="25"/>
      <c r="X23" s="25"/>
      <c r="Y23" s="25"/>
      <c r="Z23" s="25"/>
      <c r="AA23" s="25"/>
      <c r="AB23" s="25"/>
      <c r="AC23" s="25"/>
      <c r="AD23" s="25"/>
      <c r="AE23" s="25"/>
    </row>
    <row r="24" spans="1:31" customFormat="1" ht="17.25" customHeight="1">
      <c r="A24" s="24"/>
      <c r="B24" s="589"/>
      <c r="C24" s="597"/>
      <c r="D24" s="597"/>
      <c r="E24" s="597"/>
      <c r="F24" s="567"/>
      <c r="G24" s="567"/>
      <c r="H24" s="567"/>
      <c r="I24" s="567"/>
      <c r="J24" s="567"/>
      <c r="K24" s="567"/>
      <c r="L24" s="567"/>
      <c r="M24" s="567"/>
      <c r="N24" s="567"/>
      <c r="O24" s="567"/>
      <c r="P24" s="567"/>
      <c r="Q24" s="568"/>
      <c r="R24" s="24"/>
      <c r="S24" s="25"/>
      <c r="T24" s="25"/>
      <c r="U24" s="25"/>
      <c r="V24" s="25"/>
      <c r="W24" s="25"/>
      <c r="X24" s="25"/>
      <c r="Y24" s="25"/>
      <c r="Z24" s="25"/>
      <c r="AA24" s="25"/>
      <c r="AB24" s="25"/>
      <c r="AC24" s="25"/>
      <c r="AD24" s="25"/>
      <c r="AE24" s="25"/>
    </row>
    <row r="25" spans="1:31" customFormat="1" ht="17.100000000000001" customHeight="1">
      <c r="A25" s="24"/>
      <c r="B25" s="589"/>
      <c r="C25" s="572" t="s">
        <v>471</v>
      </c>
      <c r="D25" s="573"/>
      <c r="E25" s="573"/>
      <c r="F25" s="554" t="s">
        <v>127</v>
      </c>
      <c r="G25" s="554"/>
      <c r="H25" s="554"/>
      <c r="I25" s="554"/>
      <c r="J25" s="554"/>
      <c r="K25" s="554"/>
      <c r="L25" s="554"/>
      <c r="M25" s="554"/>
      <c r="N25" s="554"/>
      <c r="O25" s="554"/>
      <c r="P25" s="554"/>
      <c r="Q25" s="555"/>
      <c r="R25" s="24"/>
      <c r="S25" s="25"/>
      <c r="T25" s="25"/>
      <c r="U25" s="25"/>
      <c r="V25" s="25"/>
      <c r="W25" s="25"/>
      <c r="X25" s="25"/>
      <c r="Y25" s="25"/>
      <c r="Z25" s="25"/>
      <c r="AA25" s="25"/>
      <c r="AB25" s="25"/>
      <c r="AC25" s="25"/>
      <c r="AD25" s="25"/>
      <c r="AE25" s="25"/>
    </row>
    <row r="26" spans="1:31" customFormat="1" ht="17.25" customHeight="1">
      <c r="A26" s="24"/>
      <c r="B26" s="589"/>
      <c r="C26" s="573"/>
      <c r="D26" s="573"/>
      <c r="E26" s="573"/>
      <c r="F26" s="554"/>
      <c r="G26" s="554"/>
      <c r="H26" s="554"/>
      <c r="I26" s="554"/>
      <c r="J26" s="554"/>
      <c r="K26" s="554"/>
      <c r="L26" s="554"/>
      <c r="M26" s="554"/>
      <c r="N26" s="554"/>
      <c r="O26" s="554"/>
      <c r="P26" s="554"/>
      <c r="Q26" s="555"/>
      <c r="R26" s="24"/>
      <c r="S26" s="25"/>
      <c r="T26" s="25"/>
      <c r="U26" s="25"/>
      <c r="V26" s="25"/>
      <c r="W26" s="25"/>
      <c r="X26" s="25"/>
      <c r="Y26" s="25"/>
      <c r="Z26" s="25"/>
      <c r="AA26" s="25"/>
      <c r="AB26" s="25"/>
      <c r="AC26" s="25"/>
      <c r="AD26" s="25"/>
      <c r="AE26" s="25"/>
    </row>
    <row r="27" spans="1:31" customFormat="1" ht="17.25" customHeight="1">
      <c r="A27" s="24"/>
      <c r="B27" s="589"/>
      <c r="C27" s="572" t="s">
        <v>472</v>
      </c>
      <c r="D27" s="573"/>
      <c r="E27" s="573"/>
      <c r="F27" s="554" t="s">
        <v>128</v>
      </c>
      <c r="G27" s="554"/>
      <c r="H27" s="554"/>
      <c r="I27" s="554"/>
      <c r="J27" s="554"/>
      <c r="K27" s="554"/>
      <c r="L27" s="554"/>
      <c r="M27" s="554"/>
      <c r="N27" s="554"/>
      <c r="O27" s="554"/>
      <c r="P27" s="554"/>
      <c r="Q27" s="555"/>
      <c r="R27" s="24"/>
      <c r="S27" s="25"/>
      <c r="T27" s="25"/>
      <c r="U27" s="25"/>
      <c r="V27" s="25"/>
      <c r="W27" s="25"/>
      <c r="X27" s="25"/>
      <c r="Y27" s="25"/>
      <c r="Z27" s="25"/>
      <c r="AA27" s="25"/>
      <c r="AB27" s="25"/>
      <c r="AC27" s="25"/>
      <c r="AD27" s="25"/>
      <c r="AE27" s="25"/>
    </row>
    <row r="28" spans="1:31" customFormat="1" ht="17.25" customHeight="1">
      <c r="A28" s="24"/>
      <c r="B28" s="589"/>
      <c r="C28" s="573"/>
      <c r="D28" s="573"/>
      <c r="E28" s="573"/>
      <c r="F28" s="554"/>
      <c r="G28" s="554"/>
      <c r="H28" s="554"/>
      <c r="I28" s="554"/>
      <c r="J28" s="554"/>
      <c r="K28" s="554"/>
      <c r="L28" s="554"/>
      <c r="M28" s="554"/>
      <c r="N28" s="554"/>
      <c r="O28" s="554"/>
      <c r="P28" s="554"/>
      <c r="Q28" s="555"/>
      <c r="R28" s="24"/>
      <c r="S28" s="25"/>
      <c r="T28" s="25"/>
      <c r="U28" s="25"/>
      <c r="V28" s="25"/>
      <c r="W28" s="25"/>
      <c r="X28" s="25"/>
      <c r="Y28" s="25"/>
      <c r="Z28" s="25"/>
      <c r="AA28" s="25"/>
      <c r="AB28" s="25"/>
      <c r="AC28" s="25"/>
      <c r="AD28" s="25"/>
      <c r="AE28" s="25"/>
    </row>
    <row r="29" spans="1:31" customFormat="1" ht="16.5" customHeight="1">
      <c r="A29" s="24"/>
      <c r="B29" s="589"/>
      <c r="C29" s="572" t="s">
        <v>473</v>
      </c>
      <c r="D29" s="573"/>
      <c r="E29" s="573"/>
      <c r="F29" s="554" t="s">
        <v>129</v>
      </c>
      <c r="G29" s="554"/>
      <c r="H29" s="554"/>
      <c r="I29" s="554"/>
      <c r="J29" s="554"/>
      <c r="K29" s="554"/>
      <c r="L29" s="554"/>
      <c r="M29" s="554"/>
      <c r="N29" s="554"/>
      <c r="O29" s="554"/>
      <c r="P29" s="554"/>
      <c r="Q29" s="555"/>
      <c r="R29" s="24"/>
      <c r="S29" s="25"/>
      <c r="T29" s="25"/>
      <c r="U29" s="25"/>
      <c r="V29" s="25"/>
      <c r="W29" s="25"/>
      <c r="X29" s="25"/>
      <c r="Y29" s="25"/>
      <c r="Z29" s="25"/>
      <c r="AA29" s="25"/>
      <c r="AB29" s="25"/>
      <c r="AC29" s="25"/>
      <c r="AD29" s="25"/>
      <c r="AE29" s="25"/>
    </row>
    <row r="30" spans="1:31" customFormat="1" ht="18" thickBot="1">
      <c r="A30" s="24"/>
      <c r="B30" s="590"/>
      <c r="C30" s="574"/>
      <c r="D30" s="574"/>
      <c r="E30" s="574"/>
      <c r="F30" s="556"/>
      <c r="G30" s="556"/>
      <c r="H30" s="556"/>
      <c r="I30" s="556"/>
      <c r="J30" s="556"/>
      <c r="K30" s="556"/>
      <c r="L30" s="556"/>
      <c r="M30" s="556"/>
      <c r="N30" s="556"/>
      <c r="O30" s="556"/>
      <c r="P30" s="556"/>
      <c r="Q30" s="557"/>
      <c r="R30" s="24"/>
    </row>
    <row r="31" spans="1:31" customFormat="1">
      <c r="A31" s="24"/>
      <c r="B31" s="24"/>
      <c r="C31" s="24"/>
      <c r="D31" s="24"/>
      <c r="E31" s="24"/>
      <c r="F31" s="24"/>
      <c r="G31" s="24"/>
      <c r="H31" s="24"/>
      <c r="I31" s="24"/>
      <c r="J31" s="24"/>
      <c r="K31" s="24"/>
      <c r="L31" s="24"/>
      <c r="M31" s="24"/>
      <c r="N31" s="24"/>
      <c r="O31" s="24"/>
      <c r="P31" s="24"/>
      <c r="Q31" s="24"/>
      <c r="R31" s="24"/>
    </row>
  </sheetData>
  <sheetProtection algorithmName="SHA-512" hashValue="G4kQxZwhB2FG4Lt9s3UWl1Bx3ygjJf/VbMiTz+V1+Frav9My/yUhi8OOMKJO1gZZdipq/RwFb83oi8jPToVeyg==" saltValue="uHbTkGxMguUCgghTrlxtYg==" spinCount="100000" sheet="1" objects="1" scenarios="1"/>
  <mergeCells count="43">
    <mergeCell ref="F16:Q16"/>
    <mergeCell ref="C17:E18"/>
    <mergeCell ref="C25:E26"/>
    <mergeCell ref="K8:L8"/>
    <mergeCell ref="C9:D9"/>
    <mergeCell ref="I11:J11"/>
    <mergeCell ref="D13:E13"/>
    <mergeCell ref="I13:J13"/>
    <mergeCell ref="D12:E12"/>
    <mergeCell ref="D14:E14"/>
    <mergeCell ref="C23:E24"/>
    <mergeCell ref="C27:E28"/>
    <mergeCell ref="C29:E30"/>
    <mergeCell ref="C19:E20"/>
    <mergeCell ref="C21:E22"/>
    <mergeCell ref="B2:Q2"/>
    <mergeCell ref="B4:Q4"/>
    <mergeCell ref="C16:E16"/>
    <mergeCell ref="C6:D6"/>
    <mergeCell ref="K6:L6"/>
    <mergeCell ref="P6:Q6"/>
    <mergeCell ref="C7:D7"/>
    <mergeCell ref="K7:L7"/>
    <mergeCell ref="C8:D8"/>
    <mergeCell ref="B5:B15"/>
    <mergeCell ref="B16:B30"/>
    <mergeCell ref="F27:Q28"/>
    <mergeCell ref="F29:Q30"/>
    <mergeCell ref="N11:O11"/>
    <mergeCell ref="N13:O13"/>
    <mergeCell ref="M6:O6"/>
    <mergeCell ref="F25:Q26"/>
    <mergeCell ref="F17:Q18"/>
    <mergeCell ref="F19:Q20"/>
    <mergeCell ref="F21:Q22"/>
    <mergeCell ref="F23:Q24"/>
    <mergeCell ref="E6:G6"/>
    <mergeCell ref="E7:G7"/>
    <mergeCell ref="E8:G8"/>
    <mergeCell ref="E9:G9"/>
    <mergeCell ref="D11:E11"/>
    <mergeCell ref="M7:O7"/>
    <mergeCell ref="M8:O8"/>
  </mergeCells>
  <phoneticPr fontId="7" type="noConversion"/>
  <printOptions horizontalCentered="1"/>
  <pageMargins left="0.39370078740157483" right="0.39370078740157483" top="0.39370078740157483" bottom="0.39370078740157483" header="0.39370078740157483" footer="0.31496062992125984"/>
  <pageSetup paperSize="9" scale="74" orientation="portrait" horizontalDpi="300" verticalDpi="300" r:id="rId1"/>
  <headerFooter differentFirst="1" alignWithMargins="0">
    <oddFooter>&amp;C&amp;"標楷體,標準"自評表&amp;"time,標準"-&amp;"標楷體,標準"第&amp;"time,標準" &amp;P &amp;"標楷體,標準"頁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00CA-C68A-401A-9A1C-CE2CFC11442B}">
  <sheetPr>
    <pageSetUpPr fitToPage="1"/>
  </sheetPr>
  <dimension ref="A1:O43"/>
  <sheetViews>
    <sheetView view="pageBreakPreview" zoomScale="93" zoomScaleNormal="100" zoomScaleSheetLayoutView="93" workbookViewId="0">
      <selection activeCell="B39" sqref="B39:I42"/>
    </sheetView>
  </sheetViews>
  <sheetFormatPr defaultColWidth="8.78125" defaultRowHeight="17.25"/>
  <cols>
    <col min="1" max="1" width="1.859375" style="214" customWidth="1"/>
    <col min="2" max="2" width="9.578125" style="214" customWidth="1"/>
    <col min="3" max="3" width="28.60546875" style="214" customWidth="1"/>
    <col min="4" max="4" width="40.58203125" style="214" customWidth="1"/>
    <col min="5" max="5" width="15.96484375" style="219" customWidth="1"/>
    <col min="6" max="6" width="17.296875" style="220" customWidth="1"/>
    <col min="7" max="7" width="9.84375" style="214" customWidth="1"/>
    <col min="8" max="8" width="5.984375" style="221" customWidth="1"/>
    <col min="9" max="9" width="7.18359375" style="221" customWidth="1"/>
    <col min="10" max="10" width="0.9296875" style="214" customWidth="1"/>
    <col min="11" max="11" width="11.57421875" style="214" hidden="1" customWidth="1"/>
    <col min="12" max="12" width="16.76171875" style="219" hidden="1" customWidth="1"/>
    <col min="13" max="13" width="16.76171875" style="214" hidden="1" customWidth="1"/>
    <col min="14" max="14" width="6.78515625" style="214" hidden="1" customWidth="1"/>
    <col min="15" max="15" width="4.12109375" style="214" customWidth="1"/>
    <col min="16" max="16" width="27.140625" style="214" customWidth="1"/>
    <col min="17" max="17" width="8.78125" style="214" customWidth="1"/>
    <col min="18" max="16384" width="8.78125" style="214"/>
  </cols>
  <sheetData>
    <row r="1" spans="1:15" customFormat="1" ht="26.25" customHeight="1" thickBot="1">
      <c r="A1" s="167"/>
      <c r="B1" s="168" t="s">
        <v>452</v>
      </c>
      <c r="C1" s="169"/>
      <c r="D1" s="169"/>
      <c r="E1" s="170"/>
      <c r="F1" s="171"/>
      <c r="G1" s="169"/>
      <c r="H1" s="32"/>
      <c r="I1" s="172"/>
      <c r="J1" s="167"/>
      <c r="K1" s="173"/>
      <c r="L1" s="174"/>
      <c r="M1" s="173"/>
      <c r="N1" s="68"/>
      <c r="O1" s="68"/>
    </row>
    <row r="2" spans="1:15" s="179" customFormat="1" ht="19.5" customHeight="1" thickBot="1">
      <c r="A2" s="175"/>
      <c r="B2" s="599" t="s">
        <v>130</v>
      </c>
      <c r="C2" s="599"/>
      <c r="D2" s="599"/>
      <c r="E2" s="600" t="s">
        <v>131</v>
      </c>
      <c r="F2" s="600" t="s">
        <v>132</v>
      </c>
      <c r="G2" s="602" t="s">
        <v>133</v>
      </c>
      <c r="H2" s="598" t="s">
        <v>134</v>
      </c>
      <c r="I2" s="598"/>
      <c r="J2" s="176"/>
      <c r="K2" s="177"/>
      <c r="L2" s="178"/>
      <c r="M2" s="177"/>
      <c r="N2" s="177"/>
      <c r="O2" s="177"/>
    </row>
    <row r="3" spans="1:15" s="179" customFormat="1" ht="39" customHeight="1">
      <c r="A3" s="175"/>
      <c r="B3" s="599"/>
      <c r="C3" s="599"/>
      <c r="D3" s="599"/>
      <c r="E3" s="601"/>
      <c r="F3" s="601"/>
      <c r="G3" s="602"/>
      <c r="H3" s="598"/>
      <c r="I3" s="598"/>
      <c r="J3" s="176"/>
      <c r="K3" s="177" t="s">
        <v>784</v>
      </c>
      <c r="L3" s="180" t="s">
        <v>135</v>
      </c>
      <c r="M3" s="180" t="s">
        <v>136</v>
      </c>
      <c r="N3" s="177"/>
      <c r="O3" s="177"/>
    </row>
    <row r="4" spans="1:15" s="25" customFormat="1" ht="25.5" customHeight="1">
      <c r="A4" s="181"/>
      <c r="B4" s="603" t="s">
        <v>137</v>
      </c>
      <c r="C4" s="604" t="s">
        <v>138</v>
      </c>
      <c r="D4" s="183" t="s">
        <v>139</v>
      </c>
      <c r="E4" s="184">
        <v>6</v>
      </c>
      <c r="F4" s="185">
        <f>IF('1-1原物料生產力'!K10="",0,'1-1原物料生產力'!K10)</f>
        <v>0</v>
      </c>
      <c r="G4" s="186"/>
      <c r="H4" s="605" t="s">
        <v>140</v>
      </c>
      <c r="I4" s="606" t="s">
        <v>141</v>
      </c>
      <c r="J4" s="187"/>
      <c r="K4" s="73" t="s">
        <v>785</v>
      </c>
      <c r="L4" s="188" t="e">
        <f>IF(#REF!="不適用",0,E4)</f>
        <v>#REF!</v>
      </c>
      <c r="M4" s="188"/>
      <c r="N4" s="73"/>
      <c r="O4" s="73"/>
    </row>
    <row r="5" spans="1:15" s="25" customFormat="1" ht="25.5" customHeight="1">
      <c r="A5" s="181"/>
      <c r="B5" s="603"/>
      <c r="C5" s="604"/>
      <c r="D5" s="183" t="s">
        <v>142</v>
      </c>
      <c r="E5" s="184">
        <v>8</v>
      </c>
      <c r="F5" s="185">
        <f>IF('1-2能源消耗量'!N10="",0,'1-2能源消耗量'!N10)</f>
        <v>0</v>
      </c>
      <c r="G5" s="186"/>
      <c r="H5" s="605"/>
      <c r="I5" s="606"/>
      <c r="J5" s="187"/>
      <c r="K5" s="73" t="s">
        <v>785</v>
      </c>
      <c r="L5" s="188" t="e">
        <f>IF(#REF!="不適用",0,E5)</f>
        <v>#REF!</v>
      </c>
      <c r="M5" s="188"/>
      <c r="N5" s="73"/>
      <c r="O5" s="73"/>
    </row>
    <row r="6" spans="1:15" s="25" customFormat="1" ht="25.5" customHeight="1">
      <c r="A6" s="181"/>
      <c r="B6" s="603"/>
      <c r="C6" s="604"/>
      <c r="D6" s="183" t="s">
        <v>143</v>
      </c>
      <c r="E6" s="184">
        <v>10</v>
      </c>
      <c r="F6" s="185">
        <f>IF('1-3水資源耗用量'!Q11="",0,'1-3水資源耗用量'!Q11)</f>
        <v>0</v>
      </c>
      <c r="G6" s="186"/>
      <c r="H6" s="605"/>
      <c r="I6" s="606"/>
      <c r="J6" s="187"/>
      <c r="K6" s="73" t="s">
        <v>785</v>
      </c>
      <c r="L6" s="188" t="e">
        <f>IF(#REF!="不適用",0,E6)</f>
        <v>#REF!</v>
      </c>
      <c r="M6" s="188"/>
      <c r="N6" s="73"/>
      <c r="O6" s="73"/>
    </row>
    <row r="7" spans="1:15" s="25" customFormat="1" ht="25.5" customHeight="1">
      <c r="A7" s="181"/>
      <c r="B7" s="603"/>
      <c r="C7" s="604"/>
      <c r="D7" s="183" t="s">
        <v>144</v>
      </c>
      <c r="E7" s="184">
        <v>4</v>
      </c>
      <c r="F7" s="185">
        <f>IF('1-4單位產品COD產生量'!P11="",0,'1-4單位產品COD產生量'!P11)</f>
        <v>0</v>
      </c>
      <c r="G7" s="186"/>
      <c r="H7" s="605"/>
      <c r="I7" s="606"/>
      <c r="J7" s="187"/>
      <c r="K7" s="73"/>
      <c r="L7" s="188"/>
      <c r="M7" s="188" t="e">
        <f>IF(#REF!="不適用",0,E7)</f>
        <v>#REF!</v>
      </c>
      <c r="N7" s="73"/>
      <c r="O7" s="73"/>
    </row>
    <row r="8" spans="1:15" s="25" customFormat="1" ht="25.5" customHeight="1">
      <c r="A8" s="181"/>
      <c r="B8" s="603"/>
      <c r="C8" s="604"/>
      <c r="D8" s="183" t="s">
        <v>145</v>
      </c>
      <c r="E8" s="184">
        <v>6</v>
      </c>
      <c r="F8" s="185">
        <f>IF('1-5產品事業廢棄物產生量及1-6事業廢棄物回收再利用率'!L12="",0,'1-5產品事業廢棄物產生量及1-6事業廢棄物回收再利用率'!L12)</f>
        <v>0</v>
      </c>
      <c r="G8" s="186"/>
      <c r="H8" s="605"/>
      <c r="I8" s="606"/>
      <c r="J8" s="187"/>
      <c r="K8" s="73" t="s">
        <v>785</v>
      </c>
      <c r="L8" s="188" t="e">
        <f>IF(#REF!="不適用",0,E8)</f>
        <v>#REF!</v>
      </c>
      <c r="M8" s="188"/>
      <c r="N8" s="73"/>
      <c r="O8" s="73"/>
    </row>
    <row r="9" spans="1:15" s="25" customFormat="1" ht="25.5" customHeight="1">
      <c r="A9" s="181"/>
      <c r="B9" s="603"/>
      <c r="C9" s="604"/>
      <c r="D9" s="183" t="s">
        <v>146</v>
      </c>
      <c r="E9" s="184">
        <v>8</v>
      </c>
      <c r="F9" s="185">
        <f ca="1">IF('1-5產品事業廢棄物產生量及1-6事業廢棄物回收再利用率'!L23="",0,'1-5產品事業廢棄物產生量及1-6事業廢棄物回收再利用率'!L23)</f>
        <v>0</v>
      </c>
      <c r="G9" s="186"/>
      <c r="H9" s="605"/>
      <c r="I9" s="606"/>
      <c r="J9" s="187"/>
      <c r="K9" s="73"/>
      <c r="L9" s="188"/>
      <c r="M9" s="188" t="e">
        <f>IF(#REF!="不適用",0,E9)</f>
        <v>#REF!</v>
      </c>
      <c r="N9" s="73"/>
      <c r="O9" s="73"/>
    </row>
    <row r="10" spans="1:15" s="25" customFormat="1" ht="25.5" customHeight="1">
      <c r="A10" s="181"/>
      <c r="B10" s="603"/>
      <c r="C10" s="604"/>
      <c r="D10" s="183" t="s">
        <v>147</v>
      </c>
      <c r="E10" s="184">
        <v>8</v>
      </c>
      <c r="F10" s="185">
        <f>IF('1-7產品溫室氣體排放量'!M12="",0,'1-7產品溫室氣體排放量'!M12)</f>
        <v>0</v>
      </c>
      <c r="G10" s="186"/>
      <c r="H10" s="605"/>
      <c r="I10" s="606"/>
      <c r="J10" s="187"/>
      <c r="K10" s="73" t="s">
        <v>785</v>
      </c>
      <c r="L10" s="188" t="e">
        <f>IF(#REF!="不適用",0,E10)</f>
        <v>#REF!</v>
      </c>
      <c r="M10" s="188"/>
      <c r="N10" s="73"/>
      <c r="O10" s="73"/>
    </row>
    <row r="11" spans="1:15" s="25" customFormat="1" ht="25.5" customHeight="1">
      <c r="A11" s="181"/>
      <c r="B11" s="603"/>
      <c r="C11" s="604" t="s">
        <v>148</v>
      </c>
      <c r="D11" s="183" t="s">
        <v>149</v>
      </c>
      <c r="E11" s="184">
        <v>3</v>
      </c>
      <c r="F11" s="185">
        <f>'2_綠色製程'!I14</f>
        <v>0</v>
      </c>
      <c r="G11" s="186"/>
      <c r="H11" s="605" t="s">
        <v>150</v>
      </c>
      <c r="I11" s="606"/>
      <c r="J11" s="187"/>
      <c r="K11" s="73" t="s">
        <v>785</v>
      </c>
      <c r="L11" s="188" t="e">
        <f>IF(#REF!="不適用",0,E11)</f>
        <v>#REF!</v>
      </c>
      <c r="M11" s="188"/>
      <c r="N11" s="73"/>
      <c r="O11" s="73"/>
    </row>
    <row r="12" spans="1:15" s="25" customFormat="1" ht="25.5" customHeight="1">
      <c r="A12" s="181"/>
      <c r="B12" s="603"/>
      <c r="C12" s="604"/>
      <c r="D12" s="183" t="s">
        <v>151</v>
      </c>
      <c r="E12" s="184">
        <v>6</v>
      </c>
      <c r="F12" s="185">
        <f>'2_綠色製程'!I27</f>
        <v>0</v>
      </c>
      <c r="G12" s="186"/>
      <c r="H12" s="605"/>
      <c r="I12" s="606"/>
      <c r="J12" s="187"/>
      <c r="K12" s="73" t="s">
        <v>785</v>
      </c>
      <c r="L12" s="188" t="e">
        <f>IF(#REF!="不適用",0,E12)</f>
        <v>#REF!</v>
      </c>
      <c r="M12" s="188"/>
      <c r="N12" s="73"/>
      <c r="O12" s="73"/>
    </row>
    <row r="13" spans="1:15" s="25" customFormat="1" ht="25.5" customHeight="1">
      <c r="A13" s="181"/>
      <c r="B13" s="603"/>
      <c r="C13" s="604"/>
      <c r="D13" s="183" t="s">
        <v>152</v>
      </c>
      <c r="E13" s="184">
        <v>2</v>
      </c>
      <c r="F13" s="185">
        <f>'2_綠色製程'!I45</f>
        <v>0</v>
      </c>
      <c r="G13" s="186"/>
      <c r="H13" s="605"/>
      <c r="I13" s="606"/>
      <c r="J13" s="187"/>
      <c r="K13" s="73"/>
      <c r="L13" s="188"/>
      <c r="M13" s="188" t="e">
        <f>IF(#REF!="不適用",0,E13)</f>
        <v>#REF!</v>
      </c>
      <c r="N13" s="73"/>
      <c r="O13" s="73"/>
    </row>
    <row r="14" spans="1:15" s="25" customFormat="1" ht="25.5" customHeight="1">
      <c r="A14" s="181"/>
      <c r="B14" s="603"/>
      <c r="C14" s="604"/>
      <c r="D14" s="189" t="s">
        <v>153</v>
      </c>
      <c r="E14" s="190">
        <v>2</v>
      </c>
      <c r="F14" s="185">
        <f>'2_綠色製程'!I61</f>
        <v>0</v>
      </c>
      <c r="G14" s="186"/>
      <c r="H14" s="605"/>
      <c r="I14" s="606"/>
      <c r="J14" s="187"/>
      <c r="K14" s="73"/>
      <c r="L14" s="188"/>
      <c r="M14" s="188" t="e">
        <f>IF(#REF!="不適用",0,E14)</f>
        <v>#REF!</v>
      </c>
      <c r="N14" s="73"/>
      <c r="O14" s="73"/>
    </row>
    <row r="15" spans="1:15" s="25" customFormat="1" ht="25.5" customHeight="1">
      <c r="A15" s="181"/>
      <c r="B15" s="603"/>
      <c r="C15" s="604"/>
      <c r="D15" s="183" t="s">
        <v>154</v>
      </c>
      <c r="E15" s="184">
        <v>2</v>
      </c>
      <c r="F15" s="185">
        <f>'2_綠色製程'!I77</f>
        <v>0</v>
      </c>
      <c r="G15" s="191"/>
      <c r="H15" s="605"/>
      <c r="I15" s="606"/>
      <c r="J15" s="187"/>
      <c r="K15" s="73"/>
      <c r="L15" s="188"/>
      <c r="M15" s="188" t="e">
        <f>IF(#REF!="不適用",0,E15)</f>
        <v>#REF!</v>
      </c>
      <c r="N15" s="73"/>
      <c r="O15" s="73"/>
    </row>
    <row r="16" spans="1:15" s="25" customFormat="1" ht="25.5" customHeight="1">
      <c r="A16" s="181"/>
      <c r="B16" s="603"/>
      <c r="C16" s="604"/>
      <c r="D16" s="192" t="s">
        <v>155</v>
      </c>
      <c r="E16" s="184">
        <v>2</v>
      </c>
      <c r="F16" s="185">
        <f>'2_綠色製程'!I92</f>
        <v>0</v>
      </c>
      <c r="G16" s="191"/>
      <c r="H16" s="605"/>
      <c r="I16" s="606"/>
      <c r="J16" s="187"/>
      <c r="K16" s="73" t="s">
        <v>785</v>
      </c>
      <c r="L16" s="188" t="e">
        <f>IF(#REF!="不適用",0,E16)</f>
        <v>#REF!</v>
      </c>
      <c r="M16" s="188"/>
      <c r="N16" s="73"/>
      <c r="O16" s="73"/>
    </row>
    <row r="17" spans="1:15" s="25" customFormat="1" ht="25.5" customHeight="1">
      <c r="A17" s="181"/>
      <c r="B17" s="603"/>
      <c r="C17" s="604" t="s">
        <v>156</v>
      </c>
      <c r="D17" s="193" t="s">
        <v>157</v>
      </c>
      <c r="E17" s="194">
        <v>4</v>
      </c>
      <c r="F17" s="195">
        <f>'3_污染物產生及管末處理功能'!I12</f>
        <v>0</v>
      </c>
      <c r="G17" s="186"/>
      <c r="H17" s="605"/>
      <c r="I17" s="606"/>
      <c r="J17" s="187"/>
      <c r="K17" s="73" t="s">
        <v>785</v>
      </c>
      <c r="L17" s="188" t="e">
        <f>IF(#REF!="不適用",0,E17)</f>
        <v>#REF!</v>
      </c>
      <c r="M17" s="188"/>
      <c r="N17" s="73"/>
      <c r="O17" s="73"/>
    </row>
    <row r="18" spans="1:15" s="25" customFormat="1" ht="25.5" customHeight="1">
      <c r="A18" s="181"/>
      <c r="B18" s="603"/>
      <c r="C18" s="604"/>
      <c r="D18" s="183" t="s">
        <v>158</v>
      </c>
      <c r="E18" s="184">
        <v>4</v>
      </c>
      <c r="F18" s="185">
        <f>'3_污染物產生及管末處理功能'!I30</f>
        <v>0</v>
      </c>
      <c r="G18" s="186"/>
      <c r="H18" s="605"/>
      <c r="I18" s="606"/>
      <c r="J18" s="187"/>
      <c r="K18" s="73" t="s">
        <v>785</v>
      </c>
      <c r="L18" s="188" t="e">
        <f>IF(#REF!="不適用",0,E18)</f>
        <v>#REF!</v>
      </c>
      <c r="M18" s="188"/>
      <c r="N18" s="73"/>
      <c r="O18" s="73"/>
    </row>
    <row r="19" spans="1:15" s="25" customFormat="1" ht="25.5" customHeight="1">
      <c r="A19" s="181"/>
      <c r="B19" s="607" t="s">
        <v>159</v>
      </c>
      <c r="C19" s="604" t="s">
        <v>160</v>
      </c>
      <c r="D19" s="183" t="s">
        <v>161</v>
      </c>
      <c r="E19" s="184">
        <v>3</v>
      </c>
      <c r="F19" s="185">
        <f>'4_綠色管理'!I14</f>
        <v>0</v>
      </c>
      <c r="G19" s="186"/>
      <c r="H19" s="605"/>
      <c r="I19" s="606"/>
      <c r="J19" s="187"/>
      <c r="K19" s="73"/>
      <c r="L19" s="188"/>
      <c r="M19" s="188" t="e">
        <f>IF(#REF!="不適用",0,E19)</f>
        <v>#REF!</v>
      </c>
      <c r="N19" s="73"/>
      <c r="O19" s="73"/>
    </row>
    <row r="20" spans="1:15" s="25" customFormat="1" ht="25.5" customHeight="1">
      <c r="A20" s="181"/>
      <c r="B20" s="607"/>
      <c r="C20" s="604"/>
      <c r="D20" s="183" t="s">
        <v>162</v>
      </c>
      <c r="E20" s="184">
        <v>3</v>
      </c>
      <c r="F20" s="185">
        <f>'4_綠色管理'!I30</f>
        <v>0</v>
      </c>
      <c r="G20" s="186"/>
      <c r="H20" s="605"/>
      <c r="I20" s="606"/>
      <c r="J20" s="187"/>
      <c r="K20" s="73"/>
      <c r="L20" s="188"/>
      <c r="M20" s="188" t="e">
        <f>IF(#REF!="不適用",0,E20)</f>
        <v>#REF!</v>
      </c>
      <c r="N20" s="73"/>
      <c r="O20" s="73"/>
    </row>
    <row r="21" spans="1:15" s="25" customFormat="1" ht="25.5" customHeight="1">
      <c r="A21" s="181"/>
      <c r="B21" s="607"/>
      <c r="C21" s="604"/>
      <c r="D21" s="183" t="s">
        <v>163</v>
      </c>
      <c r="E21" s="184">
        <v>4</v>
      </c>
      <c r="F21" s="185">
        <f>'4_綠色管理'!I48</f>
        <v>0</v>
      </c>
      <c r="G21" s="186"/>
      <c r="H21" s="605"/>
      <c r="I21" s="606"/>
      <c r="J21" s="187"/>
      <c r="K21" s="73" t="s">
        <v>785</v>
      </c>
      <c r="L21" s="188" t="e">
        <f>IF(#REF!="不適用",0,E21)</f>
        <v>#REF!</v>
      </c>
      <c r="M21" s="188"/>
      <c r="N21" s="73"/>
      <c r="O21" s="73"/>
    </row>
    <row r="22" spans="1:15" s="25" customFormat="1" ht="25.5" customHeight="1">
      <c r="A22" s="181"/>
      <c r="B22" s="607"/>
      <c r="C22" s="604"/>
      <c r="D22" s="189" t="s">
        <v>164</v>
      </c>
      <c r="E22" s="190">
        <v>4</v>
      </c>
      <c r="F22" s="196">
        <f>'4_綠色管理'!I63</f>
        <v>0</v>
      </c>
      <c r="G22" s="197"/>
      <c r="H22" s="605"/>
      <c r="I22" s="606"/>
      <c r="J22" s="187"/>
      <c r="K22" s="73"/>
      <c r="L22" s="188"/>
      <c r="M22" s="188" t="e">
        <f>IF(#REF!="不適用",0,E22)</f>
        <v>#REF!</v>
      </c>
      <c r="N22" s="73"/>
      <c r="O22" s="73"/>
    </row>
    <row r="23" spans="1:15" s="25" customFormat="1" ht="25.5" customHeight="1">
      <c r="A23" s="181"/>
      <c r="B23" s="607"/>
      <c r="C23" s="604"/>
      <c r="D23" s="183" t="s">
        <v>165</v>
      </c>
      <c r="E23" s="184">
        <v>4</v>
      </c>
      <c r="F23" s="185">
        <f>'4_綠色管理'!I78</f>
        <v>0</v>
      </c>
      <c r="G23" s="186"/>
      <c r="H23" s="605"/>
      <c r="I23" s="606"/>
      <c r="J23" s="187"/>
      <c r="K23" s="73" t="s">
        <v>785</v>
      </c>
      <c r="L23" s="188" t="e">
        <f>IF(#REF!="不適用",0,E23)</f>
        <v>#REF!</v>
      </c>
      <c r="M23" s="188"/>
      <c r="N23" s="73"/>
      <c r="O23" s="73"/>
    </row>
    <row r="24" spans="1:15" s="25" customFormat="1" ht="25.5" customHeight="1">
      <c r="A24" s="181"/>
      <c r="B24" s="607"/>
      <c r="C24" s="608" t="s">
        <v>166</v>
      </c>
      <c r="D24" s="193" t="s">
        <v>783</v>
      </c>
      <c r="E24" s="194">
        <v>4</v>
      </c>
      <c r="F24" s="195">
        <f>'5_社會責任'!I21</f>
        <v>0</v>
      </c>
      <c r="G24" s="198"/>
      <c r="H24" s="605"/>
      <c r="I24" s="606"/>
      <c r="J24" s="187"/>
      <c r="K24" s="73" t="s">
        <v>785</v>
      </c>
      <c r="L24" s="188" t="e">
        <f>IF(#REF!="不適用",0,E24)</f>
        <v>#REF!</v>
      </c>
      <c r="M24" s="199"/>
      <c r="N24" s="73"/>
      <c r="O24" s="73"/>
    </row>
    <row r="25" spans="1:15" s="25" customFormat="1" ht="25.5" customHeight="1">
      <c r="A25" s="181"/>
      <c r="B25" s="607"/>
      <c r="C25" s="608"/>
      <c r="D25" s="183" t="s">
        <v>167</v>
      </c>
      <c r="E25" s="184">
        <v>3</v>
      </c>
      <c r="F25" s="185">
        <f>'5_社會責任'!I38</f>
        <v>0</v>
      </c>
      <c r="G25" s="186"/>
      <c r="H25" s="605"/>
      <c r="I25" s="606"/>
      <c r="J25" s="187"/>
      <c r="K25" s="73"/>
      <c r="L25" s="188"/>
      <c r="M25" s="188" t="e">
        <f>IF(#REF!="不適用",0,E25)</f>
        <v>#REF!</v>
      </c>
      <c r="N25" s="73"/>
      <c r="O25" s="73"/>
    </row>
    <row r="26" spans="1:15" s="25" customFormat="1" ht="27.6" customHeight="1">
      <c r="A26" s="181"/>
      <c r="B26" s="603" t="s">
        <v>168</v>
      </c>
      <c r="C26" s="182" t="s">
        <v>169</v>
      </c>
      <c r="D26" s="183" t="s">
        <v>170</v>
      </c>
      <c r="E26" s="184">
        <v>2</v>
      </c>
      <c r="F26" s="185">
        <f>'6_創新思維'!J21</f>
        <v>0</v>
      </c>
      <c r="G26" s="186"/>
      <c r="H26" s="605" t="s">
        <v>150</v>
      </c>
      <c r="I26" s="606" t="s">
        <v>171</v>
      </c>
      <c r="J26" s="187"/>
      <c r="K26" s="73"/>
      <c r="L26" s="188"/>
      <c r="M26" s="188"/>
      <c r="O26" s="73"/>
    </row>
    <row r="27" spans="1:15" s="25" customFormat="1" ht="27.6" customHeight="1">
      <c r="A27" s="181"/>
      <c r="B27" s="603"/>
      <c r="C27" s="182" t="s">
        <v>172</v>
      </c>
      <c r="D27" s="183" t="s">
        <v>173</v>
      </c>
      <c r="E27" s="184">
        <v>8</v>
      </c>
      <c r="F27" s="185">
        <f>'7_其他'!F9</f>
        <v>0</v>
      </c>
      <c r="G27" s="186"/>
      <c r="H27" s="605"/>
      <c r="I27" s="606"/>
      <c r="J27" s="187"/>
      <c r="K27" s="73"/>
      <c r="L27" s="188"/>
      <c r="M27" s="188"/>
      <c r="N27" s="73"/>
      <c r="O27" s="73"/>
    </row>
    <row r="28" spans="1:15" s="25" customFormat="1" ht="25.5" customHeight="1" thickBot="1">
      <c r="A28" s="181"/>
      <c r="B28" s="609" t="s">
        <v>174</v>
      </c>
      <c r="C28" s="609"/>
      <c r="D28" s="609"/>
      <c r="E28" s="200">
        <f>SUMIF(K4:K27,"核心指標",E4:E27)</f>
        <v>69</v>
      </c>
      <c r="F28" s="201">
        <f ca="1">SUMIF(K4:K27,"核心指標",F4:F27)</f>
        <v>0</v>
      </c>
      <c r="G28" s="198"/>
      <c r="H28" s="610"/>
      <c r="I28" s="610"/>
      <c r="J28" s="187"/>
      <c r="K28" s="202">
        <v>69</v>
      </c>
      <c r="L28" s="202" t="e">
        <f>SUM(L4:L27)</f>
        <v>#REF!</v>
      </c>
      <c r="M28" s="73" t="e">
        <f>SUM(M4:M27)</f>
        <v>#REF!</v>
      </c>
      <c r="N28" s="73">
        <v>31</v>
      </c>
      <c r="O28" s="73"/>
    </row>
    <row r="29" spans="1:15" s="25" customFormat="1" ht="25.5" customHeight="1" thickBot="1">
      <c r="A29" s="181"/>
      <c r="B29" s="611" t="s">
        <v>175</v>
      </c>
      <c r="C29" s="611"/>
      <c r="D29" s="611"/>
      <c r="E29" s="203">
        <f>SUM(E4:E27)</f>
        <v>110</v>
      </c>
      <c r="F29" s="204">
        <f ca="1">SUM(F4:F27)</f>
        <v>0</v>
      </c>
      <c r="G29" s="205"/>
      <c r="H29" s="610"/>
      <c r="I29" s="610"/>
      <c r="J29" s="187"/>
      <c r="K29" s="73"/>
      <c r="L29" s="73"/>
      <c r="M29" s="73"/>
      <c r="N29" s="73"/>
      <c r="O29" s="73"/>
    </row>
    <row r="30" spans="1:15" s="25" customFormat="1" ht="18" thickBot="1">
      <c r="A30" s="206"/>
      <c r="B30" s="27" t="s">
        <v>176</v>
      </c>
      <c r="C30" s="27"/>
      <c r="D30" s="27"/>
      <c r="E30" s="34"/>
      <c r="F30" s="207"/>
      <c r="G30" s="27"/>
      <c r="H30" s="208"/>
      <c r="I30" s="208"/>
      <c r="J30" s="206"/>
      <c r="K30" s="73"/>
      <c r="L30" s="202"/>
      <c r="M30" s="73"/>
      <c r="N30" s="73"/>
      <c r="O30" s="73"/>
    </row>
    <row r="31" spans="1:15" s="25" customFormat="1" ht="16.149999999999999" customHeight="1">
      <c r="A31" s="181"/>
      <c r="B31" s="613" t="s">
        <v>177</v>
      </c>
      <c r="C31" s="613"/>
      <c r="D31" s="613"/>
      <c r="E31" s="613"/>
      <c r="F31" s="613"/>
      <c r="G31" s="613"/>
      <c r="H31" s="613"/>
      <c r="I31" s="613"/>
      <c r="J31" s="187"/>
      <c r="K31" s="73"/>
      <c r="L31" s="202"/>
      <c r="M31" s="73"/>
      <c r="N31" s="73"/>
      <c r="O31" s="73"/>
    </row>
    <row r="32" spans="1:15" s="25" customFormat="1" ht="16.149999999999999" customHeight="1">
      <c r="A32" s="181"/>
      <c r="B32" s="609" t="s">
        <v>178</v>
      </c>
      <c r="C32" s="609"/>
      <c r="D32" s="609"/>
      <c r="E32" s="609"/>
      <c r="F32" s="609"/>
      <c r="G32" s="209" t="s">
        <v>179</v>
      </c>
      <c r="H32" s="614" t="s">
        <v>180</v>
      </c>
      <c r="I32" s="614"/>
      <c r="J32" s="187"/>
      <c r="K32" s="73"/>
      <c r="L32" s="202"/>
      <c r="M32" s="73"/>
      <c r="N32" s="73"/>
      <c r="O32" s="73"/>
    </row>
    <row r="33" spans="1:15" s="25" customFormat="1" ht="39" customHeight="1">
      <c r="A33" s="181"/>
      <c r="B33" s="615" t="s">
        <v>490</v>
      </c>
      <c r="C33" s="616"/>
      <c r="D33" s="616"/>
      <c r="E33" s="616"/>
      <c r="F33" s="616"/>
      <c r="G33" s="165" t="b">
        <v>0</v>
      </c>
      <c r="H33" s="617" t="b">
        <v>0</v>
      </c>
      <c r="I33" s="617"/>
      <c r="J33" s="187"/>
      <c r="K33" s="73"/>
      <c r="L33" s="202"/>
      <c r="M33" s="73"/>
      <c r="N33" s="73"/>
      <c r="O33" s="73"/>
    </row>
    <row r="34" spans="1:15" s="25" customFormat="1">
      <c r="A34" s="181"/>
      <c r="B34" s="618" t="s">
        <v>181</v>
      </c>
      <c r="C34" s="618"/>
      <c r="D34" s="618"/>
      <c r="E34" s="618"/>
      <c r="F34" s="618"/>
      <c r="G34" s="165" t="b">
        <v>0</v>
      </c>
      <c r="H34" s="617" t="b">
        <v>0</v>
      </c>
      <c r="I34" s="617"/>
      <c r="J34" s="187"/>
      <c r="K34" s="73"/>
      <c r="L34" s="202"/>
      <c r="M34" s="73"/>
      <c r="N34" s="73"/>
      <c r="O34" s="73"/>
    </row>
    <row r="35" spans="1:15" s="25" customFormat="1">
      <c r="A35" s="181"/>
      <c r="B35" s="618" t="s">
        <v>182</v>
      </c>
      <c r="C35" s="618"/>
      <c r="D35" s="618"/>
      <c r="E35" s="618"/>
      <c r="F35" s="618"/>
      <c r="G35" s="165" t="b">
        <v>0</v>
      </c>
      <c r="H35" s="617" t="b">
        <v>0</v>
      </c>
      <c r="I35" s="617"/>
      <c r="J35" s="187"/>
      <c r="K35" s="73"/>
      <c r="L35" s="202"/>
      <c r="M35" s="73"/>
      <c r="N35" s="73"/>
      <c r="O35" s="73"/>
    </row>
    <row r="36" spans="1:15" s="25" customFormat="1" ht="18" thickBot="1">
      <c r="A36" s="181"/>
      <c r="B36" s="619" t="s">
        <v>183</v>
      </c>
      <c r="C36" s="619"/>
      <c r="D36" s="619"/>
      <c r="E36" s="619"/>
      <c r="F36" s="619"/>
      <c r="G36" s="166" t="b">
        <v>0</v>
      </c>
      <c r="H36" s="620" t="b">
        <v>0</v>
      </c>
      <c r="I36" s="620"/>
      <c r="J36" s="187"/>
      <c r="K36" s="73"/>
      <c r="L36" s="202"/>
      <c r="M36" s="73"/>
      <c r="N36" s="73"/>
      <c r="O36" s="73"/>
    </row>
    <row r="37" spans="1:15" s="25" customFormat="1" ht="18" thickBot="1">
      <c r="A37" s="181"/>
      <c r="B37" s="210"/>
      <c r="C37" s="210"/>
      <c r="D37" s="210"/>
      <c r="E37" s="211"/>
      <c r="F37" s="212"/>
      <c r="G37" s="210"/>
      <c r="H37" s="213"/>
      <c r="I37" s="213"/>
      <c r="J37" s="187"/>
      <c r="K37" s="73"/>
      <c r="L37" s="202"/>
      <c r="M37" s="73"/>
      <c r="N37" s="73"/>
      <c r="O37" s="73"/>
    </row>
    <row r="38" spans="1:15" s="25" customFormat="1">
      <c r="A38" s="181"/>
      <c r="B38" s="621" t="s">
        <v>451</v>
      </c>
      <c r="C38" s="621"/>
      <c r="D38" s="621"/>
      <c r="E38" s="621"/>
      <c r="F38" s="621"/>
      <c r="G38" s="621"/>
      <c r="H38" s="621"/>
      <c r="I38" s="621"/>
      <c r="J38" s="187"/>
      <c r="K38" s="73"/>
      <c r="L38" s="202"/>
      <c r="M38" s="73"/>
      <c r="N38" s="73"/>
      <c r="O38" s="73"/>
    </row>
    <row r="39" spans="1:15" s="25" customFormat="1" ht="16.5" customHeight="1" thickBot="1">
      <c r="A39" s="181"/>
      <c r="B39" s="612" t="s">
        <v>184</v>
      </c>
      <c r="C39" s="612"/>
      <c r="D39" s="612"/>
      <c r="E39" s="612"/>
      <c r="F39" s="612"/>
      <c r="G39" s="612"/>
      <c r="H39" s="612"/>
      <c r="I39" s="612"/>
      <c r="J39" s="187"/>
      <c r="K39" s="73"/>
      <c r="L39" s="202"/>
      <c r="M39" s="73"/>
      <c r="N39" s="73"/>
      <c r="O39" s="73"/>
    </row>
    <row r="40" spans="1:15" s="25" customFormat="1" ht="18" thickBot="1">
      <c r="A40" s="181"/>
      <c r="B40" s="612"/>
      <c r="C40" s="612"/>
      <c r="D40" s="612"/>
      <c r="E40" s="612"/>
      <c r="F40" s="612"/>
      <c r="G40" s="612"/>
      <c r="H40" s="612"/>
      <c r="I40" s="612"/>
      <c r="J40" s="187"/>
      <c r="K40" s="73"/>
      <c r="L40" s="202"/>
      <c r="M40" s="73"/>
      <c r="N40" s="73"/>
      <c r="O40" s="73"/>
    </row>
    <row r="41" spans="1:15" s="25" customFormat="1" ht="18" thickBot="1">
      <c r="A41" s="181"/>
      <c r="B41" s="612"/>
      <c r="C41" s="612"/>
      <c r="D41" s="612"/>
      <c r="E41" s="612"/>
      <c r="F41" s="612"/>
      <c r="G41" s="612"/>
      <c r="H41" s="612"/>
      <c r="I41" s="612"/>
      <c r="J41" s="187"/>
      <c r="K41" s="73"/>
      <c r="L41" s="202"/>
      <c r="M41" s="73"/>
      <c r="N41" s="73"/>
      <c r="O41" s="73"/>
    </row>
    <row r="42" spans="1:15" s="25" customFormat="1" ht="18" thickBot="1">
      <c r="A42" s="181"/>
      <c r="B42" s="612"/>
      <c r="C42" s="612"/>
      <c r="D42" s="612"/>
      <c r="E42" s="612"/>
      <c r="F42" s="612"/>
      <c r="G42" s="612"/>
      <c r="H42" s="612"/>
      <c r="I42" s="612"/>
      <c r="J42" s="187"/>
      <c r="K42" s="73"/>
      <c r="L42" s="202"/>
      <c r="M42" s="73"/>
      <c r="N42" s="73"/>
      <c r="O42" s="73"/>
    </row>
    <row r="43" spans="1:15" customFormat="1" ht="8.4499999999999993" customHeight="1">
      <c r="A43" s="214"/>
      <c r="B43" s="215"/>
      <c r="C43" s="215"/>
      <c r="D43" s="215"/>
      <c r="E43" s="216"/>
      <c r="F43" s="217"/>
      <c r="G43" s="215"/>
      <c r="H43" s="218"/>
      <c r="I43" s="218"/>
      <c r="J43" s="167"/>
      <c r="K43" s="214"/>
      <c r="L43" s="219"/>
      <c r="M43" s="214"/>
      <c r="N43" s="214"/>
    </row>
  </sheetData>
  <sheetProtection algorithmName="SHA-512" hashValue="YUbci5c6EcTl0VTH5P7uA7OInIx8KU/GLRl8dW0UmDgfktg9ldji/FAZU5q4Fl2gX7NPsy6FV2TCwJ/GE7gdug==" saltValue="GPPcTJFpiK/cX1mERYGWng==" spinCount="100000" sheet="1" objects="1" scenarios="1"/>
  <mergeCells count="34">
    <mergeCell ref="B39:I42"/>
    <mergeCell ref="B31:I31"/>
    <mergeCell ref="B32:F32"/>
    <mergeCell ref="H32:I32"/>
    <mergeCell ref="B33:F33"/>
    <mergeCell ref="H33:I33"/>
    <mergeCell ref="B34:F34"/>
    <mergeCell ref="H34:I34"/>
    <mergeCell ref="B35:F35"/>
    <mergeCell ref="H35:I35"/>
    <mergeCell ref="B36:F36"/>
    <mergeCell ref="H36:I36"/>
    <mergeCell ref="B38:I38"/>
    <mergeCell ref="B26:B27"/>
    <mergeCell ref="H26:H27"/>
    <mergeCell ref="I26:I27"/>
    <mergeCell ref="B28:D28"/>
    <mergeCell ref="H28:I29"/>
    <mergeCell ref="B29:D29"/>
    <mergeCell ref="B4:B18"/>
    <mergeCell ref="C4:C10"/>
    <mergeCell ref="H4:H10"/>
    <mergeCell ref="I4:I25"/>
    <mergeCell ref="C11:C16"/>
    <mergeCell ref="H11:H25"/>
    <mergeCell ref="C17:C18"/>
    <mergeCell ref="B19:B25"/>
    <mergeCell ref="C19:C23"/>
    <mergeCell ref="C24:C25"/>
    <mergeCell ref="H2:I3"/>
    <mergeCell ref="B2:D3"/>
    <mergeCell ref="E2:E3"/>
    <mergeCell ref="G2:G3"/>
    <mergeCell ref="F2:F3"/>
  </mergeCells>
  <phoneticPr fontId="7" type="noConversion"/>
  <printOptions horizontalCentered="1"/>
  <pageMargins left="0.39370078740157483" right="0.39370078740157483" top="0.39370078740157483" bottom="0.39370078740157483" header="0.39370078740157483" footer="0.31496062992125984"/>
  <pageSetup paperSize="9" scale="68" orientation="portrait" horizontalDpi="300" verticalDpi="300" r:id="rId1"/>
  <headerFooter differentFirst="1" alignWithMargins="0">
    <oddFooter>&amp;C&amp;"標楷體,標準"自評表&amp;"time,標準"-&amp;"標楷體,標準"第&amp;"time,標準" &amp;P &amp;"標楷體,標準"頁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CF3-A0C1-4710-997C-5DDE97A368F1}">
  <sheetPr>
    <pageSetUpPr fitToPage="1"/>
  </sheetPr>
  <dimension ref="A1:L17"/>
  <sheetViews>
    <sheetView view="pageBreakPreview" topLeftCell="A5" zoomScale="87" zoomScaleNormal="100" zoomScaleSheetLayoutView="87" workbookViewId="0">
      <selection activeCell="D7" sqref="D7:K7"/>
    </sheetView>
  </sheetViews>
  <sheetFormatPr defaultColWidth="8.78125" defaultRowHeight="14.25"/>
  <cols>
    <col min="1" max="1" width="2.66015625" style="40" customWidth="1"/>
    <col min="2" max="2" width="13.3046875" style="40" customWidth="1"/>
    <col min="3" max="3" width="32.19921875" style="40" customWidth="1"/>
    <col min="4" max="4" width="8.78125" style="40" customWidth="1"/>
    <col min="5" max="5" width="20.22265625" style="50" customWidth="1"/>
    <col min="6" max="7" width="7.05078125" style="51" customWidth="1"/>
    <col min="8" max="8" width="7.05078125" style="50" customWidth="1"/>
    <col min="9" max="9" width="8.51171875" style="40" customWidth="1"/>
    <col min="10" max="10" width="3.85546875" style="52" customWidth="1"/>
    <col min="11" max="11" width="4.7890625" style="52" customWidth="1"/>
    <col min="12" max="12" width="2.125" style="40" customWidth="1"/>
    <col min="13" max="13" width="8.78125" style="40" customWidth="1"/>
    <col min="14" max="16384" width="8.78125" style="40"/>
  </cols>
  <sheetData>
    <row r="1" spans="1:12" ht="9.6" customHeight="1">
      <c r="A1" s="35"/>
      <c r="B1" s="36"/>
      <c r="C1" s="36"/>
      <c r="D1" s="36"/>
      <c r="E1" s="37"/>
      <c r="F1" s="38"/>
      <c r="G1" s="38"/>
      <c r="H1" s="37"/>
      <c r="I1" s="36"/>
      <c r="J1" s="39"/>
      <c r="K1" s="39"/>
      <c r="L1" s="39"/>
    </row>
    <row r="2" spans="1:12" ht="26.25" customHeight="1">
      <c r="A2" s="35"/>
      <c r="B2" s="104" t="s">
        <v>506</v>
      </c>
      <c r="C2" s="36"/>
      <c r="D2" s="36"/>
      <c r="E2" s="37"/>
      <c r="F2" s="38"/>
      <c r="G2" s="38"/>
      <c r="H2" s="37"/>
      <c r="I2" s="36"/>
      <c r="J2" s="39"/>
      <c r="K2" s="39"/>
      <c r="L2" s="39"/>
    </row>
    <row r="3" spans="1:12" ht="26.25" customHeight="1">
      <c r="A3" s="35"/>
      <c r="B3" s="624" t="s">
        <v>185</v>
      </c>
      <c r="C3" s="624"/>
      <c r="D3" s="624"/>
      <c r="E3" s="624"/>
      <c r="F3" s="624"/>
      <c r="G3" s="624"/>
      <c r="H3" s="624"/>
      <c r="I3" s="624"/>
      <c r="J3" s="39"/>
      <c r="K3" s="39"/>
      <c r="L3" s="39"/>
    </row>
    <row r="4" spans="1:12" ht="26.25" customHeight="1">
      <c r="A4" s="41"/>
      <c r="B4" s="624"/>
      <c r="C4" s="624"/>
      <c r="D4" s="624"/>
      <c r="E4" s="624"/>
      <c r="F4" s="624"/>
      <c r="G4" s="624"/>
      <c r="H4" s="624"/>
      <c r="I4" s="624"/>
      <c r="J4" s="32"/>
      <c r="K4" s="32"/>
      <c r="L4" s="32"/>
    </row>
    <row r="5" spans="1:12" ht="26.25" customHeight="1">
      <c r="A5" s="42"/>
      <c r="B5" s="43" t="s">
        <v>186</v>
      </c>
      <c r="C5" s="44" t="s">
        <v>187</v>
      </c>
      <c r="D5" s="625" t="s">
        <v>188</v>
      </c>
      <c r="E5" s="625"/>
      <c r="F5" s="625"/>
      <c r="G5" s="625"/>
      <c r="H5" s="625"/>
      <c r="I5" s="625"/>
      <c r="J5" s="625"/>
      <c r="K5" s="625"/>
      <c r="L5" s="45"/>
    </row>
    <row r="6" spans="1:12" ht="79.900000000000006" customHeight="1">
      <c r="A6" s="42"/>
      <c r="B6" s="222"/>
      <c r="C6" s="223"/>
      <c r="D6" s="622"/>
      <c r="E6" s="622"/>
      <c r="F6" s="622"/>
      <c r="G6" s="622"/>
      <c r="H6" s="622"/>
      <c r="I6" s="622"/>
      <c r="J6" s="622"/>
      <c r="K6" s="622"/>
      <c r="L6" s="45"/>
    </row>
    <row r="7" spans="1:12" ht="79.900000000000006" customHeight="1">
      <c r="A7" s="42"/>
      <c r="B7" s="222"/>
      <c r="C7" s="223"/>
      <c r="D7" s="622"/>
      <c r="E7" s="622"/>
      <c r="F7" s="622"/>
      <c r="G7" s="622"/>
      <c r="H7" s="622"/>
      <c r="I7" s="622"/>
      <c r="J7" s="622"/>
      <c r="K7" s="622"/>
      <c r="L7" s="45"/>
    </row>
    <row r="8" spans="1:12" ht="79.900000000000006" customHeight="1">
      <c r="A8" s="42"/>
      <c r="B8" s="222"/>
      <c r="C8" s="223"/>
      <c r="D8" s="622"/>
      <c r="E8" s="622"/>
      <c r="F8" s="622"/>
      <c r="G8" s="622"/>
      <c r="H8" s="622"/>
      <c r="I8" s="622"/>
      <c r="J8" s="622"/>
      <c r="K8" s="622"/>
      <c r="L8" s="45"/>
    </row>
    <row r="9" spans="1:12" ht="79.900000000000006" customHeight="1">
      <c r="A9" s="42"/>
      <c r="B9" s="222"/>
      <c r="C9" s="223"/>
      <c r="D9" s="622"/>
      <c r="E9" s="622"/>
      <c r="F9" s="622"/>
      <c r="G9" s="622"/>
      <c r="H9" s="622"/>
      <c r="I9" s="622"/>
      <c r="J9" s="622"/>
      <c r="K9" s="622"/>
      <c r="L9" s="45"/>
    </row>
    <row r="10" spans="1:12" ht="79.900000000000006" customHeight="1">
      <c r="A10" s="42"/>
      <c r="B10" s="222"/>
      <c r="C10" s="223"/>
      <c r="D10" s="622"/>
      <c r="E10" s="622"/>
      <c r="F10" s="622"/>
      <c r="G10" s="622"/>
      <c r="H10" s="622"/>
      <c r="I10" s="622"/>
      <c r="J10" s="622"/>
      <c r="K10" s="622"/>
      <c r="L10" s="45"/>
    </row>
    <row r="11" spans="1:12" ht="15" thickBot="1">
      <c r="A11" s="35"/>
      <c r="B11" s="46"/>
      <c r="C11" s="46"/>
      <c r="D11" s="46"/>
      <c r="E11" s="47"/>
      <c r="F11" s="48"/>
      <c r="G11" s="48"/>
      <c r="H11" s="47"/>
      <c r="I11" s="46"/>
      <c r="J11" s="49"/>
      <c r="K11" s="49"/>
      <c r="L11" s="35"/>
    </row>
    <row r="12" spans="1:12" ht="17.25">
      <c r="A12" s="42"/>
      <c r="B12" s="623" t="s">
        <v>507</v>
      </c>
      <c r="C12" s="623"/>
      <c r="D12" s="623"/>
      <c r="E12" s="623"/>
      <c r="F12" s="623"/>
      <c r="G12" s="623"/>
      <c r="H12" s="623"/>
      <c r="I12" s="623"/>
      <c r="J12" s="623"/>
      <c r="K12" s="623"/>
      <c r="L12" s="45"/>
    </row>
    <row r="13" spans="1:12" ht="16.5" customHeight="1" thickBot="1">
      <c r="A13" s="42"/>
      <c r="B13" s="612" t="s">
        <v>184</v>
      </c>
      <c r="C13" s="612"/>
      <c r="D13" s="612"/>
      <c r="E13" s="612"/>
      <c r="F13" s="612"/>
      <c r="G13" s="612"/>
      <c r="H13" s="612"/>
      <c r="I13" s="612"/>
      <c r="J13" s="612"/>
      <c r="K13" s="612"/>
      <c r="L13" s="45"/>
    </row>
    <row r="14" spans="1:12">
      <c r="A14" s="42"/>
      <c r="B14" s="612"/>
      <c r="C14" s="612"/>
      <c r="D14" s="612"/>
      <c r="E14" s="612"/>
      <c r="F14" s="612"/>
      <c r="G14" s="612"/>
      <c r="H14" s="612"/>
      <c r="I14" s="612"/>
      <c r="J14" s="612"/>
      <c r="K14" s="612"/>
      <c r="L14" s="45"/>
    </row>
    <row r="15" spans="1:12" ht="15" thickBot="1">
      <c r="A15" s="42"/>
      <c r="B15" s="612"/>
      <c r="C15" s="612"/>
      <c r="D15" s="612"/>
      <c r="E15" s="612"/>
      <c r="F15" s="612"/>
      <c r="G15" s="612"/>
      <c r="H15" s="612"/>
      <c r="I15" s="612"/>
      <c r="J15" s="612"/>
      <c r="K15" s="612"/>
      <c r="L15" s="45"/>
    </row>
    <row r="16" spans="1:12" ht="15" thickBot="1">
      <c r="A16" s="42"/>
      <c r="B16" s="612"/>
      <c r="C16" s="612"/>
      <c r="D16" s="612"/>
      <c r="E16" s="612"/>
      <c r="F16" s="612"/>
      <c r="G16" s="612"/>
      <c r="H16" s="612"/>
      <c r="I16" s="612"/>
      <c r="J16" s="612"/>
      <c r="K16" s="612"/>
      <c r="L16" s="45"/>
    </row>
    <row r="17" spans="1:12">
      <c r="A17" s="39"/>
      <c r="B17" s="39"/>
      <c r="C17" s="39"/>
      <c r="D17" s="39"/>
      <c r="E17" s="39"/>
      <c r="F17" s="39"/>
      <c r="G17" s="39"/>
      <c r="H17" s="39"/>
      <c r="I17" s="39"/>
      <c r="J17" s="39"/>
      <c r="K17" s="39"/>
      <c r="L17" s="39"/>
    </row>
  </sheetData>
  <mergeCells count="9">
    <mergeCell ref="D9:K9"/>
    <mergeCell ref="D10:K10"/>
    <mergeCell ref="B12:K12"/>
    <mergeCell ref="B13:K16"/>
    <mergeCell ref="B3:I4"/>
    <mergeCell ref="D5:K5"/>
    <mergeCell ref="D6:K6"/>
    <mergeCell ref="D7:K7"/>
    <mergeCell ref="D8:K8"/>
  </mergeCells>
  <phoneticPr fontId="7" type="noConversion"/>
  <printOptions horizontalCentered="1" verticalCentered="1"/>
  <pageMargins left="0.39370078740157483" right="0.39370078740157483" top="0.39370078740157483" bottom="0.39370078740157483" header="0.39370078740157483" footer="0.31496062992125984"/>
  <pageSetup paperSize="9" scale="79" orientation="portrait" horizontalDpi="300" verticalDpi="300" r:id="rId1"/>
  <headerFooter differentFirst="1" alignWithMargins="0">
    <oddFooter>&amp;C&amp;"標楷體,標準"自評表&amp;"time,標準"-&amp;"標楷體,標準"第&amp;"time,標準" &amp;P &amp;"標楷體,標準"頁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14E4-4A10-42C9-B775-CD84B21C23C1}">
  <dimension ref="A1:AE94"/>
  <sheetViews>
    <sheetView view="pageBreakPreview" zoomScale="98" zoomScaleNormal="100" zoomScaleSheetLayoutView="98" workbookViewId="0">
      <selection activeCell="Y3" sqref="Y3:AA15"/>
    </sheetView>
  </sheetViews>
  <sheetFormatPr defaultRowHeight="14.25"/>
  <cols>
    <col min="1" max="1" width="1.328125" style="306" customWidth="1"/>
    <col min="2" max="2" width="3.05859375" style="306" customWidth="1"/>
    <col min="3" max="3" width="6.51953125" style="306" customWidth="1"/>
    <col min="4" max="4" width="19.95703125" style="306" customWidth="1"/>
    <col min="5" max="5" width="14.234375" style="306" customWidth="1"/>
    <col min="6" max="6" width="3.32421875" style="306" customWidth="1"/>
    <col min="7" max="7" width="15.83203125" style="306" customWidth="1"/>
    <col min="8" max="8" width="3.58984375" style="306" customWidth="1"/>
    <col min="9" max="9" width="11.44140625" style="308" customWidth="1"/>
    <col min="10" max="10" width="5.0546875" style="309" customWidth="1"/>
    <col min="11" max="11" width="2.79296875" style="309" customWidth="1"/>
    <col min="12" max="12" width="6.1171875" style="309" customWidth="1"/>
    <col min="13" max="13" width="2.79296875" style="308" customWidth="1"/>
    <col min="14" max="14" width="10.5078125" style="309" customWidth="1"/>
    <col min="15" max="16" width="4.390625" style="309" customWidth="1"/>
    <col min="17" max="17" width="8.11328125" style="310" customWidth="1"/>
    <col min="18" max="18" width="3.05859375" style="311" customWidth="1"/>
    <col min="19" max="19" width="2.26171875" style="306" customWidth="1"/>
    <col min="20" max="20" width="4.7890625" style="306" customWidth="1"/>
    <col min="21" max="21" width="3.85546875" style="303" customWidth="1"/>
    <col min="22" max="22" width="4.7890625" style="303" customWidth="1"/>
    <col min="23" max="23" width="3.05859375" style="303" customWidth="1"/>
    <col min="24" max="24" width="1.59375" style="303" customWidth="1"/>
    <col min="25" max="25" width="6.3828125" style="303" customWidth="1"/>
    <col min="26" max="26" width="5.1875" style="303" customWidth="1"/>
    <col min="27" max="27" width="6.78515625" style="303" customWidth="1"/>
    <col min="28" max="28" width="2.125" style="303" customWidth="1"/>
    <col min="29" max="29" width="9.84375" style="301" hidden="1" customWidth="1"/>
    <col min="30" max="30" width="5.0546875" style="303" customWidth="1"/>
    <col min="31" max="31" width="4.390625" style="303" customWidth="1"/>
    <col min="32" max="241" width="9.84375" style="303" customWidth="1"/>
    <col min="242" max="242" width="1.328125" style="303" customWidth="1"/>
    <col min="243" max="243" width="3.05859375" style="303" customWidth="1"/>
    <col min="244" max="244" width="6.51953125" style="303" customWidth="1"/>
    <col min="245" max="245" width="22.484375" style="303" customWidth="1"/>
    <col min="246" max="246" width="15.56640625" style="303" customWidth="1"/>
    <col min="247" max="247" width="3.32421875" style="303" customWidth="1"/>
    <col min="248" max="248" width="8.78125" style="303" customWidth="1"/>
    <col min="249" max="249" width="3.58984375" style="303" customWidth="1"/>
    <col min="250" max="250" width="5.1875" style="303" customWidth="1"/>
    <col min="251" max="251" width="5.0546875" style="303" customWidth="1"/>
    <col min="252" max="252" width="4.12109375" style="303" customWidth="1"/>
    <col min="253" max="253" width="6.3828125" style="303" customWidth="1"/>
    <col min="254" max="254" width="2.79296875" style="303" customWidth="1"/>
    <col min="255" max="255" width="7.05078125" style="303" customWidth="1"/>
    <col min="256" max="257" width="4.390625" style="303" customWidth="1"/>
    <col min="258" max="258" width="4.12109375" style="303" customWidth="1"/>
    <col min="259" max="259" width="3.05859375" style="303" customWidth="1"/>
    <col min="260" max="260" width="3.58984375" style="303" customWidth="1"/>
    <col min="261" max="261" width="2.52734375" style="303" customWidth="1"/>
    <col min="262" max="262" width="3.85546875" style="303" customWidth="1"/>
    <col min="263" max="263" width="3.32421875" style="303" customWidth="1"/>
    <col min="264" max="264" width="15.30078125" style="303" customWidth="1"/>
    <col min="265" max="265" width="1.59375" style="303" customWidth="1"/>
    <col min="266" max="266" width="6.3828125" style="303" customWidth="1"/>
    <col min="267" max="267" width="5.1875" style="303" customWidth="1"/>
    <col min="268" max="268" width="6.78515625" style="303" customWidth="1"/>
    <col min="269" max="269" width="2.125" style="303" customWidth="1"/>
    <col min="270" max="270" width="28.07421875" style="303" customWidth="1"/>
    <col min="271" max="271" width="7.84765625" style="303" customWidth="1"/>
    <col min="272" max="273" width="0" style="303" hidden="1" customWidth="1"/>
    <col min="274" max="497" width="9.84375" style="303" customWidth="1"/>
    <col min="498" max="498" width="1.328125" style="303" customWidth="1"/>
    <col min="499" max="499" width="3.05859375" style="303" customWidth="1"/>
    <col min="500" max="500" width="6.51953125" style="303" customWidth="1"/>
    <col min="501" max="501" width="22.484375" style="303" customWidth="1"/>
    <col min="502" max="502" width="15.56640625" style="303" customWidth="1"/>
    <col min="503" max="503" width="3.32421875" style="303" customWidth="1"/>
    <col min="504" max="504" width="8.78125" style="303" customWidth="1"/>
    <col min="505" max="505" width="3.58984375" style="303" customWidth="1"/>
    <col min="506" max="506" width="5.1875" style="303" customWidth="1"/>
    <col min="507" max="507" width="5.0546875" style="303" customWidth="1"/>
    <col min="508" max="508" width="4.12109375" style="303" customWidth="1"/>
    <col min="509" max="509" width="6.3828125" style="303" customWidth="1"/>
    <col min="510" max="510" width="2.79296875" style="303" customWidth="1"/>
    <col min="511" max="511" width="7.05078125" style="303" customWidth="1"/>
    <col min="512" max="513" width="4.390625" style="303" customWidth="1"/>
    <col min="514" max="514" width="4.12109375" style="303" customWidth="1"/>
    <col min="515" max="515" width="3.05859375" style="303" customWidth="1"/>
    <col min="516" max="516" width="3.58984375" style="303" customWidth="1"/>
    <col min="517" max="517" width="2.52734375" style="303" customWidth="1"/>
    <col min="518" max="518" width="3.85546875" style="303" customWidth="1"/>
    <col min="519" max="519" width="3.32421875" style="303" customWidth="1"/>
    <col min="520" max="520" width="15.30078125" style="303" customWidth="1"/>
    <col min="521" max="521" width="1.59375" style="303" customWidth="1"/>
    <col min="522" max="522" width="6.3828125" style="303" customWidth="1"/>
    <col min="523" max="523" width="5.1875" style="303" customWidth="1"/>
    <col min="524" max="524" width="6.78515625" style="303" customWidth="1"/>
    <col min="525" max="525" width="2.125" style="303" customWidth="1"/>
    <col min="526" max="526" width="28.07421875" style="303" customWidth="1"/>
    <col min="527" max="527" width="7.84765625" style="303" customWidth="1"/>
    <col min="528" max="529" width="0" style="303" hidden="1" customWidth="1"/>
    <col min="530" max="753" width="9.84375" style="303" customWidth="1"/>
    <col min="754" max="754" width="1.328125" style="303" customWidth="1"/>
    <col min="755" max="755" width="3.05859375" style="303" customWidth="1"/>
    <col min="756" max="756" width="6.51953125" style="303" customWidth="1"/>
    <col min="757" max="757" width="22.484375" style="303" customWidth="1"/>
    <col min="758" max="758" width="15.56640625" style="303" customWidth="1"/>
    <col min="759" max="759" width="3.32421875" style="303" customWidth="1"/>
    <col min="760" max="760" width="8.78125" style="303" customWidth="1"/>
    <col min="761" max="761" width="3.58984375" style="303" customWidth="1"/>
    <col min="762" max="762" width="5.1875" style="303" customWidth="1"/>
    <col min="763" max="763" width="5.0546875" style="303" customWidth="1"/>
    <col min="764" max="764" width="4.12109375" style="303" customWidth="1"/>
    <col min="765" max="765" width="6.3828125" style="303" customWidth="1"/>
    <col min="766" max="766" width="2.79296875" style="303" customWidth="1"/>
    <col min="767" max="767" width="7.05078125" style="303" customWidth="1"/>
    <col min="768" max="769" width="4.390625" style="303" customWidth="1"/>
    <col min="770" max="770" width="4.12109375" style="303" customWidth="1"/>
    <col min="771" max="771" width="3.05859375" style="303" customWidth="1"/>
    <col min="772" max="772" width="3.58984375" style="303" customWidth="1"/>
    <col min="773" max="773" width="2.52734375" style="303" customWidth="1"/>
    <col min="774" max="774" width="3.85546875" style="303" customWidth="1"/>
    <col min="775" max="775" width="3.32421875" style="303" customWidth="1"/>
    <col min="776" max="776" width="15.30078125" style="303" customWidth="1"/>
    <col min="777" max="777" width="1.59375" style="303" customWidth="1"/>
    <col min="778" max="778" width="6.3828125" style="303" customWidth="1"/>
    <col min="779" max="779" width="5.1875" style="303" customWidth="1"/>
    <col min="780" max="780" width="6.78515625" style="303" customWidth="1"/>
    <col min="781" max="781" width="2.125" style="303" customWidth="1"/>
    <col min="782" max="782" width="28.07421875" style="303" customWidth="1"/>
    <col min="783" max="783" width="7.84765625" style="303" customWidth="1"/>
    <col min="784" max="785" width="0" style="303" hidden="1" customWidth="1"/>
    <col min="786" max="1009" width="9.84375" style="303" customWidth="1"/>
    <col min="1010" max="1010" width="1.328125" style="303" customWidth="1"/>
    <col min="1011" max="1011" width="3.05859375" style="303" customWidth="1"/>
    <col min="1012" max="1012" width="6.51953125" style="303" customWidth="1"/>
    <col min="1013" max="1013" width="22.484375" style="303" customWidth="1"/>
    <col min="1014" max="1014" width="15.56640625" style="303" customWidth="1"/>
    <col min="1015" max="1015" width="3.32421875" style="303" customWidth="1"/>
    <col min="1016" max="1016" width="8.78125" style="303" customWidth="1"/>
    <col min="1017" max="1017" width="3.58984375" style="303" customWidth="1"/>
    <col min="1018" max="1018" width="5.1875" style="303" customWidth="1"/>
    <col min="1019" max="1019" width="5.0546875" style="303" customWidth="1"/>
    <col min="1020" max="1020" width="4.12109375" style="303" customWidth="1"/>
    <col min="1021" max="1021" width="6.3828125" style="303" customWidth="1"/>
    <col min="1022" max="1022" width="2.79296875" style="303" customWidth="1"/>
    <col min="1023" max="1023" width="7.05078125" style="303" customWidth="1"/>
    <col min="1024" max="1025" width="4.390625" style="303" customWidth="1"/>
    <col min="1026" max="1026" width="4.12109375" style="303" customWidth="1"/>
    <col min="1027" max="1027" width="3.05859375" style="303" customWidth="1"/>
    <col min="1028" max="1028" width="3.58984375" style="303" customWidth="1"/>
    <col min="1029" max="1029" width="2.52734375" style="303" customWidth="1"/>
    <col min="1030" max="1030" width="3.85546875" style="303" customWidth="1"/>
    <col min="1031" max="1031" width="3.32421875" style="303" customWidth="1"/>
    <col min="1032" max="1032" width="15.30078125" style="303" customWidth="1"/>
    <col min="1033" max="1033" width="1.59375" style="303" customWidth="1"/>
    <col min="1034" max="1034" width="6.3828125" style="303" customWidth="1"/>
    <col min="1035" max="1035" width="5.1875" style="303" customWidth="1"/>
    <col min="1036" max="1036" width="6.78515625" style="303" customWidth="1"/>
    <col min="1037" max="1037" width="2.125" style="303" customWidth="1"/>
    <col min="1038" max="1038" width="28.07421875" style="303" customWidth="1"/>
    <col min="1039" max="1039" width="7.84765625" style="303" customWidth="1"/>
    <col min="1040" max="1041" width="0" style="303" hidden="1" customWidth="1"/>
    <col min="1042" max="1265" width="9.84375" style="303" customWidth="1"/>
    <col min="1266" max="1266" width="1.328125" style="303" customWidth="1"/>
    <col min="1267" max="1267" width="3.05859375" style="303" customWidth="1"/>
    <col min="1268" max="1268" width="6.51953125" style="303" customWidth="1"/>
    <col min="1269" max="1269" width="22.484375" style="303" customWidth="1"/>
    <col min="1270" max="1270" width="15.56640625" style="303" customWidth="1"/>
    <col min="1271" max="1271" width="3.32421875" style="303" customWidth="1"/>
    <col min="1272" max="1272" width="8.78125" style="303" customWidth="1"/>
    <col min="1273" max="1273" width="3.58984375" style="303" customWidth="1"/>
    <col min="1274" max="1274" width="5.1875" style="303" customWidth="1"/>
    <col min="1275" max="1275" width="5.0546875" style="303" customWidth="1"/>
    <col min="1276" max="1276" width="4.12109375" style="303" customWidth="1"/>
    <col min="1277" max="1277" width="6.3828125" style="303" customWidth="1"/>
    <col min="1278" max="1278" width="2.79296875" style="303" customWidth="1"/>
    <col min="1279" max="1279" width="7.05078125" style="303" customWidth="1"/>
    <col min="1280" max="1281" width="4.390625" style="303" customWidth="1"/>
    <col min="1282" max="1282" width="4.12109375" style="303" customWidth="1"/>
    <col min="1283" max="1283" width="3.05859375" style="303" customWidth="1"/>
    <col min="1284" max="1284" width="3.58984375" style="303" customWidth="1"/>
    <col min="1285" max="1285" width="2.52734375" style="303" customWidth="1"/>
    <col min="1286" max="1286" width="3.85546875" style="303" customWidth="1"/>
    <col min="1287" max="1287" width="3.32421875" style="303" customWidth="1"/>
    <col min="1288" max="1288" width="15.30078125" style="303" customWidth="1"/>
    <col min="1289" max="1289" width="1.59375" style="303" customWidth="1"/>
    <col min="1290" max="1290" width="6.3828125" style="303" customWidth="1"/>
    <col min="1291" max="1291" width="5.1875" style="303" customWidth="1"/>
    <col min="1292" max="1292" width="6.78515625" style="303" customWidth="1"/>
    <col min="1293" max="1293" width="2.125" style="303" customWidth="1"/>
    <col min="1294" max="1294" width="28.07421875" style="303" customWidth="1"/>
    <col min="1295" max="1295" width="7.84765625" style="303" customWidth="1"/>
    <col min="1296" max="1297" width="0" style="303" hidden="1" customWidth="1"/>
    <col min="1298" max="1521" width="9.84375" style="303" customWidth="1"/>
    <col min="1522" max="1522" width="1.328125" style="303" customWidth="1"/>
    <col min="1523" max="1523" width="3.05859375" style="303" customWidth="1"/>
    <col min="1524" max="1524" width="6.51953125" style="303" customWidth="1"/>
    <col min="1525" max="1525" width="22.484375" style="303" customWidth="1"/>
    <col min="1526" max="1526" width="15.56640625" style="303" customWidth="1"/>
    <col min="1527" max="1527" width="3.32421875" style="303" customWidth="1"/>
    <col min="1528" max="1528" width="8.78125" style="303" customWidth="1"/>
    <col min="1529" max="1529" width="3.58984375" style="303" customWidth="1"/>
    <col min="1530" max="1530" width="5.1875" style="303" customWidth="1"/>
    <col min="1531" max="1531" width="5.0546875" style="303" customWidth="1"/>
    <col min="1532" max="1532" width="4.12109375" style="303" customWidth="1"/>
    <col min="1533" max="1533" width="6.3828125" style="303" customWidth="1"/>
    <col min="1534" max="1534" width="2.79296875" style="303" customWidth="1"/>
    <col min="1535" max="1535" width="7.05078125" style="303" customWidth="1"/>
    <col min="1536" max="1537" width="4.390625" style="303" customWidth="1"/>
    <col min="1538" max="1538" width="4.12109375" style="303" customWidth="1"/>
    <col min="1539" max="1539" width="3.05859375" style="303" customWidth="1"/>
    <col min="1540" max="1540" width="3.58984375" style="303" customWidth="1"/>
    <col min="1541" max="1541" width="2.52734375" style="303" customWidth="1"/>
    <col min="1542" max="1542" width="3.85546875" style="303" customWidth="1"/>
    <col min="1543" max="1543" width="3.32421875" style="303" customWidth="1"/>
    <col min="1544" max="1544" width="15.30078125" style="303" customWidth="1"/>
    <col min="1545" max="1545" width="1.59375" style="303" customWidth="1"/>
    <col min="1546" max="1546" width="6.3828125" style="303" customWidth="1"/>
    <col min="1547" max="1547" width="5.1875" style="303" customWidth="1"/>
    <col min="1548" max="1548" width="6.78515625" style="303" customWidth="1"/>
    <col min="1549" max="1549" width="2.125" style="303" customWidth="1"/>
    <col min="1550" max="1550" width="28.07421875" style="303" customWidth="1"/>
    <col min="1551" max="1551" width="7.84765625" style="303" customWidth="1"/>
    <col min="1552" max="1553" width="0" style="303" hidden="1" customWidth="1"/>
    <col min="1554" max="1777" width="9.84375" style="303" customWidth="1"/>
    <col min="1778" max="1778" width="1.328125" style="303" customWidth="1"/>
    <col min="1779" max="1779" width="3.05859375" style="303" customWidth="1"/>
    <col min="1780" max="1780" width="6.51953125" style="303" customWidth="1"/>
    <col min="1781" max="1781" width="22.484375" style="303" customWidth="1"/>
    <col min="1782" max="1782" width="15.56640625" style="303" customWidth="1"/>
    <col min="1783" max="1783" width="3.32421875" style="303" customWidth="1"/>
    <col min="1784" max="1784" width="8.78125" style="303" customWidth="1"/>
    <col min="1785" max="1785" width="3.58984375" style="303" customWidth="1"/>
    <col min="1786" max="1786" width="5.1875" style="303" customWidth="1"/>
    <col min="1787" max="1787" width="5.0546875" style="303" customWidth="1"/>
    <col min="1788" max="1788" width="4.12109375" style="303" customWidth="1"/>
    <col min="1789" max="1789" width="6.3828125" style="303" customWidth="1"/>
    <col min="1790" max="1790" width="2.79296875" style="303" customWidth="1"/>
    <col min="1791" max="1791" width="7.05078125" style="303" customWidth="1"/>
    <col min="1792" max="1793" width="4.390625" style="303" customWidth="1"/>
    <col min="1794" max="1794" width="4.12109375" style="303" customWidth="1"/>
    <col min="1795" max="1795" width="3.05859375" style="303" customWidth="1"/>
    <col min="1796" max="1796" width="3.58984375" style="303" customWidth="1"/>
    <col min="1797" max="1797" width="2.52734375" style="303" customWidth="1"/>
    <col min="1798" max="1798" width="3.85546875" style="303" customWidth="1"/>
    <col min="1799" max="1799" width="3.32421875" style="303" customWidth="1"/>
    <col min="1800" max="1800" width="15.30078125" style="303" customWidth="1"/>
    <col min="1801" max="1801" width="1.59375" style="303" customWidth="1"/>
    <col min="1802" max="1802" width="6.3828125" style="303" customWidth="1"/>
    <col min="1803" max="1803" width="5.1875" style="303" customWidth="1"/>
    <col min="1804" max="1804" width="6.78515625" style="303" customWidth="1"/>
    <col min="1805" max="1805" width="2.125" style="303" customWidth="1"/>
    <col min="1806" max="1806" width="28.07421875" style="303" customWidth="1"/>
    <col min="1807" max="1807" width="7.84765625" style="303" customWidth="1"/>
    <col min="1808" max="1809" width="0" style="303" hidden="1" customWidth="1"/>
    <col min="1810" max="2033" width="9.84375" style="303" customWidth="1"/>
    <col min="2034" max="2034" width="1.328125" style="303" customWidth="1"/>
    <col min="2035" max="2035" width="3.05859375" style="303" customWidth="1"/>
    <col min="2036" max="2036" width="6.51953125" style="303" customWidth="1"/>
    <col min="2037" max="2037" width="22.484375" style="303" customWidth="1"/>
    <col min="2038" max="2038" width="15.56640625" style="303" customWidth="1"/>
    <col min="2039" max="2039" width="3.32421875" style="303" customWidth="1"/>
    <col min="2040" max="2040" width="8.78125" style="303" customWidth="1"/>
    <col min="2041" max="2041" width="3.58984375" style="303" customWidth="1"/>
    <col min="2042" max="2042" width="5.1875" style="303" customWidth="1"/>
    <col min="2043" max="2043" width="5.0546875" style="303" customWidth="1"/>
    <col min="2044" max="2044" width="4.12109375" style="303" customWidth="1"/>
    <col min="2045" max="2045" width="6.3828125" style="303" customWidth="1"/>
    <col min="2046" max="2046" width="2.79296875" style="303" customWidth="1"/>
    <col min="2047" max="2047" width="7.05078125" style="303" customWidth="1"/>
    <col min="2048" max="2049" width="4.390625" style="303" customWidth="1"/>
    <col min="2050" max="2050" width="4.12109375" style="303" customWidth="1"/>
    <col min="2051" max="2051" width="3.05859375" style="303" customWidth="1"/>
    <col min="2052" max="2052" width="3.58984375" style="303" customWidth="1"/>
    <col min="2053" max="2053" width="2.52734375" style="303" customWidth="1"/>
    <col min="2054" max="2054" width="3.85546875" style="303" customWidth="1"/>
    <col min="2055" max="2055" width="3.32421875" style="303" customWidth="1"/>
    <col min="2056" max="2056" width="15.30078125" style="303" customWidth="1"/>
    <col min="2057" max="2057" width="1.59375" style="303" customWidth="1"/>
    <col min="2058" max="2058" width="6.3828125" style="303" customWidth="1"/>
    <col min="2059" max="2059" width="5.1875" style="303" customWidth="1"/>
    <col min="2060" max="2060" width="6.78515625" style="303" customWidth="1"/>
    <col min="2061" max="2061" width="2.125" style="303" customWidth="1"/>
    <col min="2062" max="2062" width="28.07421875" style="303" customWidth="1"/>
    <col min="2063" max="2063" width="7.84765625" style="303" customWidth="1"/>
    <col min="2064" max="2065" width="0" style="303" hidden="1" customWidth="1"/>
    <col min="2066" max="2289" width="9.84375" style="303" customWidth="1"/>
    <col min="2290" max="2290" width="1.328125" style="303" customWidth="1"/>
    <col min="2291" max="2291" width="3.05859375" style="303" customWidth="1"/>
    <col min="2292" max="2292" width="6.51953125" style="303" customWidth="1"/>
    <col min="2293" max="2293" width="22.484375" style="303" customWidth="1"/>
    <col min="2294" max="2294" width="15.56640625" style="303" customWidth="1"/>
    <col min="2295" max="2295" width="3.32421875" style="303" customWidth="1"/>
    <col min="2296" max="2296" width="8.78125" style="303" customWidth="1"/>
    <col min="2297" max="2297" width="3.58984375" style="303" customWidth="1"/>
    <col min="2298" max="2298" width="5.1875" style="303" customWidth="1"/>
    <col min="2299" max="2299" width="5.0546875" style="303" customWidth="1"/>
    <col min="2300" max="2300" width="4.12109375" style="303" customWidth="1"/>
    <col min="2301" max="2301" width="6.3828125" style="303" customWidth="1"/>
    <col min="2302" max="2302" width="2.79296875" style="303" customWidth="1"/>
    <col min="2303" max="2303" width="7.05078125" style="303" customWidth="1"/>
    <col min="2304" max="2305" width="4.390625" style="303" customWidth="1"/>
    <col min="2306" max="2306" width="4.12109375" style="303" customWidth="1"/>
    <col min="2307" max="2307" width="3.05859375" style="303" customWidth="1"/>
    <col min="2308" max="2308" width="3.58984375" style="303" customWidth="1"/>
    <col min="2309" max="2309" width="2.52734375" style="303" customWidth="1"/>
    <col min="2310" max="2310" width="3.85546875" style="303" customWidth="1"/>
    <col min="2311" max="2311" width="3.32421875" style="303" customWidth="1"/>
    <col min="2312" max="2312" width="15.30078125" style="303" customWidth="1"/>
    <col min="2313" max="2313" width="1.59375" style="303" customWidth="1"/>
    <col min="2314" max="2314" width="6.3828125" style="303" customWidth="1"/>
    <col min="2315" max="2315" width="5.1875" style="303" customWidth="1"/>
    <col min="2316" max="2316" width="6.78515625" style="303" customWidth="1"/>
    <col min="2317" max="2317" width="2.125" style="303" customWidth="1"/>
    <col min="2318" max="2318" width="28.07421875" style="303" customWidth="1"/>
    <col min="2319" max="2319" width="7.84765625" style="303" customWidth="1"/>
    <col min="2320" max="2321" width="0" style="303" hidden="1" customWidth="1"/>
    <col min="2322" max="2545" width="9.84375" style="303" customWidth="1"/>
    <col min="2546" max="2546" width="1.328125" style="303" customWidth="1"/>
    <col min="2547" max="2547" width="3.05859375" style="303" customWidth="1"/>
    <col min="2548" max="2548" width="6.51953125" style="303" customWidth="1"/>
    <col min="2549" max="2549" width="22.484375" style="303" customWidth="1"/>
    <col min="2550" max="2550" width="15.56640625" style="303" customWidth="1"/>
    <col min="2551" max="2551" width="3.32421875" style="303" customWidth="1"/>
    <col min="2552" max="2552" width="8.78125" style="303" customWidth="1"/>
    <col min="2553" max="2553" width="3.58984375" style="303" customWidth="1"/>
    <col min="2554" max="2554" width="5.1875" style="303" customWidth="1"/>
    <col min="2555" max="2555" width="5.0546875" style="303" customWidth="1"/>
    <col min="2556" max="2556" width="4.12109375" style="303" customWidth="1"/>
    <col min="2557" max="2557" width="6.3828125" style="303" customWidth="1"/>
    <col min="2558" max="2558" width="2.79296875" style="303" customWidth="1"/>
    <col min="2559" max="2559" width="7.05078125" style="303" customWidth="1"/>
    <col min="2560" max="2561" width="4.390625" style="303" customWidth="1"/>
    <col min="2562" max="2562" width="4.12109375" style="303" customWidth="1"/>
    <col min="2563" max="2563" width="3.05859375" style="303" customWidth="1"/>
    <col min="2564" max="2564" width="3.58984375" style="303" customWidth="1"/>
    <col min="2565" max="2565" width="2.52734375" style="303" customWidth="1"/>
    <col min="2566" max="2566" width="3.85546875" style="303" customWidth="1"/>
    <col min="2567" max="2567" width="3.32421875" style="303" customWidth="1"/>
    <col min="2568" max="2568" width="15.30078125" style="303" customWidth="1"/>
    <col min="2569" max="2569" width="1.59375" style="303" customWidth="1"/>
    <col min="2570" max="2570" width="6.3828125" style="303" customWidth="1"/>
    <col min="2571" max="2571" width="5.1875" style="303" customWidth="1"/>
    <col min="2572" max="2572" width="6.78515625" style="303" customWidth="1"/>
    <col min="2573" max="2573" width="2.125" style="303" customWidth="1"/>
    <col min="2574" max="2574" width="28.07421875" style="303" customWidth="1"/>
    <col min="2575" max="2575" width="7.84765625" style="303" customWidth="1"/>
    <col min="2576" max="2577" width="0" style="303" hidden="1" customWidth="1"/>
    <col min="2578" max="2801" width="9.84375" style="303" customWidth="1"/>
    <col min="2802" max="2802" width="1.328125" style="303" customWidth="1"/>
    <col min="2803" max="2803" width="3.05859375" style="303" customWidth="1"/>
    <col min="2804" max="2804" width="6.51953125" style="303" customWidth="1"/>
    <col min="2805" max="2805" width="22.484375" style="303" customWidth="1"/>
    <col min="2806" max="2806" width="15.56640625" style="303" customWidth="1"/>
    <col min="2807" max="2807" width="3.32421875" style="303" customWidth="1"/>
    <col min="2808" max="2808" width="8.78125" style="303" customWidth="1"/>
    <col min="2809" max="2809" width="3.58984375" style="303" customWidth="1"/>
    <col min="2810" max="2810" width="5.1875" style="303" customWidth="1"/>
    <col min="2811" max="2811" width="5.0546875" style="303" customWidth="1"/>
    <col min="2812" max="2812" width="4.12109375" style="303" customWidth="1"/>
    <col min="2813" max="2813" width="6.3828125" style="303" customWidth="1"/>
    <col min="2814" max="2814" width="2.79296875" style="303" customWidth="1"/>
    <col min="2815" max="2815" width="7.05078125" style="303" customWidth="1"/>
    <col min="2816" max="2817" width="4.390625" style="303" customWidth="1"/>
    <col min="2818" max="2818" width="4.12109375" style="303" customWidth="1"/>
    <col min="2819" max="2819" width="3.05859375" style="303" customWidth="1"/>
    <col min="2820" max="2820" width="3.58984375" style="303" customWidth="1"/>
    <col min="2821" max="2821" width="2.52734375" style="303" customWidth="1"/>
    <col min="2822" max="2822" width="3.85546875" style="303" customWidth="1"/>
    <col min="2823" max="2823" width="3.32421875" style="303" customWidth="1"/>
    <col min="2824" max="2824" width="15.30078125" style="303" customWidth="1"/>
    <col min="2825" max="2825" width="1.59375" style="303" customWidth="1"/>
    <col min="2826" max="2826" width="6.3828125" style="303" customWidth="1"/>
    <col min="2827" max="2827" width="5.1875" style="303" customWidth="1"/>
    <col min="2828" max="2828" width="6.78515625" style="303" customWidth="1"/>
    <col min="2829" max="2829" width="2.125" style="303" customWidth="1"/>
    <col min="2830" max="2830" width="28.07421875" style="303" customWidth="1"/>
    <col min="2831" max="2831" width="7.84765625" style="303" customWidth="1"/>
    <col min="2832" max="2833" width="0" style="303" hidden="1" customWidth="1"/>
    <col min="2834" max="3057" width="9.84375" style="303" customWidth="1"/>
    <col min="3058" max="3058" width="1.328125" style="303" customWidth="1"/>
    <col min="3059" max="3059" width="3.05859375" style="303" customWidth="1"/>
    <col min="3060" max="3060" width="6.51953125" style="303" customWidth="1"/>
    <col min="3061" max="3061" width="22.484375" style="303" customWidth="1"/>
    <col min="3062" max="3062" width="15.56640625" style="303" customWidth="1"/>
    <col min="3063" max="3063" width="3.32421875" style="303" customWidth="1"/>
    <col min="3064" max="3064" width="8.78125" style="303" customWidth="1"/>
    <col min="3065" max="3065" width="3.58984375" style="303" customWidth="1"/>
    <col min="3066" max="3066" width="5.1875" style="303" customWidth="1"/>
    <col min="3067" max="3067" width="5.0546875" style="303" customWidth="1"/>
    <col min="3068" max="3068" width="4.12109375" style="303" customWidth="1"/>
    <col min="3069" max="3069" width="6.3828125" style="303" customWidth="1"/>
    <col min="3070" max="3070" width="2.79296875" style="303" customWidth="1"/>
    <col min="3071" max="3071" width="7.05078125" style="303" customWidth="1"/>
    <col min="3072" max="3073" width="4.390625" style="303" customWidth="1"/>
    <col min="3074" max="3074" width="4.12109375" style="303" customWidth="1"/>
    <col min="3075" max="3075" width="3.05859375" style="303" customWidth="1"/>
    <col min="3076" max="3076" width="3.58984375" style="303" customWidth="1"/>
    <col min="3077" max="3077" width="2.52734375" style="303" customWidth="1"/>
    <col min="3078" max="3078" width="3.85546875" style="303" customWidth="1"/>
    <col min="3079" max="3079" width="3.32421875" style="303" customWidth="1"/>
    <col min="3080" max="3080" width="15.30078125" style="303" customWidth="1"/>
    <col min="3081" max="3081" width="1.59375" style="303" customWidth="1"/>
    <col min="3082" max="3082" width="6.3828125" style="303" customWidth="1"/>
    <col min="3083" max="3083" width="5.1875" style="303" customWidth="1"/>
    <col min="3084" max="3084" width="6.78515625" style="303" customWidth="1"/>
    <col min="3085" max="3085" width="2.125" style="303" customWidth="1"/>
    <col min="3086" max="3086" width="28.07421875" style="303" customWidth="1"/>
    <col min="3087" max="3087" width="7.84765625" style="303" customWidth="1"/>
    <col min="3088" max="3089" width="0" style="303" hidden="1" customWidth="1"/>
    <col min="3090" max="3313" width="9.84375" style="303" customWidth="1"/>
    <col min="3314" max="3314" width="1.328125" style="303" customWidth="1"/>
    <col min="3315" max="3315" width="3.05859375" style="303" customWidth="1"/>
    <col min="3316" max="3316" width="6.51953125" style="303" customWidth="1"/>
    <col min="3317" max="3317" width="22.484375" style="303" customWidth="1"/>
    <col min="3318" max="3318" width="15.56640625" style="303" customWidth="1"/>
    <col min="3319" max="3319" width="3.32421875" style="303" customWidth="1"/>
    <col min="3320" max="3320" width="8.78125" style="303" customWidth="1"/>
    <col min="3321" max="3321" width="3.58984375" style="303" customWidth="1"/>
    <col min="3322" max="3322" width="5.1875" style="303" customWidth="1"/>
    <col min="3323" max="3323" width="5.0546875" style="303" customWidth="1"/>
    <col min="3324" max="3324" width="4.12109375" style="303" customWidth="1"/>
    <col min="3325" max="3325" width="6.3828125" style="303" customWidth="1"/>
    <col min="3326" max="3326" width="2.79296875" style="303" customWidth="1"/>
    <col min="3327" max="3327" width="7.05078125" style="303" customWidth="1"/>
    <col min="3328" max="3329" width="4.390625" style="303" customWidth="1"/>
    <col min="3330" max="3330" width="4.12109375" style="303" customWidth="1"/>
    <col min="3331" max="3331" width="3.05859375" style="303" customWidth="1"/>
    <col min="3332" max="3332" width="3.58984375" style="303" customWidth="1"/>
    <col min="3333" max="3333" width="2.52734375" style="303" customWidth="1"/>
    <col min="3334" max="3334" width="3.85546875" style="303" customWidth="1"/>
    <col min="3335" max="3335" width="3.32421875" style="303" customWidth="1"/>
    <col min="3336" max="3336" width="15.30078125" style="303" customWidth="1"/>
    <col min="3337" max="3337" width="1.59375" style="303" customWidth="1"/>
    <col min="3338" max="3338" width="6.3828125" style="303" customWidth="1"/>
    <col min="3339" max="3339" width="5.1875" style="303" customWidth="1"/>
    <col min="3340" max="3340" width="6.78515625" style="303" customWidth="1"/>
    <col min="3341" max="3341" width="2.125" style="303" customWidth="1"/>
    <col min="3342" max="3342" width="28.07421875" style="303" customWidth="1"/>
    <col min="3343" max="3343" width="7.84765625" style="303" customWidth="1"/>
    <col min="3344" max="3345" width="0" style="303" hidden="1" customWidth="1"/>
    <col min="3346" max="3569" width="9.84375" style="303" customWidth="1"/>
    <col min="3570" max="3570" width="1.328125" style="303" customWidth="1"/>
    <col min="3571" max="3571" width="3.05859375" style="303" customWidth="1"/>
    <col min="3572" max="3572" width="6.51953125" style="303" customWidth="1"/>
    <col min="3573" max="3573" width="22.484375" style="303" customWidth="1"/>
    <col min="3574" max="3574" width="15.56640625" style="303" customWidth="1"/>
    <col min="3575" max="3575" width="3.32421875" style="303" customWidth="1"/>
    <col min="3576" max="3576" width="8.78125" style="303" customWidth="1"/>
    <col min="3577" max="3577" width="3.58984375" style="303" customWidth="1"/>
    <col min="3578" max="3578" width="5.1875" style="303" customWidth="1"/>
    <col min="3579" max="3579" width="5.0546875" style="303" customWidth="1"/>
    <col min="3580" max="3580" width="4.12109375" style="303" customWidth="1"/>
    <col min="3581" max="3581" width="6.3828125" style="303" customWidth="1"/>
    <col min="3582" max="3582" width="2.79296875" style="303" customWidth="1"/>
    <col min="3583" max="3583" width="7.05078125" style="303" customWidth="1"/>
    <col min="3584" max="3585" width="4.390625" style="303" customWidth="1"/>
    <col min="3586" max="3586" width="4.12109375" style="303" customWidth="1"/>
    <col min="3587" max="3587" width="3.05859375" style="303" customWidth="1"/>
    <col min="3588" max="3588" width="3.58984375" style="303" customWidth="1"/>
    <col min="3589" max="3589" width="2.52734375" style="303" customWidth="1"/>
    <col min="3590" max="3590" width="3.85546875" style="303" customWidth="1"/>
    <col min="3591" max="3591" width="3.32421875" style="303" customWidth="1"/>
    <col min="3592" max="3592" width="15.30078125" style="303" customWidth="1"/>
    <col min="3593" max="3593" width="1.59375" style="303" customWidth="1"/>
    <col min="3594" max="3594" width="6.3828125" style="303" customWidth="1"/>
    <col min="3595" max="3595" width="5.1875" style="303" customWidth="1"/>
    <col min="3596" max="3596" width="6.78515625" style="303" customWidth="1"/>
    <col min="3597" max="3597" width="2.125" style="303" customWidth="1"/>
    <col min="3598" max="3598" width="28.07421875" style="303" customWidth="1"/>
    <col min="3599" max="3599" width="7.84765625" style="303" customWidth="1"/>
    <col min="3600" max="3601" width="0" style="303" hidden="1" customWidth="1"/>
    <col min="3602" max="3825" width="9.84375" style="303" customWidth="1"/>
    <col min="3826" max="3826" width="1.328125" style="303" customWidth="1"/>
    <col min="3827" max="3827" width="3.05859375" style="303" customWidth="1"/>
    <col min="3828" max="3828" width="6.51953125" style="303" customWidth="1"/>
    <col min="3829" max="3829" width="22.484375" style="303" customWidth="1"/>
    <col min="3830" max="3830" width="15.56640625" style="303" customWidth="1"/>
    <col min="3831" max="3831" width="3.32421875" style="303" customWidth="1"/>
    <col min="3832" max="3832" width="8.78125" style="303" customWidth="1"/>
    <col min="3833" max="3833" width="3.58984375" style="303" customWidth="1"/>
    <col min="3834" max="3834" width="5.1875" style="303" customWidth="1"/>
    <col min="3835" max="3835" width="5.0546875" style="303" customWidth="1"/>
    <col min="3836" max="3836" width="4.12109375" style="303" customWidth="1"/>
    <col min="3837" max="3837" width="6.3828125" style="303" customWidth="1"/>
    <col min="3838" max="3838" width="2.79296875" style="303" customWidth="1"/>
    <col min="3839" max="3839" width="7.05078125" style="303" customWidth="1"/>
    <col min="3840" max="3841" width="4.390625" style="303" customWidth="1"/>
    <col min="3842" max="3842" width="4.12109375" style="303" customWidth="1"/>
    <col min="3843" max="3843" width="3.05859375" style="303" customWidth="1"/>
    <col min="3844" max="3844" width="3.58984375" style="303" customWidth="1"/>
    <col min="3845" max="3845" width="2.52734375" style="303" customWidth="1"/>
    <col min="3846" max="3846" width="3.85546875" style="303" customWidth="1"/>
    <col min="3847" max="3847" width="3.32421875" style="303" customWidth="1"/>
    <col min="3848" max="3848" width="15.30078125" style="303" customWidth="1"/>
    <col min="3849" max="3849" width="1.59375" style="303" customWidth="1"/>
    <col min="3850" max="3850" width="6.3828125" style="303" customWidth="1"/>
    <col min="3851" max="3851" width="5.1875" style="303" customWidth="1"/>
    <col min="3852" max="3852" width="6.78515625" style="303" customWidth="1"/>
    <col min="3853" max="3853" width="2.125" style="303" customWidth="1"/>
    <col min="3854" max="3854" width="28.07421875" style="303" customWidth="1"/>
    <col min="3855" max="3855" width="7.84765625" style="303" customWidth="1"/>
    <col min="3856" max="3857" width="0" style="303" hidden="1" customWidth="1"/>
    <col min="3858" max="4081" width="9.84375" style="303" customWidth="1"/>
    <col min="4082" max="4082" width="1.328125" style="303" customWidth="1"/>
    <col min="4083" max="4083" width="3.05859375" style="303" customWidth="1"/>
    <col min="4084" max="4084" width="6.51953125" style="303" customWidth="1"/>
    <col min="4085" max="4085" width="22.484375" style="303" customWidth="1"/>
    <col min="4086" max="4086" width="15.56640625" style="303" customWidth="1"/>
    <col min="4087" max="4087" width="3.32421875" style="303" customWidth="1"/>
    <col min="4088" max="4088" width="8.78125" style="303" customWidth="1"/>
    <col min="4089" max="4089" width="3.58984375" style="303" customWidth="1"/>
    <col min="4090" max="4090" width="5.1875" style="303" customWidth="1"/>
    <col min="4091" max="4091" width="5.0546875" style="303" customWidth="1"/>
    <col min="4092" max="4092" width="4.12109375" style="303" customWidth="1"/>
    <col min="4093" max="4093" width="6.3828125" style="303" customWidth="1"/>
    <col min="4094" max="4094" width="2.79296875" style="303" customWidth="1"/>
    <col min="4095" max="4095" width="7.05078125" style="303" customWidth="1"/>
    <col min="4096" max="4097" width="4.390625" style="303" customWidth="1"/>
    <col min="4098" max="4098" width="4.12109375" style="303" customWidth="1"/>
    <col min="4099" max="4099" width="3.05859375" style="303" customWidth="1"/>
    <col min="4100" max="4100" width="3.58984375" style="303" customWidth="1"/>
    <col min="4101" max="4101" width="2.52734375" style="303" customWidth="1"/>
    <col min="4102" max="4102" width="3.85546875" style="303" customWidth="1"/>
    <col min="4103" max="4103" width="3.32421875" style="303" customWidth="1"/>
    <col min="4104" max="4104" width="15.30078125" style="303" customWidth="1"/>
    <col min="4105" max="4105" width="1.59375" style="303" customWidth="1"/>
    <col min="4106" max="4106" width="6.3828125" style="303" customWidth="1"/>
    <col min="4107" max="4107" width="5.1875" style="303" customWidth="1"/>
    <col min="4108" max="4108" width="6.78515625" style="303" customWidth="1"/>
    <col min="4109" max="4109" width="2.125" style="303" customWidth="1"/>
    <col min="4110" max="4110" width="28.07421875" style="303" customWidth="1"/>
    <col min="4111" max="4111" width="7.84765625" style="303" customWidth="1"/>
    <col min="4112" max="4113" width="0" style="303" hidden="1" customWidth="1"/>
    <col min="4114" max="4337" width="9.84375" style="303" customWidth="1"/>
    <col min="4338" max="4338" width="1.328125" style="303" customWidth="1"/>
    <col min="4339" max="4339" width="3.05859375" style="303" customWidth="1"/>
    <col min="4340" max="4340" width="6.51953125" style="303" customWidth="1"/>
    <col min="4341" max="4341" width="22.484375" style="303" customWidth="1"/>
    <col min="4342" max="4342" width="15.56640625" style="303" customWidth="1"/>
    <col min="4343" max="4343" width="3.32421875" style="303" customWidth="1"/>
    <col min="4344" max="4344" width="8.78125" style="303" customWidth="1"/>
    <col min="4345" max="4345" width="3.58984375" style="303" customWidth="1"/>
    <col min="4346" max="4346" width="5.1875" style="303" customWidth="1"/>
    <col min="4347" max="4347" width="5.0546875" style="303" customWidth="1"/>
    <col min="4348" max="4348" width="4.12109375" style="303" customWidth="1"/>
    <col min="4349" max="4349" width="6.3828125" style="303" customWidth="1"/>
    <col min="4350" max="4350" width="2.79296875" style="303" customWidth="1"/>
    <col min="4351" max="4351" width="7.05078125" style="303" customWidth="1"/>
    <col min="4352" max="4353" width="4.390625" style="303" customWidth="1"/>
    <col min="4354" max="4354" width="4.12109375" style="303" customWidth="1"/>
    <col min="4355" max="4355" width="3.05859375" style="303" customWidth="1"/>
    <col min="4356" max="4356" width="3.58984375" style="303" customWidth="1"/>
    <col min="4357" max="4357" width="2.52734375" style="303" customWidth="1"/>
    <col min="4358" max="4358" width="3.85546875" style="303" customWidth="1"/>
    <col min="4359" max="4359" width="3.32421875" style="303" customWidth="1"/>
    <col min="4360" max="4360" width="15.30078125" style="303" customWidth="1"/>
    <col min="4361" max="4361" width="1.59375" style="303" customWidth="1"/>
    <col min="4362" max="4362" width="6.3828125" style="303" customWidth="1"/>
    <col min="4363" max="4363" width="5.1875" style="303" customWidth="1"/>
    <col min="4364" max="4364" width="6.78515625" style="303" customWidth="1"/>
    <col min="4365" max="4365" width="2.125" style="303" customWidth="1"/>
    <col min="4366" max="4366" width="28.07421875" style="303" customWidth="1"/>
    <col min="4367" max="4367" width="7.84765625" style="303" customWidth="1"/>
    <col min="4368" max="4369" width="0" style="303" hidden="1" customWidth="1"/>
    <col min="4370" max="4593" width="9.84375" style="303" customWidth="1"/>
    <col min="4594" max="4594" width="1.328125" style="303" customWidth="1"/>
    <col min="4595" max="4595" width="3.05859375" style="303" customWidth="1"/>
    <col min="4596" max="4596" width="6.51953125" style="303" customWidth="1"/>
    <col min="4597" max="4597" width="22.484375" style="303" customWidth="1"/>
    <col min="4598" max="4598" width="15.56640625" style="303" customWidth="1"/>
    <col min="4599" max="4599" width="3.32421875" style="303" customWidth="1"/>
    <col min="4600" max="4600" width="8.78125" style="303" customWidth="1"/>
    <col min="4601" max="4601" width="3.58984375" style="303" customWidth="1"/>
    <col min="4602" max="4602" width="5.1875" style="303" customWidth="1"/>
    <col min="4603" max="4603" width="5.0546875" style="303" customWidth="1"/>
    <col min="4604" max="4604" width="4.12109375" style="303" customWidth="1"/>
    <col min="4605" max="4605" width="6.3828125" style="303" customWidth="1"/>
    <col min="4606" max="4606" width="2.79296875" style="303" customWidth="1"/>
    <col min="4607" max="4607" width="7.05078125" style="303" customWidth="1"/>
    <col min="4608" max="4609" width="4.390625" style="303" customWidth="1"/>
    <col min="4610" max="4610" width="4.12109375" style="303" customWidth="1"/>
    <col min="4611" max="4611" width="3.05859375" style="303" customWidth="1"/>
    <col min="4612" max="4612" width="3.58984375" style="303" customWidth="1"/>
    <col min="4613" max="4613" width="2.52734375" style="303" customWidth="1"/>
    <col min="4614" max="4614" width="3.85546875" style="303" customWidth="1"/>
    <col min="4615" max="4615" width="3.32421875" style="303" customWidth="1"/>
    <col min="4616" max="4616" width="15.30078125" style="303" customWidth="1"/>
    <col min="4617" max="4617" width="1.59375" style="303" customWidth="1"/>
    <col min="4618" max="4618" width="6.3828125" style="303" customWidth="1"/>
    <col min="4619" max="4619" width="5.1875" style="303" customWidth="1"/>
    <col min="4620" max="4620" width="6.78515625" style="303" customWidth="1"/>
    <col min="4621" max="4621" width="2.125" style="303" customWidth="1"/>
    <col min="4622" max="4622" width="28.07421875" style="303" customWidth="1"/>
    <col min="4623" max="4623" width="7.84765625" style="303" customWidth="1"/>
    <col min="4624" max="4625" width="0" style="303" hidden="1" customWidth="1"/>
    <col min="4626" max="4849" width="9.84375" style="303" customWidth="1"/>
    <col min="4850" max="4850" width="1.328125" style="303" customWidth="1"/>
    <col min="4851" max="4851" width="3.05859375" style="303" customWidth="1"/>
    <col min="4852" max="4852" width="6.51953125" style="303" customWidth="1"/>
    <col min="4853" max="4853" width="22.484375" style="303" customWidth="1"/>
    <col min="4854" max="4854" width="15.56640625" style="303" customWidth="1"/>
    <col min="4855" max="4855" width="3.32421875" style="303" customWidth="1"/>
    <col min="4856" max="4856" width="8.78125" style="303" customWidth="1"/>
    <col min="4857" max="4857" width="3.58984375" style="303" customWidth="1"/>
    <col min="4858" max="4858" width="5.1875" style="303" customWidth="1"/>
    <col min="4859" max="4859" width="5.0546875" style="303" customWidth="1"/>
    <col min="4860" max="4860" width="4.12109375" style="303" customWidth="1"/>
    <col min="4861" max="4861" width="6.3828125" style="303" customWidth="1"/>
    <col min="4862" max="4862" width="2.79296875" style="303" customWidth="1"/>
    <col min="4863" max="4863" width="7.05078125" style="303" customWidth="1"/>
    <col min="4864" max="4865" width="4.390625" style="303" customWidth="1"/>
    <col min="4866" max="4866" width="4.12109375" style="303" customWidth="1"/>
    <col min="4867" max="4867" width="3.05859375" style="303" customWidth="1"/>
    <col min="4868" max="4868" width="3.58984375" style="303" customWidth="1"/>
    <col min="4869" max="4869" width="2.52734375" style="303" customWidth="1"/>
    <col min="4870" max="4870" width="3.85546875" style="303" customWidth="1"/>
    <col min="4871" max="4871" width="3.32421875" style="303" customWidth="1"/>
    <col min="4872" max="4872" width="15.30078125" style="303" customWidth="1"/>
    <col min="4873" max="4873" width="1.59375" style="303" customWidth="1"/>
    <col min="4874" max="4874" width="6.3828125" style="303" customWidth="1"/>
    <col min="4875" max="4875" width="5.1875" style="303" customWidth="1"/>
    <col min="4876" max="4876" width="6.78515625" style="303" customWidth="1"/>
    <col min="4877" max="4877" width="2.125" style="303" customWidth="1"/>
    <col min="4878" max="4878" width="28.07421875" style="303" customWidth="1"/>
    <col min="4879" max="4879" width="7.84765625" style="303" customWidth="1"/>
    <col min="4880" max="4881" width="0" style="303" hidden="1" customWidth="1"/>
    <col min="4882" max="5105" width="9.84375" style="303" customWidth="1"/>
    <col min="5106" max="5106" width="1.328125" style="303" customWidth="1"/>
    <col min="5107" max="5107" width="3.05859375" style="303" customWidth="1"/>
    <col min="5108" max="5108" width="6.51953125" style="303" customWidth="1"/>
    <col min="5109" max="5109" width="22.484375" style="303" customWidth="1"/>
    <col min="5110" max="5110" width="15.56640625" style="303" customWidth="1"/>
    <col min="5111" max="5111" width="3.32421875" style="303" customWidth="1"/>
    <col min="5112" max="5112" width="8.78125" style="303" customWidth="1"/>
    <col min="5113" max="5113" width="3.58984375" style="303" customWidth="1"/>
    <col min="5114" max="5114" width="5.1875" style="303" customWidth="1"/>
    <col min="5115" max="5115" width="5.0546875" style="303" customWidth="1"/>
    <col min="5116" max="5116" width="4.12109375" style="303" customWidth="1"/>
    <col min="5117" max="5117" width="6.3828125" style="303" customWidth="1"/>
    <col min="5118" max="5118" width="2.79296875" style="303" customWidth="1"/>
    <col min="5119" max="5119" width="7.05078125" style="303" customWidth="1"/>
    <col min="5120" max="5121" width="4.390625" style="303" customWidth="1"/>
    <col min="5122" max="5122" width="4.12109375" style="303" customWidth="1"/>
    <col min="5123" max="5123" width="3.05859375" style="303" customWidth="1"/>
    <col min="5124" max="5124" width="3.58984375" style="303" customWidth="1"/>
    <col min="5125" max="5125" width="2.52734375" style="303" customWidth="1"/>
    <col min="5126" max="5126" width="3.85546875" style="303" customWidth="1"/>
    <col min="5127" max="5127" width="3.32421875" style="303" customWidth="1"/>
    <col min="5128" max="5128" width="15.30078125" style="303" customWidth="1"/>
    <col min="5129" max="5129" width="1.59375" style="303" customWidth="1"/>
    <col min="5130" max="5130" width="6.3828125" style="303" customWidth="1"/>
    <col min="5131" max="5131" width="5.1875" style="303" customWidth="1"/>
    <col min="5132" max="5132" width="6.78515625" style="303" customWidth="1"/>
    <col min="5133" max="5133" width="2.125" style="303" customWidth="1"/>
    <col min="5134" max="5134" width="28.07421875" style="303" customWidth="1"/>
    <col min="5135" max="5135" width="7.84765625" style="303" customWidth="1"/>
    <col min="5136" max="5137" width="0" style="303" hidden="1" customWidth="1"/>
    <col min="5138" max="5361" width="9.84375" style="303" customWidth="1"/>
    <col min="5362" max="5362" width="1.328125" style="303" customWidth="1"/>
    <col min="5363" max="5363" width="3.05859375" style="303" customWidth="1"/>
    <col min="5364" max="5364" width="6.51953125" style="303" customWidth="1"/>
    <col min="5365" max="5365" width="22.484375" style="303" customWidth="1"/>
    <col min="5366" max="5366" width="15.56640625" style="303" customWidth="1"/>
    <col min="5367" max="5367" width="3.32421875" style="303" customWidth="1"/>
    <col min="5368" max="5368" width="8.78125" style="303" customWidth="1"/>
    <col min="5369" max="5369" width="3.58984375" style="303" customWidth="1"/>
    <col min="5370" max="5370" width="5.1875" style="303" customWidth="1"/>
    <col min="5371" max="5371" width="5.0546875" style="303" customWidth="1"/>
    <col min="5372" max="5372" width="4.12109375" style="303" customWidth="1"/>
    <col min="5373" max="5373" width="6.3828125" style="303" customWidth="1"/>
    <col min="5374" max="5374" width="2.79296875" style="303" customWidth="1"/>
    <col min="5375" max="5375" width="7.05078125" style="303" customWidth="1"/>
    <col min="5376" max="5377" width="4.390625" style="303" customWidth="1"/>
    <col min="5378" max="5378" width="4.12109375" style="303" customWidth="1"/>
    <col min="5379" max="5379" width="3.05859375" style="303" customWidth="1"/>
    <col min="5380" max="5380" width="3.58984375" style="303" customWidth="1"/>
    <col min="5381" max="5381" width="2.52734375" style="303" customWidth="1"/>
    <col min="5382" max="5382" width="3.85546875" style="303" customWidth="1"/>
    <col min="5383" max="5383" width="3.32421875" style="303" customWidth="1"/>
    <col min="5384" max="5384" width="15.30078125" style="303" customWidth="1"/>
    <col min="5385" max="5385" width="1.59375" style="303" customWidth="1"/>
    <col min="5386" max="5386" width="6.3828125" style="303" customWidth="1"/>
    <col min="5387" max="5387" width="5.1875" style="303" customWidth="1"/>
    <col min="5388" max="5388" width="6.78515625" style="303" customWidth="1"/>
    <col min="5389" max="5389" width="2.125" style="303" customWidth="1"/>
    <col min="5390" max="5390" width="28.07421875" style="303" customWidth="1"/>
    <col min="5391" max="5391" width="7.84765625" style="303" customWidth="1"/>
    <col min="5392" max="5393" width="0" style="303" hidden="1" customWidth="1"/>
    <col min="5394" max="5617" width="9.84375" style="303" customWidth="1"/>
    <col min="5618" max="5618" width="1.328125" style="303" customWidth="1"/>
    <col min="5619" max="5619" width="3.05859375" style="303" customWidth="1"/>
    <col min="5620" max="5620" width="6.51953125" style="303" customWidth="1"/>
    <col min="5621" max="5621" width="22.484375" style="303" customWidth="1"/>
    <col min="5622" max="5622" width="15.56640625" style="303" customWidth="1"/>
    <col min="5623" max="5623" width="3.32421875" style="303" customWidth="1"/>
    <col min="5624" max="5624" width="8.78125" style="303" customWidth="1"/>
    <col min="5625" max="5625" width="3.58984375" style="303" customWidth="1"/>
    <col min="5626" max="5626" width="5.1875" style="303" customWidth="1"/>
    <col min="5627" max="5627" width="5.0546875" style="303" customWidth="1"/>
    <col min="5628" max="5628" width="4.12109375" style="303" customWidth="1"/>
    <col min="5629" max="5629" width="6.3828125" style="303" customWidth="1"/>
    <col min="5630" max="5630" width="2.79296875" style="303" customWidth="1"/>
    <col min="5631" max="5631" width="7.05078125" style="303" customWidth="1"/>
    <col min="5632" max="5633" width="4.390625" style="303" customWidth="1"/>
    <col min="5634" max="5634" width="4.12109375" style="303" customWidth="1"/>
    <col min="5635" max="5635" width="3.05859375" style="303" customWidth="1"/>
    <col min="5636" max="5636" width="3.58984375" style="303" customWidth="1"/>
    <col min="5637" max="5637" width="2.52734375" style="303" customWidth="1"/>
    <col min="5638" max="5638" width="3.85546875" style="303" customWidth="1"/>
    <col min="5639" max="5639" width="3.32421875" style="303" customWidth="1"/>
    <col min="5640" max="5640" width="15.30078125" style="303" customWidth="1"/>
    <col min="5641" max="5641" width="1.59375" style="303" customWidth="1"/>
    <col min="5642" max="5642" width="6.3828125" style="303" customWidth="1"/>
    <col min="5643" max="5643" width="5.1875" style="303" customWidth="1"/>
    <col min="5644" max="5644" width="6.78515625" style="303" customWidth="1"/>
    <col min="5645" max="5645" width="2.125" style="303" customWidth="1"/>
    <col min="5646" max="5646" width="28.07421875" style="303" customWidth="1"/>
    <col min="5647" max="5647" width="7.84765625" style="303" customWidth="1"/>
    <col min="5648" max="5649" width="0" style="303" hidden="1" customWidth="1"/>
    <col min="5650" max="5873" width="9.84375" style="303" customWidth="1"/>
    <col min="5874" max="5874" width="1.328125" style="303" customWidth="1"/>
    <col min="5875" max="5875" width="3.05859375" style="303" customWidth="1"/>
    <col min="5876" max="5876" width="6.51953125" style="303" customWidth="1"/>
    <col min="5877" max="5877" width="22.484375" style="303" customWidth="1"/>
    <col min="5878" max="5878" width="15.56640625" style="303" customWidth="1"/>
    <col min="5879" max="5879" width="3.32421875" style="303" customWidth="1"/>
    <col min="5880" max="5880" width="8.78125" style="303" customWidth="1"/>
    <col min="5881" max="5881" width="3.58984375" style="303" customWidth="1"/>
    <col min="5882" max="5882" width="5.1875" style="303" customWidth="1"/>
    <col min="5883" max="5883" width="5.0546875" style="303" customWidth="1"/>
    <col min="5884" max="5884" width="4.12109375" style="303" customWidth="1"/>
    <col min="5885" max="5885" width="6.3828125" style="303" customWidth="1"/>
    <col min="5886" max="5886" width="2.79296875" style="303" customWidth="1"/>
    <col min="5887" max="5887" width="7.05078125" style="303" customWidth="1"/>
    <col min="5888" max="5889" width="4.390625" style="303" customWidth="1"/>
    <col min="5890" max="5890" width="4.12109375" style="303" customWidth="1"/>
    <col min="5891" max="5891" width="3.05859375" style="303" customWidth="1"/>
    <col min="5892" max="5892" width="3.58984375" style="303" customWidth="1"/>
    <col min="5893" max="5893" width="2.52734375" style="303" customWidth="1"/>
    <col min="5894" max="5894" width="3.85546875" style="303" customWidth="1"/>
    <col min="5895" max="5895" width="3.32421875" style="303" customWidth="1"/>
    <col min="5896" max="5896" width="15.30078125" style="303" customWidth="1"/>
    <col min="5897" max="5897" width="1.59375" style="303" customWidth="1"/>
    <col min="5898" max="5898" width="6.3828125" style="303" customWidth="1"/>
    <col min="5899" max="5899" width="5.1875" style="303" customWidth="1"/>
    <col min="5900" max="5900" width="6.78515625" style="303" customWidth="1"/>
    <col min="5901" max="5901" width="2.125" style="303" customWidth="1"/>
    <col min="5902" max="5902" width="28.07421875" style="303" customWidth="1"/>
    <col min="5903" max="5903" width="7.84765625" style="303" customWidth="1"/>
    <col min="5904" max="5905" width="0" style="303" hidden="1" customWidth="1"/>
    <col min="5906" max="6129" width="9.84375" style="303" customWidth="1"/>
    <col min="6130" max="6130" width="1.328125" style="303" customWidth="1"/>
    <col min="6131" max="6131" width="3.05859375" style="303" customWidth="1"/>
    <col min="6132" max="6132" width="6.51953125" style="303" customWidth="1"/>
    <col min="6133" max="6133" width="22.484375" style="303" customWidth="1"/>
    <col min="6134" max="6134" width="15.56640625" style="303" customWidth="1"/>
    <col min="6135" max="6135" width="3.32421875" style="303" customWidth="1"/>
    <col min="6136" max="6136" width="8.78125" style="303" customWidth="1"/>
    <col min="6137" max="6137" width="3.58984375" style="303" customWidth="1"/>
    <col min="6138" max="6138" width="5.1875" style="303" customWidth="1"/>
    <col min="6139" max="6139" width="5.0546875" style="303" customWidth="1"/>
    <col min="6140" max="6140" width="4.12109375" style="303" customWidth="1"/>
    <col min="6141" max="6141" width="6.3828125" style="303" customWidth="1"/>
    <col min="6142" max="6142" width="2.79296875" style="303" customWidth="1"/>
    <col min="6143" max="6143" width="7.05078125" style="303" customWidth="1"/>
    <col min="6144" max="6145" width="4.390625" style="303" customWidth="1"/>
    <col min="6146" max="6146" width="4.12109375" style="303" customWidth="1"/>
    <col min="6147" max="6147" width="3.05859375" style="303" customWidth="1"/>
    <col min="6148" max="6148" width="3.58984375" style="303" customWidth="1"/>
    <col min="6149" max="6149" width="2.52734375" style="303" customWidth="1"/>
    <col min="6150" max="6150" width="3.85546875" style="303" customWidth="1"/>
    <col min="6151" max="6151" width="3.32421875" style="303" customWidth="1"/>
    <col min="6152" max="6152" width="15.30078125" style="303" customWidth="1"/>
    <col min="6153" max="6153" width="1.59375" style="303" customWidth="1"/>
    <col min="6154" max="6154" width="6.3828125" style="303" customWidth="1"/>
    <col min="6155" max="6155" width="5.1875" style="303" customWidth="1"/>
    <col min="6156" max="6156" width="6.78515625" style="303" customWidth="1"/>
    <col min="6157" max="6157" width="2.125" style="303" customWidth="1"/>
    <col min="6158" max="6158" width="28.07421875" style="303" customWidth="1"/>
    <col min="6159" max="6159" width="7.84765625" style="303" customWidth="1"/>
    <col min="6160" max="6161" width="0" style="303" hidden="1" customWidth="1"/>
    <col min="6162" max="6385" width="9.84375" style="303" customWidth="1"/>
    <col min="6386" max="6386" width="1.328125" style="303" customWidth="1"/>
    <col min="6387" max="6387" width="3.05859375" style="303" customWidth="1"/>
    <col min="6388" max="6388" width="6.51953125" style="303" customWidth="1"/>
    <col min="6389" max="6389" width="22.484375" style="303" customWidth="1"/>
    <col min="6390" max="6390" width="15.56640625" style="303" customWidth="1"/>
    <col min="6391" max="6391" width="3.32421875" style="303" customWidth="1"/>
    <col min="6392" max="6392" width="8.78125" style="303" customWidth="1"/>
    <col min="6393" max="6393" width="3.58984375" style="303" customWidth="1"/>
    <col min="6394" max="6394" width="5.1875" style="303" customWidth="1"/>
    <col min="6395" max="6395" width="5.0546875" style="303" customWidth="1"/>
    <col min="6396" max="6396" width="4.12109375" style="303" customWidth="1"/>
    <col min="6397" max="6397" width="6.3828125" style="303" customWidth="1"/>
    <col min="6398" max="6398" width="2.79296875" style="303" customWidth="1"/>
    <col min="6399" max="6399" width="7.05078125" style="303" customWidth="1"/>
    <col min="6400" max="6401" width="4.390625" style="303" customWidth="1"/>
    <col min="6402" max="6402" width="4.12109375" style="303" customWidth="1"/>
    <col min="6403" max="6403" width="3.05859375" style="303" customWidth="1"/>
    <col min="6404" max="6404" width="3.58984375" style="303" customWidth="1"/>
    <col min="6405" max="6405" width="2.52734375" style="303" customWidth="1"/>
    <col min="6406" max="6406" width="3.85546875" style="303" customWidth="1"/>
    <col min="6407" max="6407" width="3.32421875" style="303" customWidth="1"/>
    <col min="6408" max="6408" width="15.30078125" style="303" customWidth="1"/>
    <col min="6409" max="6409" width="1.59375" style="303" customWidth="1"/>
    <col min="6410" max="6410" width="6.3828125" style="303" customWidth="1"/>
    <col min="6411" max="6411" width="5.1875" style="303" customWidth="1"/>
    <col min="6412" max="6412" width="6.78515625" style="303" customWidth="1"/>
    <col min="6413" max="6413" width="2.125" style="303" customWidth="1"/>
    <col min="6414" max="6414" width="28.07421875" style="303" customWidth="1"/>
    <col min="6415" max="6415" width="7.84765625" style="303" customWidth="1"/>
    <col min="6416" max="6417" width="0" style="303" hidden="1" customWidth="1"/>
    <col min="6418" max="6641" width="9.84375" style="303" customWidth="1"/>
    <col min="6642" max="6642" width="1.328125" style="303" customWidth="1"/>
    <col min="6643" max="6643" width="3.05859375" style="303" customWidth="1"/>
    <col min="6644" max="6644" width="6.51953125" style="303" customWidth="1"/>
    <col min="6645" max="6645" width="22.484375" style="303" customWidth="1"/>
    <col min="6646" max="6646" width="15.56640625" style="303" customWidth="1"/>
    <col min="6647" max="6647" width="3.32421875" style="303" customWidth="1"/>
    <col min="6648" max="6648" width="8.78125" style="303" customWidth="1"/>
    <col min="6649" max="6649" width="3.58984375" style="303" customWidth="1"/>
    <col min="6650" max="6650" width="5.1875" style="303" customWidth="1"/>
    <col min="6651" max="6651" width="5.0546875" style="303" customWidth="1"/>
    <col min="6652" max="6652" width="4.12109375" style="303" customWidth="1"/>
    <col min="6653" max="6653" width="6.3828125" style="303" customWidth="1"/>
    <col min="6654" max="6654" width="2.79296875" style="303" customWidth="1"/>
    <col min="6655" max="6655" width="7.05078125" style="303" customWidth="1"/>
    <col min="6656" max="6657" width="4.390625" style="303" customWidth="1"/>
    <col min="6658" max="6658" width="4.12109375" style="303" customWidth="1"/>
    <col min="6659" max="6659" width="3.05859375" style="303" customWidth="1"/>
    <col min="6660" max="6660" width="3.58984375" style="303" customWidth="1"/>
    <col min="6661" max="6661" width="2.52734375" style="303" customWidth="1"/>
    <col min="6662" max="6662" width="3.85546875" style="303" customWidth="1"/>
    <col min="6663" max="6663" width="3.32421875" style="303" customWidth="1"/>
    <col min="6664" max="6664" width="15.30078125" style="303" customWidth="1"/>
    <col min="6665" max="6665" width="1.59375" style="303" customWidth="1"/>
    <col min="6666" max="6666" width="6.3828125" style="303" customWidth="1"/>
    <col min="6667" max="6667" width="5.1875" style="303" customWidth="1"/>
    <col min="6668" max="6668" width="6.78515625" style="303" customWidth="1"/>
    <col min="6669" max="6669" width="2.125" style="303" customWidth="1"/>
    <col min="6670" max="6670" width="28.07421875" style="303" customWidth="1"/>
    <col min="6671" max="6671" width="7.84765625" style="303" customWidth="1"/>
    <col min="6672" max="6673" width="0" style="303" hidden="1" customWidth="1"/>
    <col min="6674" max="6897" width="9.84375" style="303" customWidth="1"/>
    <col min="6898" max="6898" width="1.328125" style="303" customWidth="1"/>
    <col min="6899" max="6899" width="3.05859375" style="303" customWidth="1"/>
    <col min="6900" max="6900" width="6.51953125" style="303" customWidth="1"/>
    <col min="6901" max="6901" width="22.484375" style="303" customWidth="1"/>
    <col min="6902" max="6902" width="15.56640625" style="303" customWidth="1"/>
    <col min="6903" max="6903" width="3.32421875" style="303" customWidth="1"/>
    <col min="6904" max="6904" width="8.78125" style="303" customWidth="1"/>
    <col min="6905" max="6905" width="3.58984375" style="303" customWidth="1"/>
    <col min="6906" max="6906" width="5.1875" style="303" customWidth="1"/>
    <col min="6907" max="6907" width="5.0546875" style="303" customWidth="1"/>
    <col min="6908" max="6908" width="4.12109375" style="303" customWidth="1"/>
    <col min="6909" max="6909" width="6.3828125" style="303" customWidth="1"/>
    <col min="6910" max="6910" width="2.79296875" style="303" customWidth="1"/>
    <col min="6911" max="6911" width="7.05078125" style="303" customWidth="1"/>
    <col min="6912" max="6913" width="4.390625" style="303" customWidth="1"/>
    <col min="6914" max="6914" width="4.12109375" style="303" customWidth="1"/>
    <col min="6915" max="6915" width="3.05859375" style="303" customWidth="1"/>
    <col min="6916" max="6916" width="3.58984375" style="303" customWidth="1"/>
    <col min="6917" max="6917" width="2.52734375" style="303" customWidth="1"/>
    <col min="6918" max="6918" width="3.85546875" style="303" customWidth="1"/>
    <col min="6919" max="6919" width="3.32421875" style="303" customWidth="1"/>
    <col min="6920" max="6920" width="15.30078125" style="303" customWidth="1"/>
    <col min="6921" max="6921" width="1.59375" style="303" customWidth="1"/>
    <col min="6922" max="6922" width="6.3828125" style="303" customWidth="1"/>
    <col min="6923" max="6923" width="5.1875" style="303" customWidth="1"/>
    <col min="6924" max="6924" width="6.78515625" style="303" customWidth="1"/>
    <col min="6925" max="6925" width="2.125" style="303" customWidth="1"/>
    <col min="6926" max="6926" width="28.07421875" style="303" customWidth="1"/>
    <col min="6927" max="6927" width="7.84765625" style="303" customWidth="1"/>
    <col min="6928" max="6929" width="0" style="303" hidden="1" customWidth="1"/>
    <col min="6930" max="7153" width="9.84375" style="303" customWidth="1"/>
    <col min="7154" max="7154" width="1.328125" style="303" customWidth="1"/>
    <col min="7155" max="7155" width="3.05859375" style="303" customWidth="1"/>
    <col min="7156" max="7156" width="6.51953125" style="303" customWidth="1"/>
    <col min="7157" max="7157" width="22.484375" style="303" customWidth="1"/>
    <col min="7158" max="7158" width="15.56640625" style="303" customWidth="1"/>
    <col min="7159" max="7159" width="3.32421875" style="303" customWidth="1"/>
    <col min="7160" max="7160" width="8.78125" style="303" customWidth="1"/>
    <col min="7161" max="7161" width="3.58984375" style="303" customWidth="1"/>
    <col min="7162" max="7162" width="5.1875" style="303" customWidth="1"/>
    <col min="7163" max="7163" width="5.0546875" style="303" customWidth="1"/>
    <col min="7164" max="7164" width="4.12109375" style="303" customWidth="1"/>
    <col min="7165" max="7165" width="6.3828125" style="303" customWidth="1"/>
    <col min="7166" max="7166" width="2.79296875" style="303" customWidth="1"/>
    <col min="7167" max="7167" width="7.05078125" style="303" customWidth="1"/>
    <col min="7168" max="7169" width="4.390625" style="303" customWidth="1"/>
    <col min="7170" max="7170" width="4.12109375" style="303" customWidth="1"/>
    <col min="7171" max="7171" width="3.05859375" style="303" customWidth="1"/>
    <col min="7172" max="7172" width="3.58984375" style="303" customWidth="1"/>
    <col min="7173" max="7173" width="2.52734375" style="303" customWidth="1"/>
    <col min="7174" max="7174" width="3.85546875" style="303" customWidth="1"/>
    <col min="7175" max="7175" width="3.32421875" style="303" customWidth="1"/>
    <col min="7176" max="7176" width="15.30078125" style="303" customWidth="1"/>
    <col min="7177" max="7177" width="1.59375" style="303" customWidth="1"/>
    <col min="7178" max="7178" width="6.3828125" style="303" customWidth="1"/>
    <col min="7179" max="7179" width="5.1875" style="303" customWidth="1"/>
    <col min="7180" max="7180" width="6.78515625" style="303" customWidth="1"/>
    <col min="7181" max="7181" width="2.125" style="303" customWidth="1"/>
    <col min="7182" max="7182" width="28.07421875" style="303" customWidth="1"/>
    <col min="7183" max="7183" width="7.84765625" style="303" customWidth="1"/>
    <col min="7184" max="7185" width="0" style="303" hidden="1" customWidth="1"/>
    <col min="7186" max="7409" width="9.84375" style="303" customWidth="1"/>
    <col min="7410" max="7410" width="1.328125" style="303" customWidth="1"/>
    <col min="7411" max="7411" width="3.05859375" style="303" customWidth="1"/>
    <col min="7412" max="7412" width="6.51953125" style="303" customWidth="1"/>
    <col min="7413" max="7413" width="22.484375" style="303" customWidth="1"/>
    <col min="7414" max="7414" width="15.56640625" style="303" customWidth="1"/>
    <col min="7415" max="7415" width="3.32421875" style="303" customWidth="1"/>
    <col min="7416" max="7416" width="8.78125" style="303" customWidth="1"/>
    <col min="7417" max="7417" width="3.58984375" style="303" customWidth="1"/>
    <col min="7418" max="7418" width="5.1875" style="303" customWidth="1"/>
    <col min="7419" max="7419" width="5.0546875" style="303" customWidth="1"/>
    <col min="7420" max="7420" width="4.12109375" style="303" customWidth="1"/>
    <col min="7421" max="7421" width="6.3828125" style="303" customWidth="1"/>
    <col min="7422" max="7422" width="2.79296875" style="303" customWidth="1"/>
    <col min="7423" max="7423" width="7.05078125" style="303" customWidth="1"/>
    <col min="7424" max="7425" width="4.390625" style="303" customWidth="1"/>
    <col min="7426" max="7426" width="4.12109375" style="303" customWidth="1"/>
    <col min="7427" max="7427" width="3.05859375" style="303" customWidth="1"/>
    <col min="7428" max="7428" width="3.58984375" style="303" customWidth="1"/>
    <col min="7429" max="7429" width="2.52734375" style="303" customWidth="1"/>
    <col min="7430" max="7430" width="3.85546875" style="303" customWidth="1"/>
    <col min="7431" max="7431" width="3.32421875" style="303" customWidth="1"/>
    <col min="7432" max="7432" width="15.30078125" style="303" customWidth="1"/>
    <col min="7433" max="7433" width="1.59375" style="303" customWidth="1"/>
    <col min="7434" max="7434" width="6.3828125" style="303" customWidth="1"/>
    <col min="7435" max="7435" width="5.1875" style="303" customWidth="1"/>
    <col min="7436" max="7436" width="6.78515625" style="303" customWidth="1"/>
    <col min="7437" max="7437" width="2.125" style="303" customWidth="1"/>
    <col min="7438" max="7438" width="28.07421875" style="303" customWidth="1"/>
    <col min="7439" max="7439" width="7.84765625" style="303" customWidth="1"/>
    <col min="7440" max="7441" width="0" style="303" hidden="1" customWidth="1"/>
    <col min="7442" max="7665" width="9.84375" style="303" customWidth="1"/>
    <col min="7666" max="7666" width="1.328125" style="303" customWidth="1"/>
    <col min="7667" max="7667" width="3.05859375" style="303" customWidth="1"/>
    <col min="7668" max="7668" width="6.51953125" style="303" customWidth="1"/>
    <col min="7669" max="7669" width="22.484375" style="303" customWidth="1"/>
    <col min="7670" max="7670" width="15.56640625" style="303" customWidth="1"/>
    <col min="7671" max="7671" width="3.32421875" style="303" customWidth="1"/>
    <col min="7672" max="7672" width="8.78125" style="303" customWidth="1"/>
    <col min="7673" max="7673" width="3.58984375" style="303" customWidth="1"/>
    <col min="7674" max="7674" width="5.1875" style="303" customWidth="1"/>
    <col min="7675" max="7675" width="5.0546875" style="303" customWidth="1"/>
    <col min="7676" max="7676" width="4.12109375" style="303" customWidth="1"/>
    <col min="7677" max="7677" width="6.3828125" style="303" customWidth="1"/>
    <col min="7678" max="7678" width="2.79296875" style="303" customWidth="1"/>
    <col min="7679" max="7679" width="7.05078125" style="303" customWidth="1"/>
    <col min="7680" max="7681" width="4.390625" style="303" customWidth="1"/>
    <col min="7682" max="7682" width="4.12109375" style="303" customWidth="1"/>
    <col min="7683" max="7683" width="3.05859375" style="303" customWidth="1"/>
    <col min="7684" max="7684" width="3.58984375" style="303" customWidth="1"/>
    <col min="7685" max="7685" width="2.52734375" style="303" customWidth="1"/>
    <col min="7686" max="7686" width="3.85546875" style="303" customWidth="1"/>
    <col min="7687" max="7687" width="3.32421875" style="303" customWidth="1"/>
    <col min="7688" max="7688" width="15.30078125" style="303" customWidth="1"/>
    <col min="7689" max="7689" width="1.59375" style="303" customWidth="1"/>
    <col min="7690" max="7690" width="6.3828125" style="303" customWidth="1"/>
    <col min="7691" max="7691" width="5.1875" style="303" customWidth="1"/>
    <col min="7692" max="7692" width="6.78515625" style="303" customWidth="1"/>
    <col min="7693" max="7693" width="2.125" style="303" customWidth="1"/>
    <col min="7694" max="7694" width="28.07421875" style="303" customWidth="1"/>
    <col min="7695" max="7695" width="7.84765625" style="303" customWidth="1"/>
    <col min="7696" max="7697" width="0" style="303" hidden="1" customWidth="1"/>
    <col min="7698" max="7921" width="9.84375" style="303" customWidth="1"/>
    <col min="7922" max="7922" width="1.328125" style="303" customWidth="1"/>
    <col min="7923" max="7923" width="3.05859375" style="303" customWidth="1"/>
    <col min="7924" max="7924" width="6.51953125" style="303" customWidth="1"/>
    <col min="7925" max="7925" width="22.484375" style="303" customWidth="1"/>
    <col min="7926" max="7926" width="15.56640625" style="303" customWidth="1"/>
    <col min="7927" max="7927" width="3.32421875" style="303" customWidth="1"/>
    <col min="7928" max="7928" width="8.78125" style="303" customWidth="1"/>
    <col min="7929" max="7929" width="3.58984375" style="303" customWidth="1"/>
    <col min="7930" max="7930" width="5.1875" style="303" customWidth="1"/>
    <col min="7931" max="7931" width="5.0546875" style="303" customWidth="1"/>
    <col min="7932" max="7932" width="4.12109375" style="303" customWidth="1"/>
    <col min="7933" max="7933" width="6.3828125" style="303" customWidth="1"/>
    <col min="7934" max="7934" width="2.79296875" style="303" customWidth="1"/>
    <col min="7935" max="7935" width="7.05078125" style="303" customWidth="1"/>
    <col min="7936" max="7937" width="4.390625" style="303" customWidth="1"/>
    <col min="7938" max="7938" width="4.12109375" style="303" customWidth="1"/>
    <col min="7939" max="7939" width="3.05859375" style="303" customWidth="1"/>
    <col min="7940" max="7940" width="3.58984375" style="303" customWidth="1"/>
    <col min="7941" max="7941" width="2.52734375" style="303" customWidth="1"/>
    <col min="7942" max="7942" width="3.85546875" style="303" customWidth="1"/>
    <col min="7943" max="7943" width="3.32421875" style="303" customWidth="1"/>
    <col min="7944" max="7944" width="15.30078125" style="303" customWidth="1"/>
    <col min="7945" max="7945" width="1.59375" style="303" customWidth="1"/>
    <col min="7946" max="7946" width="6.3828125" style="303" customWidth="1"/>
    <col min="7947" max="7947" width="5.1875" style="303" customWidth="1"/>
    <col min="7948" max="7948" width="6.78515625" style="303" customWidth="1"/>
    <col min="7949" max="7949" width="2.125" style="303" customWidth="1"/>
    <col min="7950" max="7950" width="28.07421875" style="303" customWidth="1"/>
    <col min="7951" max="7951" width="7.84765625" style="303" customWidth="1"/>
    <col min="7952" max="7953" width="0" style="303" hidden="1" customWidth="1"/>
    <col min="7954" max="8177" width="9.84375" style="303" customWidth="1"/>
    <col min="8178" max="8178" width="1.328125" style="303" customWidth="1"/>
    <col min="8179" max="8179" width="3.05859375" style="303" customWidth="1"/>
    <col min="8180" max="8180" width="6.51953125" style="303" customWidth="1"/>
    <col min="8181" max="8181" width="22.484375" style="303" customWidth="1"/>
    <col min="8182" max="8182" width="15.56640625" style="303" customWidth="1"/>
    <col min="8183" max="8183" width="3.32421875" style="303" customWidth="1"/>
    <col min="8184" max="8184" width="8.78125" style="303" customWidth="1"/>
    <col min="8185" max="8185" width="3.58984375" style="303" customWidth="1"/>
    <col min="8186" max="8186" width="5.1875" style="303" customWidth="1"/>
    <col min="8187" max="8187" width="5.0546875" style="303" customWidth="1"/>
    <col min="8188" max="8188" width="4.12109375" style="303" customWidth="1"/>
    <col min="8189" max="8189" width="6.3828125" style="303" customWidth="1"/>
    <col min="8190" max="8190" width="2.79296875" style="303" customWidth="1"/>
    <col min="8191" max="8191" width="7.05078125" style="303" customWidth="1"/>
    <col min="8192" max="8193" width="4.390625" style="303" customWidth="1"/>
    <col min="8194" max="8194" width="4.12109375" style="303" customWidth="1"/>
    <col min="8195" max="8195" width="3.05859375" style="303" customWidth="1"/>
    <col min="8196" max="8196" width="3.58984375" style="303" customWidth="1"/>
    <col min="8197" max="8197" width="2.52734375" style="303" customWidth="1"/>
    <col min="8198" max="8198" width="3.85546875" style="303" customWidth="1"/>
    <col min="8199" max="8199" width="3.32421875" style="303" customWidth="1"/>
    <col min="8200" max="8200" width="15.30078125" style="303" customWidth="1"/>
    <col min="8201" max="8201" width="1.59375" style="303" customWidth="1"/>
    <col min="8202" max="8202" width="6.3828125" style="303" customWidth="1"/>
    <col min="8203" max="8203" width="5.1875" style="303" customWidth="1"/>
    <col min="8204" max="8204" width="6.78515625" style="303" customWidth="1"/>
    <col min="8205" max="8205" width="2.125" style="303" customWidth="1"/>
    <col min="8206" max="8206" width="28.07421875" style="303" customWidth="1"/>
    <col min="8207" max="8207" width="7.84765625" style="303" customWidth="1"/>
    <col min="8208" max="8209" width="0" style="303" hidden="1" customWidth="1"/>
    <col min="8210" max="8433" width="9.84375" style="303" customWidth="1"/>
    <col min="8434" max="8434" width="1.328125" style="303" customWidth="1"/>
    <col min="8435" max="8435" width="3.05859375" style="303" customWidth="1"/>
    <col min="8436" max="8436" width="6.51953125" style="303" customWidth="1"/>
    <col min="8437" max="8437" width="22.484375" style="303" customWidth="1"/>
    <col min="8438" max="8438" width="15.56640625" style="303" customWidth="1"/>
    <col min="8439" max="8439" width="3.32421875" style="303" customWidth="1"/>
    <col min="8440" max="8440" width="8.78125" style="303" customWidth="1"/>
    <col min="8441" max="8441" width="3.58984375" style="303" customWidth="1"/>
    <col min="8442" max="8442" width="5.1875" style="303" customWidth="1"/>
    <col min="8443" max="8443" width="5.0546875" style="303" customWidth="1"/>
    <col min="8444" max="8444" width="4.12109375" style="303" customWidth="1"/>
    <col min="8445" max="8445" width="6.3828125" style="303" customWidth="1"/>
    <col min="8446" max="8446" width="2.79296875" style="303" customWidth="1"/>
    <col min="8447" max="8447" width="7.05078125" style="303" customWidth="1"/>
    <col min="8448" max="8449" width="4.390625" style="303" customWidth="1"/>
    <col min="8450" max="8450" width="4.12109375" style="303" customWidth="1"/>
    <col min="8451" max="8451" width="3.05859375" style="303" customWidth="1"/>
    <col min="8452" max="8452" width="3.58984375" style="303" customWidth="1"/>
    <col min="8453" max="8453" width="2.52734375" style="303" customWidth="1"/>
    <col min="8454" max="8454" width="3.85546875" style="303" customWidth="1"/>
    <col min="8455" max="8455" width="3.32421875" style="303" customWidth="1"/>
    <col min="8456" max="8456" width="15.30078125" style="303" customWidth="1"/>
    <col min="8457" max="8457" width="1.59375" style="303" customWidth="1"/>
    <col min="8458" max="8458" width="6.3828125" style="303" customWidth="1"/>
    <col min="8459" max="8459" width="5.1875" style="303" customWidth="1"/>
    <col min="8460" max="8460" width="6.78515625" style="303" customWidth="1"/>
    <col min="8461" max="8461" width="2.125" style="303" customWidth="1"/>
    <col min="8462" max="8462" width="28.07421875" style="303" customWidth="1"/>
    <col min="8463" max="8463" width="7.84765625" style="303" customWidth="1"/>
    <col min="8464" max="8465" width="0" style="303" hidden="1" customWidth="1"/>
    <col min="8466" max="8689" width="9.84375" style="303" customWidth="1"/>
    <col min="8690" max="8690" width="1.328125" style="303" customWidth="1"/>
    <col min="8691" max="8691" width="3.05859375" style="303" customWidth="1"/>
    <col min="8692" max="8692" width="6.51953125" style="303" customWidth="1"/>
    <col min="8693" max="8693" width="22.484375" style="303" customWidth="1"/>
    <col min="8694" max="8694" width="15.56640625" style="303" customWidth="1"/>
    <col min="8695" max="8695" width="3.32421875" style="303" customWidth="1"/>
    <col min="8696" max="8696" width="8.78125" style="303" customWidth="1"/>
    <col min="8697" max="8697" width="3.58984375" style="303" customWidth="1"/>
    <col min="8698" max="8698" width="5.1875" style="303" customWidth="1"/>
    <col min="8699" max="8699" width="5.0546875" style="303" customWidth="1"/>
    <col min="8700" max="8700" width="4.12109375" style="303" customWidth="1"/>
    <col min="8701" max="8701" width="6.3828125" style="303" customWidth="1"/>
    <col min="8702" max="8702" width="2.79296875" style="303" customWidth="1"/>
    <col min="8703" max="8703" width="7.05078125" style="303" customWidth="1"/>
    <col min="8704" max="8705" width="4.390625" style="303" customWidth="1"/>
    <col min="8706" max="8706" width="4.12109375" style="303" customWidth="1"/>
    <col min="8707" max="8707" width="3.05859375" style="303" customWidth="1"/>
    <col min="8708" max="8708" width="3.58984375" style="303" customWidth="1"/>
    <col min="8709" max="8709" width="2.52734375" style="303" customWidth="1"/>
    <col min="8710" max="8710" width="3.85546875" style="303" customWidth="1"/>
    <col min="8711" max="8711" width="3.32421875" style="303" customWidth="1"/>
    <col min="8712" max="8712" width="15.30078125" style="303" customWidth="1"/>
    <col min="8713" max="8713" width="1.59375" style="303" customWidth="1"/>
    <col min="8714" max="8714" width="6.3828125" style="303" customWidth="1"/>
    <col min="8715" max="8715" width="5.1875" style="303" customWidth="1"/>
    <col min="8716" max="8716" width="6.78515625" style="303" customWidth="1"/>
    <col min="8717" max="8717" width="2.125" style="303" customWidth="1"/>
    <col min="8718" max="8718" width="28.07421875" style="303" customWidth="1"/>
    <col min="8719" max="8719" width="7.84765625" style="303" customWidth="1"/>
    <col min="8720" max="8721" width="0" style="303" hidden="1" customWidth="1"/>
    <col min="8722" max="8945" width="9.84375" style="303" customWidth="1"/>
    <col min="8946" max="8946" width="1.328125" style="303" customWidth="1"/>
    <col min="8947" max="8947" width="3.05859375" style="303" customWidth="1"/>
    <col min="8948" max="8948" width="6.51953125" style="303" customWidth="1"/>
    <col min="8949" max="8949" width="22.484375" style="303" customWidth="1"/>
    <col min="8950" max="8950" width="15.56640625" style="303" customWidth="1"/>
    <col min="8951" max="8951" width="3.32421875" style="303" customWidth="1"/>
    <col min="8952" max="8952" width="8.78125" style="303" customWidth="1"/>
    <col min="8953" max="8953" width="3.58984375" style="303" customWidth="1"/>
    <col min="8954" max="8954" width="5.1875" style="303" customWidth="1"/>
    <col min="8955" max="8955" width="5.0546875" style="303" customWidth="1"/>
    <col min="8956" max="8956" width="4.12109375" style="303" customWidth="1"/>
    <col min="8957" max="8957" width="6.3828125" style="303" customWidth="1"/>
    <col min="8958" max="8958" width="2.79296875" style="303" customWidth="1"/>
    <col min="8959" max="8959" width="7.05078125" style="303" customWidth="1"/>
    <col min="8960" max="8961" width="4.390625" style="303" customWidth="1"/>
    <col min="8962" max="8962" width="4.12109375" style="303" customWidth="1"/>
    <col min="8963" max="8963" width="3.05859375" style="303" customWidth="1"/>
    <col min="8964" max="8964" width="3.58984375" style="303" customWidth="1"/>
    <col min="8965" max="8965" width="2.52734375" style="303" customWidth="1"/>
    <col min="8966" max="8966" width="3.85546875" style="303" customWidth="1"/>
    <col min="8967" max="8967" width="3.32421875" style="303" customWidth="1"/>
    <col min="8968" max="8968" width="15.30078125" style="303" customWidth="1"/>
    <col min="8969" max="8969" width="1.59375" style="303" customWidth="1"/>
    <col min="8970" max="8970" width="6.3828125" style="303" customWidth="1"/>
    <col min="8971" max="8971" width="5.1875" style="303" customWidth="1"/>
    <col min="8972" max="8972" width="6.78515625" style="303" customWidth="1"/>
    <col min="8973" max="8973" width="2.125" style="303" customWidth="1"/>
    <col min="8974" max="8974" width="28.07421875" style="303" customWidth="1"/>
    <col min="8975" max="8975" width="7.84765625" style="303" customWidth="1"/>
    <col min="8976" max="8977" width="0" style="303" hidden="1" customWidth="1"/>
    <col min="8978" max="9201" width="9.84375" style="303" customWidth="1"/>
    <col min="9202" max="9202" width="1.328125" style="303" customWidth="1"/>
    <col min="9203" max="9203" width="3.05859375" style="303" customWidth="1"/>
    <col min="9204" max="9204" width="6.51953125" style="303" customWidth="1"/>
    <col min="9205" max="9205" width="22.484375" style="303" customWidth="1"/>
    <col min="9206" max="9206" width="15.56640625" style="303" customWidth="1"/>
    <col min="9207" max="9207" width="3.32421875" style="303" customWidth="1"/>
    <col min="9208" max="9208" width="8.78125" style="303" customWidth="1"/>
    <col min="9209" max="9209" width="3.58984375" style="303" customWidth="1"/>
    <col min="9210" max="9210" width="5.1875" style="303" customWidth="1"/>
    <col min="9211" max="9211" width="5.0546875" style="303" customWidth="1"/>
    <col min="9212" max="9212" width="4.12109375" style="303" customWidth="1"/>
    <col min="9213" max="9213" width="6.3828125" style="303" customWidth="1"/>
    <col min="9214" max="9214" width="2.79296875" style="303" customWidth="1"/>
    <col min="9215" max="9215" width="7.05078125" style="303" customWidth="1"/>
    <col min="9216" max="9217" width="4.390625" style="303" customWidth="1"/>
    <col min="9218" max="9218" width="4.12109375" style="303" customWidth="1"/>
    <col min="9219" max="9219" width="3.05859375" style="303" customWidth="1"/>
    <col min="9220" max="9220" width="3.58984375" style="303" customWidth="1"/>
    <col min="9221" max="9221" width="2.52734375" style="303" customWidth="1"/>
    <col min="9222" max="9222" width="3.85546875" style="303" customWidth="1"/>
    <col min="9223" max="9223" width="3.32421875" style="303" customWidth="1"/>
    <col min="9224" max="9224" width="15.30078125" style="303" customWidth="1"/>
    <col min="9225" max="9225" width="1.59375" style="303" customWidth="1"/>
    <col min="9226" max="9226" width="6.3828125" style="303" customWidth="1"/>
    <col min="9227" max="9227" width="5.1875" style="303" customWidth="1"/>
    <col min="9228" max="9228" width="6.78515625" style="303" customWidth="1"/>
    <col min="9229" max="9229" width="2.125" style="303" customWidth="1"/>
    <col min="9230" max="9230" width="28.07421875" style="303" customWidth="1"/>
    <col min="9231" max="9231" width="7.84765625" style="303" customWidth="1"/>
    <col min="9232" max="9233" width="0" style="303" hidden="1" customWidth="1"/>
    <col min="9234" max="9457" width="9.84375" style="303" customWidth="1"/>
    <col min="9458" max="9458" width="1.328125" style="303" customWidth="1"/>
    <col min="9459" max="9459" width="3.05859375" style="303" customWidth="1"/>
    <col min="9460" max="9460" width="6.51953125" style="303" customWidth="1"/>
    <col min="9461" max="9461" width="22.484375" style="303" customWidth="1"/>
    <col min="9462" max="9462" width="15.56640625" style="303" customWidth="1"/>
    <col min="9463" max="9463" width="3.32421875" style="303" customWidth="1"/>
    <col min="9464" max="9464" width="8.78125" style="303" customWidth="1"/>
    <col min="9465" max="9465" width="3.58984375" style="303" customWidth="1"/>
    <col min="9466" max="9466" width="5.1875" style="303" customWidth="1"/>
    <col min="9467" max="9467" width="5.0546875" style="303" customWidth="1"/>
    <col min="9468" max="9468" width="4.12109375" style="303" customWidth="1"/>
    <col min="9469" max="9469" width="6.3828125" style="303" customWidth="1"/>
    <col min="9470" max="9470" width="2.79296875" style="303" customWidth="1"/>
    <col min="9471" max="9471" width="7.05078125" style="303" customWidth="1"/>
    <col min="9472" max="9473" width="4.390625" style="303" customWidth="1"/>
    <col min="9474" max="9474" width="4.12109375" style="303" customWidth="1"/>
    <col min="9475" max="9475" width="3.05859375" style="303" customWidth="1"/>
    <col min="9476" max="9476" width="3.58984375" style="303" customWidth="1"/>
    <col min="9477" max="9477" width="2.52734375" style="303" customWidth="1"/>
    <col min="9478" max="9478" width="3.85546875" style="303" customWidth="1"/>
    <col min="9479" max="9479" width="3.32421875" style="303" customWidth="1"/>
    <col min="9480" max="9480" width="15.30078125" style="303" customWidth="1"/>
    <col min="9481" max="9481" width="1.59375" style="303" customWidth="1"/>
    <col min="9482" max="9482" width="6.3828125" style="303" customWidth="1"/>
    <col min="9483" max="9483" width="5.1875" style="303" customWidth="1"/>
    <col min="9484" max="9484" width="6.78515625" style="303" customWidth="1"/>
    <col min="9485" max="9485" width="2.125" style="303" customWidth="1"/>
    <col min="9486" max="9486" width="28.07421875" style="303" customWidth="1"/>
    <col min="9487" max="9487" width="7.84765625" style="303" customWidth="1"/>
    <col min="9488" max="9489" width="0" style="303" hidden="1" customWidth="1"/>
    <col min="9490" max="9713" width="9.84375" style="303" customWidth="1"/>
    <col min="9714" max="9714" width="1.328125" style="303" customWidth="1"/>
    <col min="9715" max="9715" width="3.05859375" style="303" customWidth="1"/>
    <col min="9716" max="9716" width="6.51953125" style="303" customWidth="1"/>
    <col min="9717" max="9717" width="22.484375" style="303" customWidth="1"/>
    <col min="9718" max="9718" width="15.56640625" style="303" customWidth="1"/>
    <col min="9719" max="9719" width="3.32421875" style="303" customWidth="1"/>
    <col min="9720" max="9720" width="8.78125" style="303" customWidth="1"/>
    <col min="9721" max="9721" width="3.58984375" style="303" customWidth="1"/>
    <col min="9722" max="9722" width="5.1875" style="303" customWidth="1"/>
    <col min="9723" max="9723" width="5.0546875" style="303" customWidth="1"/>
    <col min="9724" max="9724" width="4.12109375" style="303" customWidth="1"/>
    <col min="9725" max="9725" width="6.3828125" style="303" customWidth="1"/>
    <col min="9726" max="9726" width="2.79296875" style="303" customWidth="1"/>
    <col min="9727" max="9727" width="7.05078125" style="303" customWidth="1"/>
    <col min="9728" max="9729" width="4.390625" style="303" customWidth="1"/>
    <col min="9730" max="9730" width="4.12109375" style="303" customWidth="1"/>
    <col min="9731" max="9731" width="3.05859375" style="303" customWidth="1"/>
    <col min="9732" max="9732" width="3.58984375" style="303" customWidth="1"/>
    <col min="9733" max="9733" width="2.52734375" style="303" customWidth="1"/>
    <col min="9734" max="9734" width="3.85546875" style="303" customWidth="1"/>
    <col min="9735" max="9735" width="3.32421875" style="303" customWidth="1"/>
    <col min="9736" max="9736" width="15.30078125" style="303" customWidth="1"/>
    <col min="9737" max="9737" width="1.59375" style="303" customWidth="1"/>
    <col min="9738" max="9738" width="6.3828125" style="303" customWidth="1"/>
    <col min="9739" max="9739" width="5.1875" style="303" customWidth="1"/>
    <col min="9740" max="9740" width="6.78515625" style="303" customWidth="1"/>
    <col min="9741" max="9741" width="2.125" style="303" customWidth="1"/>
    <col min="9742" max="9742" width="28.07421875" style="303" customWidth="1"/>
    <col min="9743" max="9743" width="7.84765625" style="303" customWidth="1"/>
    <col min="9744" max="9745" width="0" style="303" hidden="1" customWidth="1"/>
    <col min="9746" max="9969" width="9.84375" style="303" customWidth="1"/>
    <col min="9970" max="9970" width="1.328125" style="303" customWidth="1"/>
    <col min="9971" max="9971" width="3.05859375" style="303" customWidth="1"/>
    <col min="9972" max="9972" width="6.51953125" style="303" customWidth="1"/>
    <col min="9973" max="9973" width="22.484375" style="303" customWidth="1"/>
    <col min="9974" max="9974" width="15.56640625" style="303" customWidth="1"/>
    <col min="9975" max="9975" width="3.32421875" style="303" customWidth="1"/>
    <col min="9976" max="9976" width="8.78125" style="303" customWidth="1"/>
    <col min="9977" max="9977" width="3.58984375" style="303" customWidth="1"/>
    <col min="9978" max="9978" width="5.1875" style="303" customWidth="1"/>
    <col min="9979" max="9979" width="5.0546875" style="303" customWidth="1"/>
    <col min="9980" max="9980" width="4.12109375" style="303" customWidth="1"/>
    <col min="9981" max="9981" width="6.3828125" style="303" customWidth="1"/>
    <col min="9982" max="9982" width="2.79296875" style="303" customWidth="1"/>
    <col min="9983" max="9983" width="7.05078125" style="303" customWidth="1"/>
    <col min="9984" max="9985" width="4.390625" style="303" customWidth="1"/>
    <col min="9986" max="9986" width="4.12109375" style="303" customWidth="1"/>
    <col min="9987" max="9987" width="3.05859375" style="303" customWidth="1"/>
    <col min="9988" max="9988" width="3.58984375" style="303" customWidth="1"/>
    <col min="9989" max="9989" width="2.52734375" style="303" customWidth="1"/>
    <col min="9990" max="9990" width="3.85546875" style="303" customWidth="1"/>
    <col min="9991" max="9991" width="3.32421875" style="303" customWidth="1"/>
    <col min="9992" max="9992" width="15.30078125" style="303" customWidth="1"/>
    <col min="9993" max="9993" width="1.59375" style="303" customWidth="1"/>
    <col min="9994" max="9994" width="6.3828125" style="303" customWidth="1"/>
    <col min="9995" max="9995" width="5.1875" style="303" customWidth="1"/>
    <col min="9996" max="9996" width="6.78515625" style="303" customWidth="1"/>
    <col min="9997" max="9997" width="2.125" style="303" customWidth="1"/>
    <col min="9998" max="9998" width="28.07421875" style="303" customWidth="1"/>
    <col min="9999" max="9999" width="7.84765625" style="303" customWidth="1"/>
    <col min="10000" max="10001" width="0" style="303" hidden="1" customWidth="1"/>
    <col min="10002" max="10225" width="9.84375" style="303" customWidth="1"/>
    <col min="10226" max="10226" width="1.328125" style="303" customWidth="1"/>
    <col min="10227" max="10227" width="3.05859375" style="303" customWidth="1"/>
    <col min="10228" max="10228" width="6.51953125" style="303" customWidth="1"/>
    <col min="10229" max="10229" width="22.484375" style="303" customWidth="1"/>
    <col min="10230" max="10230" width="15.56640625" style="303" customWidth="1"/>
    <col min="10231" max="10231" width="3.32421875" style="303" customWidth="1"/>
    <col min="10232" max="10232" width="8.78125" style="303" customWidth="1"/>
    <col min="10233" max="10233" width="3.58984375" style="303" customWidth="1"/>
    <col min="10234" max="10234" width="5.1875" style="303" customWidth="1"/>
    <col min="10235" max="10235" width="5.0546875" style="303" customWidth="1"/>
    <col min="10236" max="10236" width="4.12109375" style="303" customWidth="1"/>
    <col min="10237" max="10237" width="6.3828125" style="303" customWidth="1"/>
    <col min="10238" max="10238" width="2.79296875" style="303" customWidth="1"/>
    <col min="10239" max="10239" width="7.05078125" style="303" customWidth="1"/>
    <col min="10240" max="10241" width="4.390625" style="303" customWidth="1"/>
    <col min="10242" max="10242" width="4.12109375" style="303" customWidth="1"/>
    <col min="10243" max="10243" width="3.05859375" style="303" customWidth="1"/>
    <col min="10244" max="10244" width="3.58984375" style="303" customWidth="1"/>
    <col min="10245" max="10245" width="2.52734375" style="303" customWidth="1"/>
    <col min="10246" max="10246" width="3.85546875" style="303" customWidth="1"/>
    <col min="10247" max="10247" width="3.32421875" style="303" customWidth="1"/>
    <col min="10248" max="10248" width="15.30078125" style="303" customWidth="1"/>
    <col min="10249" max="10249" width="1.59375" style="303" customWidth="1"/>
    <col min="10250" max="10250" width="6.3828125" style="303" customWidth="1"/>
    <col min="10251" max="10251" width="5.1875" style="303" customWidth="1"/>
    <col min="10252" max="10252" width="6.78515625" style="303" customWidth="1"/>
    <col min="10253" max="10253" width="2.125" style="303" customWidth="1"/>
    <col min="10254" max="10254" width="28.07421875" style="303" customWidth="1"/>
    <col min="10255" max="10255" width="7.84765625" style="303" customWidth="1"/>
    <col min="10256" max="10257" width="0" style="303" hidden="1" customWidth="1"/>
    <col min="10258" max="10481" width="9.84375" style="303" customWidth="1"/>
    <col min="10482" max="10482" width="1.328125" style="303" customWidth="1"/>
    <col min="10483" max="10483" width="3.05859375" style="303" customWidth="1"/>
    <col min="10484" max="10484" width="6.51953125" style="303" customWidth="1"/>
    <col min="10485" max="10485" width="22.484375" style="303" customWidth="1"/>
    <col min="10486" max="10486" width="15.56640625" style="303" customWidth="1"/>
    <col min="10487" max="10487" width="3.32421875" style="303" customWidth="1"/>
    <col min="10488" max="10488" width="8.78125" style="303" customWidth="1"/>
    <col min="10489" max="10489" width="3.58984375" style="303" customWidth="1"/>
    <col min="10490" max="10490" width="5.1875" style="303" customWidth="1"/>
    <col min="10491" max="10491" width="5.0546875" style="303" customWidth="1"/>
    <col min="10492" max="10492" width="4.12109375" style="303" customWidth="1"/>
    <col min="10493" max="10493" width="6.3828125" style="303" customWidth="1"/>
    <col min="10494" max="10494" width="2.79296875" style="303" customWidth="1"/>
    <col min="10495" max="10495" width="7.05078125" style="303" customWidth="1"/>
    <col min="10496" max="10497" width="4.390625" style="303" customWidth="1"/>
    <col min="10498" max="10498" width="4.12109375" style="303" customWidth="1"/>
    <col min="10499" max="10499" width="3.05859375" style="303" customWidth="1"/>
    <col min="10500" max="10500" width="3.58984375" style="303" customWidth="1"/>
    <col min="10501" max="10501" width="2.52734375" style="303" customWidth="1"/>
    <col min="10502" max="10502" width="3.85546875" style="303" customWidth="1"/>
    <col min="10503" max="10503" width="3.32421875" style="303" customWidth="1"/>
    <col min="10504" max="10504" width="15.30078125" style="303" customWidth="1"/>
    <col min="10505" max="10505" width="1.59375" style="303" customWidth="1"/>
    <col min="10506" max="10506" width="6.3828125" style="303" customWidth="1"/>
    <col min="10507" max="10507" width="5.1875" style="303" customWidth="1"/>
    <col min="10508" max="10508" width="6.78515625" style="303" customWidth="1"/>
    <col min="10509" max="10509" width="2.125" style="303" customWidth="1"/>
    <col min="10510" max="10510" width="28.07421875" style="303" customWidth="1"/>
    <col min="10511" max="10511" width="7.84765625" style="303" customWidth="1"/>
    <col min="10512" max="10513" width="0" style="303" hidden="1" customWidth="1"/>
    <col min="10514" max="10737" width="9.84375" style="303" customWidth="1"/>
    <col min="10738" max="10738" width="1.328125" style="303" customWidth="1"/>
    <col min="10739" max="10739" width="3.05859375" style="303" customWidth="1"/>
    <col min="10740" max="10740" width="6.51953125" style="303" customWidth="1"/>
    <col min="10741" max="10741" width="22.484375" style="303" customWidth="1"/>
    <col min="10742" max="10742" width="15.56640625" style="303" customWidth="1"/>
    <col min="10743" max="10743" width="3.32421875" style="303" customWidth="1"/>
    <col min="10744" max="10744" width="8.78125" style="303" customWidth="1"/>
    <col min="10745" max="10745" width="3.58984375" style="303" customWidth="1"/>
    <col min="10746" max="10746" width="5.1875" style="303" customWidth="1"/>
    <col min="10747" max="10747" width="5.0546875" style="303" customWidth="1"/>
    <col min="10748" max="10748" width="4.12109375" style="303" customWidth="1"/>
    <col min="10749" max="10749" width="6.3828125" style="303" customWidth="1"/>
    <col min="10750" max="10750" width="2.79296875" style="303" customWidth="1"/>
    <col min="10751" max="10751" width="7.05078125" style="303" customWidth="1"/>
    <col min="10752" max="10753" width="4.390625" style="303" customWidth="1"/>
    <col min="10754" max="10754" width="4.12109375" style="303" customWidth="1"/>
    <col min="10755" max="10755" width="3.05859375" style="303" customWidth="1"/>
    <col min="10756" max="10756" width="3.58984375" style="303" customWidth="1"/>
    <col min="10757" max="10757" width="2.52734375" style="303" customWidth="1"/>
    <col min="10758" max="10758" width="3.85546875" style="303" customWidth="1"/>
    <col min="10759" max="10759" width="3.32421875" style="303" customWidth="1"/>
    <col min="10760" max="10760" width="15.30078125" style="303" customWidth="1"/>
    <col min="10761" max="10761" width="1.59375" style="303" customWidth="1"/>
    <col min="10762" max="10762" width="6.3828125" style="303" customWidth="1"/>
    <col min="10763" max="10763" width="5.1875" style="303" customWidth="1"/>
    <col min="10764" max="10764" width="6.78515625" style="303" customWidth="1"/>
    <col min="10765" max="10765" width="2.125" style="303" customWidth="1"/>
    <col min="10766" max="10766" width="28.07421875" style="303" customWidth="1"/>
    <col min="10767" max="10767" width="7.84765625" style="303" customWidth="1"/>
    <col min="10768" max="10769" width="0" style="303" hidden="1" customWidth="1"/>
    <col min="10770" max="10993" width="9.84375" style="303" customWidth="1"/>
    <col min="10994" max="10994" width="1.328125" style="303" customWidth="1"/>
    <col min="10995" max="10995" width="3.05859375" style="303" customWidth="1"/>
    <col min="10996" max="10996" width="6.51953125" style="303" customWidth="1"/>
    <col min="10997" max="10997" width="22.484375" style="303" customWidth="1"/>
    <col min="10998" max="10998" width="15.56640625" style="303" customWidth="1"/>
    <col min="10999" max="10999" width="3.32421875" style="303" customWidth="1"/>
    <col min="11000" max="11000" width="8.78125" style="303" customWidth="1"/>
    <col min="11001" max="11001" width="3.58984375" style="303" customWidth="1"/>
    <col min="11002" max="11002" width="5.1875" style="303" customWidth="1"/>
    <col min="11003" max="11003" width="5.0546875" style="303" customWidth="1"/>
    <col min="11004" max="11004" width="4.12109375" style="303" customWidth="1"/>
    <col min="11005" max="11005" width="6.3828125" style="303" customWidth="1"/>
    <col min="11006" max="11006" width="2.79296875" style="303" customWidth="1"/>
    <col min="11007" max="11007" width="7.05078125" style="303" customWidth="1"/>
    <col min="11008" max="11009" width="4.390625" style="303" customWidth="1"/>
    <col min="11010" max="11010" width="4.12109375" style="303" customWidth="1"/>
    <col min="11011" max="11011" width="3.05859375" style="303" customWidth="1"/>
    <col min="11012" max="11012" width="3.58984375" style="303" customWidth="1"/>
    <col min="11013" max="11013" width="2.52734375" style="303" customWidth="1"/>
    <col min="11014" max="11014" width="3.85546875" style="303" customWidth="1"/>
    <col min="11015" max="11015" width="3.32421875" style="303" customWidth="1"/>
    <col min="11016" max="11016" width="15.30078125" style="303" customWidth="1"/>
    <col min="11017" max="11017" width="1.59375" style="303" customWidth="1"/>
    <col min="11018" max="11018" width="6.3828125" style="303" customWidth="1"/>
    <col min="11019" max="11019" width="5.1875" style="303" customWidth="1"/>
    <col min="11020" max="11020" width="6.78515625" style="303" customWidth="1"/>
    <col min="11021" max="11021" width="2.125" style="303" customWidth="1"/>
    <col min="11022" max="11022" width="28.07421875" style="303" customWidth="1"/>
    <col min="11023" max="11023" width="7.84765625" style="303" customWidth="1"/>
    <col min="11024" max="11025" width="0" style="303" hidden="1" customWidth="1"/>
    <col min="11026" max="11249" width="9.84375" style="303" customWidth="1"/>
    <col min="11250" max="11250" width="1.328125" style="303" customWidth="1"/>
    <col min="11251" max="11251" width="3.05859375" style="303" customWidth="1"/>
    <col min="11252" max="11252" width="6.51953125" style="303" customWidth="1"/>
    <col min="11253" max="11253" width="22.484375" style="303" customWidth="1"/>
    <col min="11254" max="11254" width="15.56640625" style="303" customWidth="1"/>
    <col min="11255" max="11255" width="3.32421875" style="303" customWidth="1"/>
    <col min="11256" max="11256" width="8.78125" style="303" customWidth="1"/>
    <col min="11257" max="11257" width="3.58984375" style="303" customWidth="1"/>
    <col min="11258" max="11258" width="5.1875" style="303" customWidth="1"/>
    <col min="11259" max="11259" width="5.0546875" style="303" customWidth="1"/>
    <col min="11260" max="11260" width="4.12109375" style="303" customWidth="1"/>
    <col min="11261" max="11261" width="6.3828125" style="303" customWidth="1"/>
    <col min="11262" max="11262" width="2.79296875" style="303" customWidth="1"/>
    <col min="11263" max="11263" width="7.05078125" style="303" customWidth="1"/>
    <col min="11264" max="11265" width="4.390625" style="303" customWidth="1"/>
    <col min="11266" max="11266" width="4.12109375" style="303" customWidth="1"/>
    <col min="11267" max="11267" width="3.05859375" style="303" customWidth="1"/>
    <col min="11268" max="11268" width="3.58984375" style="303" customWidth="1"/>
    <col min="11269" max="11269" width="2.52734375" style="303" customWidth="1"/>
    <col min="11270" max="11270" width="3.85546875" style="303" customWidth="1"/>
    <col min="11271" max="11271" width="3.32421875" style="303" customWidth="1"/>
    <col min="11272" max="11272" width="15.30078125" style="303" customWidth="1"/>
    <col min="11273" max="11273" width="1.59375" style="303" customWidth="1"/>
    <col min="11274" max="11274" width="6.3828125" style="303" customWidth="1"/>
    <col min="11275" max="11275" width="5.1875" style="303" customWidth="1"/>
    <col min="11276" max="11276" width="6.78515625" style="303" customWidth="1"/>
    <col min="11277" max="11277" width="2.125" style="303" customWidth="1"/>
    <col min="11278" max="11278" width="28.07421875" style="303" customWidth="1"/>
    <col min="11279" max="11279" width="7.84765625" style="303" customWidth="1"/>
    <col min="11280" max="11281" width="0" style="303" hidden="1" customWidth="1"/>
    <col min="11282" max="11505" width="9.84375" style="303" customWidth="1"/>
    <col min="11506" max="11506" width="1.328125" style="303" customWidth="1"/>
    <col min="11507" max="11507" width="3.05859375" style="303" customWidth="1"/>
    <col min="11508" max="11508" width="6.51953125" style="303" customWidth="1"/>
    <col min="11509" max="11509" width="22.484375" style="303" customWidth="1"/>
    <col min="11510" max="11510" width="15.56640625" style="303" customWidth="1"/>
    <col min="11511" max="11511" width="3.32421875" style="303" customWidth="1"/>
    <col min="11512" max="11512" width="8.78125" style="303" customWidth="1"/>
    <col min="11513" max="11513" width="3.58984375" style="303" customWidth="1"/>
    <col min="11514" max="11514" width="5.1875" style="303" customWidth="1"/>
    <col min="11515" max="11515" width="5.0546875" style="303" customWidth="1"/>
    <col min="11516" max="11516" width="4.12109375" style="303" customWidth="1"/>
    <col min="11517" max="11517" width="6.3828125" style="303" customWidth="1"/>
    <col min="11518" max="11518" width="2.79296875" style="303" customWidth="1"/>
    <col min="11519" max="11519" width="7.05078125" style="303" customWidth="1"/>
    <col min="11520" max="11521" width="4.390625" style="303" customWidth="1"/>
    <col min="11522" max="11522" width="4.12109375" style="303" customWidth="1"/>
    <col min="11523" max="11523" width="3.05859375" style="303" customWidth="1"/>
    <col min="11524" max="11524" width="3.58984375" style="303" customWidth="1"/>
    <col min="11525" max="11525" width="2.52734375" style="303" customWidth="1"/>
    <col min="11526" max="11526" width="3.85546875" style="303" customWidth="1"/>
    <col min="11527" max="11527" width="3.32421875" style="303" customWidth="1"/>
    <col min="11528" max="11528" width="15.30078125" style="303" customWidth="1"/>
    <col min="11529" max="11529" width="1.59375" style="303" customWidth="1"/>
    <col min="11530" max="11530" width="6.3828125" style="303" customWidth="1"/>
    <col min="11531" max="11531" width="5.1875" style="303" customWidth="1"/>
    <col min="11532" max="11532" width="6.78515625" style="303" customWidth="1"/>
    <col min="11533" max="11533" width="2.125" style="303" customWidth="1"/>
    <col min="11534" max="11534" width="28.07421875" style="303" customWidth="1"/>
    <col min="11535" max="11535" width="7.84765625" style="303" customWidth="1"/>
    <col min="11536" max="11537" width="0" style="303" hidden="1" customWidth="1"/>
    <col min="11538" max="11761" width="9.84375" style="303" customWidth="1"/>
    <col min="11762" max="11762" width="1.328125" style="303" customWidth="1"/>
    <col min="11763" max="11763" width="3.05859375" style="303" customWidth="1"/>
    <col min="11764" max="11764" width="6.51953125" style="303" customWidth="1"/>
    <col min="11765" max="11765" width="22.484375" style="303" customWidth="1"/>
    <col min="11766" max="11766" width="15.56640625" style="303" customWidth="1"/>
    <col min="11767" max="11767" width="3.32421875" style="303" customWidth="1"/>
    <col min="11768" max="11768" width="8.78125" style="303" customWidth="1"/>
    <col min="11769" max="11769" width="3.58984375" style="303" customWidth="1"/>
    <col min="11770" max="11770" width="5.1875" style="303" customWidth="1"/>
    <col min="11771" max="11771" width="5.0546875" style="303" customWidth="1"/>
    <col min="11772" max="11772" width="4.12109375" style="303" customWidth="1"/>
    <col min="11773" max="11773" width="6.3828125" style="303" customWidth="1"/>
    <col min="11774" max="11774" width="2.79296875" style="303" customWidth="1"/>
    <col min="11775" max="11775" width="7.05078125" style="303" customWidth="1"/>
    <col min="11776" max="11777" width="4.390625" style="303" customWidth="1"/>
    <col min="11778" max="11778" width="4.12109375" style="303" customWidth="1"/>
    <col min="11779" max="11779" width="3.05859375" style="303" customWidth="1"/>
    <col min="11780" max="11780" width="3.58984375" style="303" customWidth="1"/>
    <col min="11781" max="11781" width="2.52734375" style="303" customWidth="1"/>
    <col min="11782" max="11782" width="3.85546875" style="303" customWidth="1"/>
    <col min="11783" max="11783" width="3.32421875" style="303" customWidth="1"/>
    <col min="11784" max="11784" width="15.30078125" style="303" customWidth="1"/>
    <col min="11785" max="11785" width="1.59375" style="303" customWidth="1"/>
    <col min="11786" max="11786" width="6.3828125" style="303" customWidth="1"/>
    <col min="11787" max="11787" width="5.1875" style="303" customWidth="1"/>
    <col min="11788" max="11788" width="6.78515625" style="303" customWidth="1"/>
    <col min="11789" max="11789" width="2.125" style="303" customWidth="1"/>
    <col min="11790" max="11790" width="28.07421875" style="303" customWidth="1"/>
    <col min="11791" max="11791" width="7.84765625" style="303" customWidth="1"/>
    <col min="11792" max="11793" width="0" style="303" hidden="1" customWidth="1"/>
    <col min="11794" max="12017" width="9.84375" style="303" customWidth="1"/>
    <col min="12018" max="12018" width="1.328125" style="303" customWidth="1"/>
    <col min="12019" max="12019" width="3.05859375" style="303" customWidth="1"/>
    <col min="12020" max="12020" width="6.51953125" style="303" customWidth="1"/>
    <col min="12021" max="12021" width="22.484375" style="303" customWidth="1"/>
    <col min="12022" max="12022" width="15.56640625" style="303" customWidth="1"/>
    <col min="12023" max="12023" width="3.32421875" style="303" customWidth="1"/>
    <col min="12024" max="12024" width="8.78125" style="303" customWidth="1"/>
    <col min="12025" max="12025" width="3.58984375" style="303" customWidth="1"/>
    <col min="12026" max="12026" width="5.1875" style="303" customWidth="1"/>
    <col min="12027" max="12027" width="5.0546875" style="303" customWidth="1"/>
    <col min="12028" max="12028" width="4.12109375" style="303" customWidth="1"/>
    <col min="12029" max="12029" width="6.3828125" style="303" customWidth="1"/>
    <col min="12030" max="12030" width="2.79296875" style="303" customWidth="1"/>
    <col min="12031" max="12031" width="7.05078125" style="303" customWidth="1"/>
    <col min="12032" max="12033" width="4.390625" style="303" customWidth="1"/>
    <col min="12034" max="12034" width="4.12109375" style="303" customWidth="1"/>
    <col min="12035" max="12035" width="3.05859375" style="303" customWidth="1"/>
    <col min="12036" max="12036" width="3.58984375" style="303" customWidth="1"/>
    <col min="12037" max="12037" width="2.52734375" style="303" customWidth="1"/>
    <col min="12038" max="12038" width="3.85546875" style="303" customWidth="1"/>
    <col min="12039" max="12039" width="3.32421875" style="303" customWidth="1"/>
    <col min="12040" max="12040" width="15.30078125" style="303" customWidth="1"/>
    <col min="12041" max="12041" width="1.59375" style="303" customWidth="1"/>
    <col min="12042" max="12042" width="6.3828125" style="303" customWidth="1"/>
    <col min="12043" max="12043" width="5.1875" style="303" customWidth="1"/>
    <col min="12044" max="12044" width="6.78515625" style="303" customWidth="1"/>
    <col min="12045" max="12045" width="2.125" style="303" customWidth="1"/>
    <col min="12046" max="12046" width="28.07421875" style="303" customWidth="1"/>
    <col min="12047" max="12047" width="7.84765625" style="303" customWidth="1"/>
    <col min="12048" max="12049" width="0" style="303" hidden="1" customWidth="1"/>
    <col min="12050" max="12273" width="9.84375" style="303" customWidth="1"/>
    <col min="12274" max="12274" width="1.328125" style="303" customWidth="1"/>
    <col min="12275" max="12275" width="3.05859375" style="303" customWidth="1"/>
    <col min="12276" max="12276" width="6.51953125" style="303" customWidth="1"/>
    <col min="12277" max="12277" width="22.484375" style="303" customWidth="1"/>
    <col min="12278" max="12278" width="15.56640625" style="303" customWidth="1"/>
    <col min="12279" max="12279" width="3.32421875" style="303" customWidth="1"/>
    <col min="12280" max="12280" width="8.78125" style="303" customWidth="1"/>
    <col min="12281" max="12281" width="3.58984375" style="303" customWidth="1"/>
    <col min="12282" max="12282" width="5.1875" style="303" customWidth="1"/>
    <col min="12283" max="12283" width="5.0546875" style="303" customWidth="1"/>
    <col min="12284" max="12284" width="4.12109375" style="303" customWidth="1"/>
    <col min="12285" max="12285" width="6.3828125" style="303" customWidth="1"/>
    <col min="12286" max="12286" width="2.79296875" style="303" customWidth="1"/>
    <col min="12287" max="12287" width="7.05078125" style="303" customWidth="1"/>
    <col min="12288" max="12289" width="4.390625" style="303" customWidth="1"/>
    <col min="12290" max="12290" width="4.12109375" style="303" customWidth="1"/>
    <col min="12291" max="12291" width="3.05859375" style="303" customWidth="1"/>
    <col min="12292" max="12292" width="3.58984375" style="303" customWidth="1"/>
    <col min="12293" max="12293" width="2.52734375" style="303" customWidth="1"/>
    <col min="12294" max="12294" width="3.85546875" style="303" customWidth="1"/>
    <col min="12295" max="12295" width="3.32421875" style="303" customWidth="1"/>
    <col min="12296" max="12296" width="15.30078125" style="303" customWidth="1"/>
    <col min="12297" max="12297" width="1.59375" style="303" customWidth="1"/>
    <col min="12298" max="12298" width="6.3828125" style="303" customWidth="1"/>
    <col min="12299" max="12299" width="5.1875" style="303" customWidth="1"/>
    <col min="12300" max="12300" width="6.78515625" style="303" customWidth="1"/>
    <col min="12301" max="12301" width="2.125" style="303" customWidth="1"/>
    <col min="12302" max="12302" width="28.07421875" style="303" customWidth="1"/>
    <col min="12303" max="12303" width="7.84765625" style="303" customWidth="1"/>
    <col min="12304" max="12305" width="0" style="303" hidden="1" customWidth="1"/>
    <col min="12306" max="12529" width="9.84375" style="303" customWidth="1"/>
    <col min="12530" max="12530" width="1.328125" style="303" customWidth="1"/>
    <col min="12531" max="12531" width="3.05859375" style="303" customWidth="1"/>
    <col min="12532" max="12532" width="6.51953125" style="303" customWidth="1"/>
    <col min="12533" max="12533" width="22.484375" style="303" customWidth="1"/>
    <col min="12534" max="12534" width="15.56640625" style="303" customWidth="1"/>
    <col min="12535" max="12535" width="3.32421875" style="303" customWidth="1"/>
    <col min="12536" max="12536" width="8.78125" style="303" customWidth="1"/>
    <col min="12537" max="12537" width="3.58984375" style="303" customWidth="1"/>
    <col min="12538" max="12538" width="5.1875" style="303" customWidth="1"/>
    <col min="12539" max="12539" width="5.0546875" style="303" customWidth="1"/>
    <col min="12540" max="12540" width="4.12109375" style="303" customWidth="1"/>
    <col min="12541" max="12541" width="6.3828125" style="303" customWidth="1"/>
    <col min="12542" max="12542" width="2.79296875" style="303" customWidth="1"/>
    <col min="12543" max="12543" width="7.05078125" style="303" customWidth="1"/>
    <col min="12544" max="12545" width="4.390625" style="303" customWidth="1"/>
    <col min="12546" max="12546" width="4.12109375" style="303" customWidth="1"/>
    <col min="12547" max="12547" width="3.05859375" style="303" customWidth="1"/>
    <col min="12548" max="12548" width="3.58984375" style="303" customWidth="1"/>
    <col min="12549" max="12549" width="2.52734375" style="303" customWidth="1"/>
    <col min="12550" max="12550" width="3.85546875" style="303" customWidth="1"/>
    <col min="12551" max="12551" width="3.32421875" style="303" customWidth="1"/>
    <col min="12552" max="12552" width="15.30078125" style="303" customWidth="1"/>
    <col min="12553" max="12553" width="1.59375" style="303" customWidth="1"/>
    <col min="12554" max="12554" width="6.3828125" style="303" customWidth="1"/>
    <col min="12555" max="12555" width="5.1875" style="303" customWidth="1"/>
    <col min="12556" max="12556" width="6.78515625" style="303" customWidth="1"/>
    <col min="12557" max="12557" width="2.125" style="303" customWidth="1"/>
    <col min="12558" max="12558" width="28.07421875" style="303" customWidth="1"/>
    <col min="12559" max="12559" width="7.84765625" style="303" customWidth="1"/>
    <col min="12560" max="12561" width="0" style="303" hidden="1" customWidth="1"/>
    <col min="12562" max="12785" width="9.84375" style="303" customWidth="1"/>
    <col min="12786" max="12786" width="1.328125" style="303" customWidth="1"/>
    <col min="12787" max="12787" width="3.05859375" style="303" customWidth="1"/>
    <col min="12788" max="12788" width="6.51953125" style="303" customWidth="1"/>
    <col min="12789" max="12789" width="22.484375" style="303" customWidth="1"/>
    <col min="12790" max="12790" width="15.56640625" style="303" customWidth="1"/>
    <col min="12791" max="12791" width="3.32421875" style="303" customWidth="1"/>
    <col min="12792" max="12792" width="8.78125" style="303" customWidth="1"/>
    <col min="12793" max="12793" width="3.58984375" style="303" customWidth="1"/>
    <col min="12794" max="12794" width="5.1875" style="303" customWidth="1"/>
    <col min="12795" max="12795" width="5.0546875" style="303" customWidth="1"/>
    <col min="12796" max="12796" width="4.12109375" style="303" customWidth="1"/>
    <col min="12797" max="12797" width="6.3828125" style="303" customWidth="1"/>
    <col min="12798" max="12798" width="2.79296875" style="303" customWidth="1"/>
    <col min="12799" max="12799" width="7.05078125" style="303" customWidth="1"/>
    <col min="12800" max="12801" width="4.390625" style="303" customWidth="1"/>
    <col min="12802" max="12802" width="4.12109375" style="303" customWidth="1"/>
    <col min="12803" max="12803" width="3.05859375" style="303" customWidth="1"/>
    <col min="12804" max="12804" width="3.58984375" style="303" customWidth="1"/>
    <col min="12805" max="12805" width="2.52734375" style="303" customWidth="1"/>
    <col min="12806" max="12806" width="3.85546875" style="303" customWidth="1"/>
    <col min="12807" max="12807" width="3.32421875" style="303" customWidth="1"/>
    <col min="12808" max="12808" width="15.30078125" style="303" customWidth="1"/>
    <col min="12809" max="12809" width="1.59375" style="303" customWidth="1"/>
    <col min="12810" max="12810" width="6.3828125" style="303" customWidth="1"/>
    <col min="12811" max="12811" width="5.1875" style="303" customWidth="1"/>
    <col min="12812" max="12812" width="6.78515625" style="303" customWidth="1"/>
    <col min="12813" max="12813" width="2.125" style="303" customWidth="1"/>
    <col min="12814" max="12814" width="28.07421875" style="303" customWidth="1"/>
    <col min="12815" max="12815" width="7.84765625" style="303" customWidth="1"/>
    <col min="12816" max="12817" width="0" style="303" hidden="1" customWidth="1"/>
    <col min="12818" max="13041" width="9.84375" style="303" customWidth="1"/>
    <col min="13042" max="13042" width="1.328125" style="303" customWidth="1"/>
    <col min="13043" max="13043" width="3.05859375" style="303" customWidth="1"/>
    <col min="13044" max="13044" width="6.51953125" style="303" customWidth="1"/>
    <col min="13045" max="13045" width="22.484375" style="303" customWidth="1"/>
    <col min="13046" max="13046" width="15.56640625" style="303" customWidth="1"/>
    <col min="13047" max="13047" width="3.32421875" style="303" customWidth="1"/>
    <col min="13048" max="13048" width="8.78125" style="303" customWidth="1"/>
    <col min="13049" max="13049" width="3.58984375" style="303" customWidth="1"/>
    <col min="13050" max="13050" width="5.1875" style="303" customWidth="1"/>
    <col min="13051" max="13051" width="5.0546875" style="303" customWidth="1"/>
    <col min="13052" max="13052" width="4.12109375" style="303" customWidth="1"/>
    <col min="13053" max="13053" width="6.3828125" style="303" customWidth="1"/>
    <col min="13054" max="13054" width="2.79296875" style="303" customWidth="1"/>
    <col min="13055" max="13055" width="7.05078125" style="303" customWidth="1"/>
    <col min="13056" max="13057" width="4.390625" style="303" customWidth="1"/>
    <col min="13058" max="13058" width="4.12109375" style="303" customWidth="1"/>
    <col min="13059" max="13059" width="3.05859375" style="303" customWidth="1"/>
    <col min="13060" max="13060" width="3.58984375" style="303" customWidth="1"/>
    <col min="13061" max="13061" width="2.52734375" style="303" customWidth="1"/>
    <col min="13062" max="13062" width="3.85546875" style="303" customWidth="1"/>
    <col min="13063" max="13063" width="3.32421875" style="303" customWidth="1"/>
    <col min="13064" max="13064" width="15.30078125" style="303" customWidth="1"/>
    <col min="13065" max="13065" width="1.59375" style="303" customWidth="1"/>
    <col min="13066" max="13066" width="6.3828125" style="303" customWidth="1"/>
    <col min="13067" max="13067" width="5.1875" style="303" customWidth="1"/>
    <col min="13068" max="13068" width="6.78515625" style="303" customWidth="1"/>
    <col min="13069" max="13069" width="2.125" style="303" customWidth="1"/>
    <col min="13070" max="13070" width="28.07421875" style="303" customWidth="1"/>
    <col min="13071" max="13071" width="7.84765625" style="303" customWidth="1"/>
    <col min="13072" max="13073" width="0" style="303" hidden="1" customWidth="1"/>
    <col min="13074" max="13297" width="9.84375" style="303" customWidth="1"/>
    <col min="13298" max="13298" width="1.328125" style="303" customWidth="1"/>
    <col min="13299" max="13299" width="3.05859375" style="303" customWidth="1"/>
    <col min="13300" max="13300" width="6.51953125" style="303" customWidth="1"/>
    <col min="13301" max="13301" width="22.484375" style="303" customWidth="1"/>
    <col min="13302" max="13302" width="15.56640625" style="303" customWidth="1"/>
    <col min="13303" max="13303" width="3.32421875" style="303" customWidth="1"/>
    <col min="13304" max="13304" width="8.78125" style="303" customWidth="1"/>
    <col min="13305" max="13305" width="3.58984375" style="303" customWidth="1"/>
    <col min="13306" max="13306" width="5.1875" style="303" customWidth="1"/>
    <col min="13307" max="13307" width="5.0546875" style="303" customWidth="1"/>
    <col min="13308" max="13308" width="4.12109375" style="303" customWidth="1"/>
    <col min="13309" max="13309" width="6.3828125" style="303" customWidth="1"/>
    <col min="13310" max="13310" width="2.79296875" style="303" customWidth="1"/>
    <col min="13311" max="13311" width="7.05078125" style="303" customWidth="1"/>
    <col min="13312" max="13313" width="4.390625" style="303" customWidth="1"/>
    <col min="13314" max="13314" width="4.12109375" style="303" customWidth="1"/>
    <col min="13315" max="13315" width="3.05859375" style="303" customWidth="1"/>
    <col min="13316" max="13316" width="3.58984375" style="303" customWidth="1"/>
    <col min="13317" max="13317" width="2.52734375" style="303" customWidth="1"/>
    <col min="13318" max="13318" width="3.85546875" style="303" customWidth="1"/>
    <col min="13319" max="13319" width="3.32421875" style="303" customWidth="1"/>
    <col min="13320" max="13320" width="15.30078125" style="303" customWidth="1"/>
    <col min="13321" max="13321" width="1.59375" style="303" customWidth="1"/>
    <col min="13322" max="13322" width="6.3828125" style="303" customWidth="1"/>
    <col min="13323" max="13323" width="5.1875" style="303" customWidth="1"/>
    <col min="13324" max="13324" width="6.78515625" style="303" customWidth="1"/>
    <col min="13325" max="13325" width="2.125" style="303" customWidth="1"/>
    <col min="13326" max="13326" width="28.07421875" style="303" customWidth="1"/>
    <col min="13327" max="13327" width="7.84765625" style="303" customWidth="1"/>
    <col min="13328" max="13329" width="0" style="303" hidden="1" customWidth="1"/>
    <col min="13330" max="13553" width="9.84375" style="303" customWidth="1"/>
    <col min="13554" max="13554" width="1.328125" style="303" customWidth="1"/>
    <col min="13555" max="13555" width="3.05859375" style="303" customWidth="1"/>
    <col min="13556" max="13556" width="6.51953125" style="303" customWidth="1"/>
    <col min="13557" max="13557" width="22.484375" style="303" customWidth="1"/>
    <col min="13558" max="13558" width="15.56640625" style="303" customWidth="1"/>
    <col min="13559" max="13559" width="3.32421875" style="303" customWidth="1"/>
    <col min="13560" max="13560" width="8.78125" style="303" customWidth="1"/>
    <col min="13561" max="13561" width="3.58984375" style="303" customWidth="1"/>
    <col min="13562" max="13562" width="5.1875" style="303" customWidth="1"/>
    <col min="13563" max="13563" width="5.0546875" style="303" customWidth="1"/>
    <col min="13564" max="13564" width="4.12109375" style="303" customWidth="1"/>
    <col min="13565" max="13565" width="6.3828125" style="303" customWidth="1"/>
    <col min="13566" max="13566" width="2.79296875" style="303" customWidth="1"/>
    <col min="13567" max="13567" width="7.05078125" style="303" customWidth="1"/>
    <col min="13568" max="13569" width="4.390625" style="303" customWidth="1"/>
    <col min="13570" max="13570" width="4.12109375" style="303" customWidth="1"/>
    <col min="13571" max="13571" width="3.05859375" style="303" customWidth="1"/>
    <col min="13572" max="13572" width="3.58984375" style="303" customWidth="1"/>
    <col min="13573" max="13573" width="2.52734375" style="303" customWidth="1"/>
    <col min="13574" max="13574" width="3.85546875" style="303" customWidth="1"/>
    <col min="13575" max="13575" width="3.32421875" style="303" customWidth="1"/>
    <col min="13576" max="13576" width="15.30078125" style="303" customWidth="1"/>
    <col min="13577" max="13577" width="1.59375" style="303" customWidth="1"/>
    <col min="13578" max="13578" width="6.3828125" style="303" customWidth="1"/>
    <col min="13579" max="13579" width="5.1875" style="303" customWidth="1"/>
    <col min="13580" max="13580" width="6.78515625" style="303" customWidth="1"/>
    <col min="13581" max="13581" width="2.125" style="303" customWidth="1"/>
    <col min="13582" max="13582" width="28.07421875" style="303" customWidth="1"/>
    <col min="13583" max="13583" width="7.84765625" style="303" customWidth="1"/>
    <col min="13584" max="13585" width="0" style="303" hidden="1" customWidth="1"/>
    <col min="13586" max="13809" width="9.84375" style="303" customWidth="1"/>
    <col min="13810" max="13810" width="1.328125" style="303" customWidth="1"/>
    <col min="13811" max="13811" width="3.05859375" style="303" customWidth="1"/>
    <col min="13812" max="13812" width="6.51953125" style="303" customWidth="1"/>
    <col min="13813" max="13813" width="22.484375" style="303" customWidth="1"/>
    <col min="13814" max="13814" width="15.56640625" style="303" customWidth="1"/>
    <col min="13815" max="13815" width="3.32421875" style="303" customWidth="1"/>
    <col min="13816" max="13816" width="8.78125" style="303" customWidth="1"/>
    <col min="13817" max="13817" width="3.58984375" style="303" customWidth="1"/>
    <col min="13818" max="13818" width="5.1875" style="303" customWidth="1"/>
    <col min="13819" max="13819" width="5.0546875" style="303" customWidth="1"/>
    <col min="13820" max="13820" width="4.12109375" style="303" customWidth="1"/>
    <col min="13821" max="13821" width="6.3828125" style="303" customWidth="1"/>
    <col min="13822" max="13822" width="2.79296875" style="303" customWidth="1"/>
    <col min="13823" max="13823" width="7.05078125" style="303" customWidth="1"/>
    <col min="13824" max="13825" width="4.390625" style="303" customWidth="1"/>
    <col min="13826" max="13826" width="4.12109375" style="303" customWidth="1"/>
    <col min="13827" max="13827" width="3.05859375" style="303" customWidth="1"/>
    <col min="13828" max="13828" width="3.58984375" style="303" customWidth="1"/>
    <col min="13829" max="13829" width="2.52734375" style="303" customWidth="1"/>
    <col min="13830" max="13830" width="3.85546875" style="303" customWidth="1"/>
    <col min="13831" max="13831" width="3.32421875" style="303" customWidth="1"/>
    <col min="13832" max="13832" width="15.30078125" style="303" customWidth="1"/>
    <col min="13833" max="13833" width="1.59375" style="303" customWidth="1"/>
    <col min="13834" max="13834" width="6.3828125" style="303" customWidth="1"/>
    <col min="13835" max="13835" width="5.1875" style="303" customWidth="1"/>
    <col min="13836" max="13836" width="6.78515625" style="303" customWidth="1"/>
    <col min="13837" max="13837" width="2.125" style="303" customWidth="1"/>
    <col min="13838" max="13838" width="28.07421875" style="303" customWidth="1"/>
    <col min="13839" max="13839" width="7.84765625" style="303" customWidth="1"/>
    <col min="13840" max="13841" width="0" style="303" hidden="1" customWidth="1"/>
    <col min="13842" max="14065" width="9.84375" style="303" customWidth="1"/>
    <col min="14066" max="14066" width="1.328125" style="303" customWidth="1"/>
    <col min="14067" max="14067" width="3.05859375" style="303" customWidth="1"/>
    <col min="14068" max="14068" width="6.51953125" style="303" customWidth="1"/>
    <col min="14069" max="14069" width="22.484375" style="303" customWidth="1"/>
    <col min="14070" max="14070" width="15.56640625" style="303" customWidth="1"/>
    <col min="14071" max="14071" width="3.32421875" style="303" customWidth="1"/>
    <col min="14072" max="14072" width="8.78125" style="303" customWidth="1"/>
    <col min="14073" max="14073" width="3.58984375" style="303" customWidth="1"/>
    <col min="14074" max="14074" width="5.1875" style="303" customWidth="1"/>
    <col min="14075" max="14075" width="5.0546875" style="303" customWidth="1"/>
    <col min="14076" max="14076" width="4.12109375" style="303" customWidth="1"/>
    <col min="14077" max="14077" width="6.3828125" style="303" customWidth="1"/>
    <col min="14078" max="14078" width="2.79296875" style="303" customWidth="1"/>
    <col min="14079" max="14079" width="7.05078125" style="303" customWidth="1"/>
    <col min="14080" max="14081" width="4.390625" style="303" customWidth="1"/>
    <col min="14082" max="14082" width="4.12109375" style="303" customWidth="1"/>
    <col min="14083" max="14083" width="3.05859375" style="303" customWidth="1"/>
    <col min="14084" max="14084" width="3.58984375" style="303" customWidth="1"/>
    <col min="14085" max="14085" width="2.52734375" style="303" customWidth="1"/>
    <col min="14086" max="14086" width="3.85546875" style="303" customWidth="1"/>
    <col min="14087" max="14087" width="3.32421875" style="303" customWidth="1"/>
    <col min="14088" max="14088" width="15.30078125" style="303" customWidth="1"/>
    <col min="14089" max="14089" width="1.59375" style="303" customWidth="1"/>
    <col min="14090" max="14090" width="6.3828125" style="303" customWidth="1"/>
    <col min="14091" max="14091" width="5.1875" style="303" customWidth="1"/>
    <col min="14092" max="14092" width="6.78515625" style="303" customWidth="1"/>
    <col min="14093" max="14093" width="2.125" style="303" customWidth="1"/>
    <col min="14094" max="14094" width="28.07421875" style="303" customWidth="1"/>
    <col min="14095" max="14095" width="7.84765625" style="303" customWidth="1"/>
    <col min="14096" max="14097" width="0" style="303" hidden="1" customWidth="1"/>
    <col min="14098" max="14321" width="9.84375" style="303" customWidth="1"/>
    <col min="14322" max="14322" width="1.328125" style="303" customWidth="1"/>
    <col min="14323" max="14323" width="3.05859375" style="303" customWidth="1"/>
    <col min="14324" max="14324" width="6.51953125" style="303" customWidth="1"/>
    <col min="14325" max="14325" width="22.484375" style="303" customWidth="1"/>
    <col min="14326" max="14326" width="15.56640625" style="303" customWidth="1"/>
    <col min="14327" max="14327" width="3.32421875" style="303" customWidth="1"/>
    <col min="14328" max="14328" width="8.78125" style="303" customWidth="1"/>
    <col min="14329" max="14329" width="3.58984375" style="303" customWidth="1"/>
    <col min="14330" max="14330" width="5.1875" style="303" customWidth="1"/>
    <col min="14331" max="14331" width="5.0546875" style="303" customWidth="1"/>
    <col min="14332" max="14332" width="4.12109375" style="303" customWidth="1"/>
    <col min="14333" max="14333" width="6.3828125" style="303" customWidth="1"/>
    <col min="14334" max="14334" width="2.79296875" style="303" customWidth="1"/>
    <col min="14335" max="14335" width="7.05078125" style="303" customWidth="1"/>
    <col min="14336" max="14337" width="4.390625" style="303" customWidth="1"/>
    <col min="14338" max="14338" width="4.12109375" style="303" customWidth="1"/>
    <col min="14339" max="14339" width="3.05859375" style="303" customWidth="1"/>
    <col min="14340" max="14340" width="3.58984375" style="303" customWidth="1"/>
    <col min="14341" max="14341" width="2.52734375" style="303" customWidth="1"/>
    <col min="14342" max="14342" width="3.85546875" style="303" customWidth="1"/>
    <col min="14343" max="14343" width="3.32421875" style="303" customWidth="1"/>
    <col min="14344" max="14344" width="15.30078125" style="303" customWidth="1"/>
    <col min="14345" max="14345" width="1.59375" style="303" customWidth="1"/>
    <col min="14346" max="14346" width="6.3828125" style="303" customWidth="1"/>
    <col min="14347" max="14347" width="5.1875" style="303" customWidth="1"/>
    <col min="14348" max="14348" width="6.78515625" style="303" customWidth="1"/>
    <col min="14349" max="14349" width="2.125" style="303" customWidth="1"/>
    <col min="14350" max="14350" width="28.07421875" style="303" customWidth="1"/>
    <col min="14351" max="14351" width="7.84765625" style="303" customWidth="1"/>
    <col min="14352" max="14353" width="0" style="303" hidden="1" customWidth="1"/>
    <col min="14354" max="14577" width="9.84375" style="303" customWidth="1"/>
    <col min="14578" max="14578" width="1.328125" style="303" customWidth="1"/>
    <col min="14579" max="14579" width="3.05859375" style="303" customWidth="1"/>
    <col min="14580" max="14580" width="6.51953125" style="303" customWidth="1"/>
    <col min="14581" max="14581" width="22.484375" style="303" customWidth="1"/>
    <col min="14582" max="14582" width="15.56640625" style="303" customWidth="1"/>
    <col min="14583" max="14583" width="3.32421875" style="303" customWidth="1"/>
    <col min="14584" max="14584" width="8.78125" style="303" customWidth="1"/>
    <col min="14585" max="14585" width="3.58984375" style="303" customWidth="1"/>
    <col min="14586" max="14586" width="5.1875" style="303" customWidth="1"/>
    <col min="14587" max="14587" width="5.0546875" style="303" customWidth="1"/>
    <col min="14588" max="14588" width="4.12109375" style="303" customWidth="1"/>
    <col min="14589" max="14589" width="6.3828125" style="303" customWidth="1"/>
    <col min="14590" max="14590" width="2.79296875" style="303" customWidth="1"/>
    <col min="14591" max="14591" width="7.05078125" style="303" customWidth="1"/>
    <col min="14592" max="14593" width="4.390625" style="303" customWidth="1"/>
    <col min="14594" max="14594" width="4.12109375" style="303" customWidth="1"/>
    <col min="14595" max="14595" width="3.05859375" style="303" customWidth="1"/>
    <col min="14596" max="14596" width="3.58984375" style="303" customWidth="1"/>
    <col min="14597" max="14597" width="2.52734375" style="303" customWidth="1"/>
    <col min="14598" max="14598" width="3.85546875" style="303" customWidth="1"/>
    <col min="14599" max="14599" width="3.32421875" style="303" customWidth="1"/>
    <col min="14600" max="14600" width="15.30078125" style="303" customWidth="1"/>
    <col min="14601" max="14601" width="1.59375" style="303" customWidth="1"/>
    <col min="14602" max="14602" width="6.3828125" style="303" customWidth="1"/>
    <col min="14603" max="14603" width="5.1875" style="303" customWidth="1"/>
    <col min="14604" max="14604" width="6.78515625" style="303" customWidth="1"/>
    <col min="14605" max="14605" width="2.125" style="303" customWidth="1"/>
    <col min="14606" max="14606" width="28.07421875" style="303" customWidth="1"/>
    <col min="14607" max="14607" width="7.84765625" style="303" customWidth="1"/>
    <col min="14608" max="14609" width="0" style="303" hidden="1" customWidth="1"/>
    <col min="14610" max="14833" width="9.84375" style="303" customWidth="1"/>
    <col min="14834" max="14834" width="1.328125" style="303" customWidth="1"/>
    <col min="14835" max="14835" width="3.05859375" style="303" customWidth="1"/>
    <col min="14836" max="14836" width="6.51953125" style="303" customWidth="1"/>
    <col min="14837" max="14837" width="22.484375" style="303" customWidth="1"/>
    <col min="14838" max="14838" width="15.56640625" style="303" customWidth="1"/>
    <col min="14839" max="14839" width="3.32421875" style="303" customWidth="1"/>
    <col min="14840" max="14840" width="8.78125" style="303" customWidth="1"/>
    <col min="14841" max="14841" width="3.58984375" style="303" customWidth="1"/>
    <col min="14842" max="14842" width="5.1875" style="303" customWidth="1"/>
    <col min="14843" max="14843" width="5.0546875" style="303" customWidth="1"/>
    <col min="14844" max="14844" width="4.12109375" style="303" customWidth="1"/>
    <col min="14845" max="14845" width="6.3828125" style="303" customWidth="1"/>
    <col min="14846" max="14846" width="2.79296875" style="303" customWidth="1"/>
    <col min="14847" max="14847" width="7.05078125" style="303" customWidth="1"/>
    <col min="14848" max="14849" width="4.390625" style="303" customWidth="1"/>
    <col min="14850" max="14850" width="4.12109375" style="303" customWidth="1"/>
    <col min="14851" max="14851" width="3.05859375" style="303" customWidth="1"/>
    <col min="14852" max="14852" width="3.58984375" style="303" customWidth="1"/>
    <col min="14853" max="14853" width="2.52734375" style="303" customWidth="1"/>
    <col min="14854" max="14854" width="3.85546875" style="303" customWidth="1"/>
    <col min="14855" max="14855" width="3.32421875" style="303" customWidth="1"/>
    <col min="14856" max="14856" width="15.30078125" style="303" customWidth="1"/>
    <col min="14857" max="14857" width="1.59375" style="303" customWidth="1"/>
    <col min="14858" max="14858" width="6.3828125" style="303" customWidth="1"/>
    <col min="14859" max="14859" width="5.1875" style="303" customWidth="1"/>
    <col min="14860" max="14860" width="6.78515625" style="303" customWidth="1"/>
    <col min="14861" max="14861" width="2.125" style="303" customWidth="1"/>
    <col min="14862" max="14862" width="28.07421875" style="303" customWidth="1"/>
    <col min="14863" max="14863" width="7.84765625" style="303" customWidth="1"/>
    <col min="14864" max="14865" width="0" style="303" hidden="1" customWidth="1"/>
    <col min="14866" max="15089" width="9.84375" style="303" customWidth="1"/>
    <col min="15090" max="15090" width="1.328125" style="303" customWidth="1"/>
    <col min="15091" max="15091" width="3.05859375" style="303" customWidth="1"/>
    <col min="15092" max="15092" width="6.51953125" style="303" customWidth="1"/>
    <col min="15093" max="15093" width="22.484375" style="303" customWidth="1"/>
    <col min="15094" max="15094" width="15.56640625" style="303" customWidth="1"/>
    <col min="15095" max="15095" width="3.32421875" style="303" customWidth="1"/>
    <col min="15096" max="15096" width="8.78125" style="303" customWidth="1"/>
    <col min="15097" max="15097" width="3.58984375" style="303" customWidth="1"/>
    <col min="15098" max="15098" width="5.1875" style="303" customWidth="1"/>
    <col min="15099" max="15099" width="5.0546875" style="303" customWidth="1"/>
    <col min="15100" max="15100" width="4.12109375" style="303" customWidth="1"/>
    <col min="15101" max="15101" width="6.3828125" style="303" customWidth="1"/>
    <col min="15102" max="15102" width="2.79296875" style="303" customWidth="1"/>
    <col min="15103" max="15103" width="7.05078125" style="303" customWidth="1"/>
    <col min="15104" max="15105" width="4.390625" style="303" customWidth="1"/>
    <col min="15106" max="15106" width="4.12109375" style="303" customWidth="1"/>
    <col min="15107" max="15107" width="3.05859375" style="303" customWidth="1"/>
    <col min="15108" max="15108" width="3.58984375" style="303" customWidth="1"/>
    <col min="15109" max="15109" width="2.52734375" style="303" customWidth="1"/>
    <col min="15110" max="15110" width="3.85546875" style="303" customWidth="1"/>
    <col min="15111" max="15111" width="3.32421875" style="303" customWidth="1"/>
    <col min="15112" max="15112" width="15.30078125" style="303" customWidth="1"/>
    <col min="15113" max="15113" width="1.59375" style="303" customWidth="1"/>
    <col min="15114" max="15114" width="6.3828125" style="303" customWidth="1"/>
    <col min="15115" max="15115" width="5.1875" style="303" customWidth="1"/>
    <col min="15116" max="15116" width="6.78515625" style="303" customWidth="1"/>
    <col min="15117" max="15117" width="2.125" style="303" customWidth="1"/>
    <col min="15118" max="15118" width="28.07421875" style="303" customWidth="1"/>
    <col min="15119" max="15119" width="7.84765625" style="303" customWidth="1"/>
    <col min="15120" max="15121" width="0" style="303" hidden="1" customWidth="1"/>
    <col min="15122" max="15345" width="9.84375" style="303" customWidth="1"/>
    <col min="15346" max="15346" width="1.328125" style="303" customWidth="1"/>
    <col min="15347" max="15347" width="3.05859375" style="303" customWidth="1"/>
    <col min="15348" max="15348" width="6.51953125" style="303" customWidth="1"/>
    <col min="15349" max="15349" width="22.484375" style="303" customWidth="1"/>
    <col min="15350" max="15350" width="15.56640625" style="303" customWidth="1"/>
    <col min="15351" max="15351" width="3.32421875" style="303" customWidth="1"/>
    <col min="15352" max="15352" width="8.78125" style="303" customWidth="1"/>
    <col min="15353" max="15353" width="3.58984375" style="303" customWidth="1"/>
    <col min="15354" max="15354" width="5.1875" style="303" customWidth="1"/>
    <col min="15355" max="15355" width="5.0546875" style="303" customWidth="1"/>
    <col min="15356" max="15356" width="4.12109375" style="303" customWidth="1"/>
    <col min="15357" max="15357" width="6.3828125" style="303" customWidth="1"/>
    <col min="15358" max="15358" width="2.79296875" style="303" customWidth="1"/>
    <col min="15359" max="15359" width="7.05078125" style="303" customWidth="1"/>
    <col min="15360" max="15361" width="4.390625" style="303" customWidth="1"/>
    <col min="15362" max="15362" width="4.12109375" style="303" customWidth="1"/>
    <col min="15363" max="15363" width="3.05859375" style="303" customWidth="1"/>
    <col min="15364" max="15364" width="3.58984375" style="303" customWidth="1"/>
    <col min="15365" max="15365" width="2.52734375" style="303" customWidth="1"/>
    <col min="15366" max="15366" width="3.85546875" style="303" customWidth="1"/>
    <col min="15367" max="15367" width="3.32421875" style="303" customWidth="1"/>
    <col min="15368" max="15368" width="15.30078125" style="303" customWidth="1"/>
    <col min="15369" max="15369" width="1.59375" style="303" customWidth="1"/>
    <col min="15370" max="15370" width="6.3828125" style="303" customWidth="1"/>
    <col min="15371" max="15371" width="5.1875" style="303" customWidth="1"/>
    <col min="15372" max="15372" width="6.78515625" style="303" customWidth="1"/>
    <col min="15373" max="15373" width="2.125" style="303" customWidth="1"/>
    <col min="15374" max="15374" width="28.07421875" style="303" customWidth="1"/>
    <col min="15375" max="15375" width="7.84765625" style="303" customWidth="1"/>
    <col min="15376" max="15377" width="0" style="303" hidden="1" customWidth="1"/>
    <col min="15378" max="15601" width="9.84375" style="303" customWidth="1"/>
    <col min="15602" max="15602" width="1.328125" style="303" customWidth="1"/>
    <col min="15603" max="15603" width="3.05859375" style="303" customWidth="1"/>
    <col min="15604" max="15604" width="6.51953125" style="303" customWidth="1"/>
    <col min="15605" max="15605" width="22.484375" style="303" customWidth="1"/>
    <col min="15606" max="15606" width="15.56640625" style="303" customWidth="1"/>
    <col min="15607" max="15607" width="3.32421875" style="303" customWidth="1"/>
    <col min="15608" max="15608" width="8.78125" style="303" customWidth="1"/>
    <col min="15609" max="15609" width="3.58984375" style="303" customWidth="1"/>
    <col min="15610" max="15610" width="5.1875" style="303" customWidth="1"/>
    <col min="15611" max="15611" width="5.0546875" style="303" customWidth="1"/>
    <col min="15612" max="15612" width="4.12109375" style="303" customWidth="1"/>
    <col min="15613" max="15613" width="6.3828125" style="303" customWidth="1"/>
    <col min="15614" max="15614" width="2.79296875" style="303" customWidth="1"/>
    <col min="15615" max="15615" width="7.05078125" style="303" customWidth="1"/>
    <col min="15616" max="15617" width="4.390625" style="303" customWidth="1"/>
    <col min="15618" max="15618" width="4.12109375" style="303" customWidth="1"/>
    <col min="15619" max="15619" width="3.05859375" style="303" customWidth="1"/>
    <col min="15620" max="15620" width="3.58984375" style="303" customWidth="1"/>
    <col min="15621" max="15621" width="2.52734375" style="303" customWidth="1"/>
    <col min="15622" max="15622" width="3.85546875" style="303" customWidth="1"/>
    <col min="15623" max="15623" width="3.32421875" style="303" customWidth="1"/>
    <col min="15624" max="15624" width="15.30078125" style="303" customWidth="1"/>
    <col min="15625" max="15625" width="1.59375" style="303" customWidth="1"/>
    <col min="15626" max="15626" width="6.3828125" style="303" customWidth="1"/>
    <col min="15627" max="15627" width="5.1875" style="303" customWidth="1"/>
    <col min="15628" max="15628" width="6.78515625" style="303" customWidth="1"/>
    <col min="15629" max="15629" width="2.125" style="303" customWidth="1"/>
    <col min="15630" max="15630" width="28.07421875" style="303" customWidth="1"/>
    <col min="15631" max="15631" width="7.84765625" style="303" customWidth="1"/>
    <col min="15632" max="15633" width="0" style="303" hidden="1" customWidth="1"/>
    <col min="15634" max="15857" width="9.84375" style="303" customWidth="1"/>
    <col min="15858" max="15858" width="1.328125" style="303" customWidth="1"/>
    <col min="15859" max="15859" width="3.05859375" style="303" customWidth="1"/>
    <col min="15860" max="15860" width="6.51953125" style="303" customWidth="1"/>
    <col min="15861" max="15861" width="22.484375" style="303" customWidth="1"/>
    <col min="15862" max="15862" width="15.56640625" style="303" customWidth="1"/>
    <col min="15863" max="15863" width="3.32421875" style="303" customWidth="1"/>
    <col min="15864" max="15864" width="8.78125" style="303" customWidth="1"/>
    <col min="15865" max="15865" width="3.58984375" style="303" customWidth="1"/>
    <col min="15866" max="15866" width="5.1875" style="303" customWidth="1"/>
    <col min="15867" max="15867" width="5.0546875" style="303" customWidth="1"/>
    <col min="15868" max="15868" width="4.12109375" style="303" customWidth="1"/>
    <col min="15869" max="15869" width="6.3828125" style="303" customWidth="1"/>
    <col min="15870" max="15870" width="2.79296875" style="303" customWidth="1"/>
    <col min="15871" max="15871" width="7.05078125" style="303" customWidth="1"/>
    <col min="15872" max="15873" width="4.390625" style="303" customWidth="1"/>
    <col min="15874" max="15874" width="4.12109375" style="303" customWidth="1"/>
    <col min="15875" max="15875" width="3.05859375" style="303" customWidth="1"/>
    <col min="15876" max="15876" width="3.58984375" style="303" customWidth="1"/>
    <col min="15877" max="15877" width="2.52734375" style="303" customWidth="1"/>
    <col min="15878" max="15878" width="3.85546875" style="303" customWidth="1"/>
    <col min="15879" max="15879" width="3.32421875" style="303" customWidth="1"/>
    <col min="15880" max="15880" width="15.30078125" style="303" customWidth="1"/>
    <col min="15881" max="15881" width="1.59375" style="303" customWidth="1"/>
    <col min="15882" max="15882" width="6.3828125" style="303" customWidth="1"/>
    <col min="15883" max="15883" width="5.1875" style="303" customWidth="1"/>
    <col min="15884" max="15884" width="6.78515625" style="303" customWidth="1"/>
    <col min="15885" max="15885" width="2.125" style="303" customWidth="1"/>
    <col min="15886" max="15886" width="28.07421875" style="303" customWidth="1"/>
    <col min="15887" max="15887" width="7.84765625" style="303" customWidth="1"/>
    <col min="15888" max="15889" width="0" style="303" hidden="1" customWidth="1"/>
    <col min="15890" max="16113" width="9.84375" style="303" customWidth="1"/>
    <col min="16114" max="16114" width="1.328125" style="303" customWidth="1"/>
    <col min="16115" max="16115" width="3.05859375" style="303" customWidth="1"/>
    <col min="16116" max="16116" width="6.51953125" style="303" customWidth="1"/>
    <col min="16117" max="16117" width="22.484375" style="303" customWidth="1"/>
    <col min="16118" max="16118" width="15.56640625" style="303" customWidth="1"/>
    <col min="16119" max="16119" width="3.32421875" style="303" customWidth="1"/>
    <col min="16120" max="16120" width="8.78125" style="303" customWidth="1"/>
    <col min="16121" max="16121" width="3.58984375" style="303" customWidth="1"/>
    <col min="16122" max="16122" width="5.1875" style="303" customWidth="1"/>
    <col min="16123" max="16123" width="5.0546875" style="303" customWidth="1"/>
    <col min="16124" max="16124" width="4.12109375" style="303" customWidth="1"/>
    <col min="16125" max="16125" width="6.3828125" style="303" customWidth="1"/>
    <col min="16126" max="16126" width="2.79296875" style="303" customWidth="1"/>
    <col min="16127" max="16127" width="7.05078125" style="303" customWidth="1"/>
    <col min="16128" max="16129" width="4.390625" style="303" customWidth="1"/>
    <col min="16130" max="16130" width="4.12109375" style="303" customWidth="1"/>
    <col min="16131" max="16131" width="3.05859375" style="303" customWidth="1"/>
    <col min="16132" max="16132" width="3.58984375" style="303" customWidth="1"/>
    <col min="16133" max="16133" width="2.52734375" style="303" customWidth="1"/>
    <col min="16134" max="16134" width="3.85546875" style="303" customWidth="1"/>
    <col min="16135" max="16135" width="3.32421875" style="303" customWidth="1"/>
    <col min="16136" max="16136" width="15.30078125" style="303" customWidth="1"/>
    <col min="16137" max="16137" width="1.59375" style="303" customWidth="1"/>
    <col min="16138" max="16138" width="6.3828125" style="303" customWidth="1"/>
    <col min="16139" max="16139" width="5.1875" style="303" customWidth="1"/>
    <col min="16140" max="16140" width="6.78515625" style="303" customWidth="1"/>
    <col min="16141" max="16141" width="2.125" style="303" customWidth="1"/>
    <col min="16142" max="16142" width="28.07421875" style="303" customWidth="1"/>
    <col min="16143" max="16143" width="7.84765625" style="303" customWidth="1"/>
    <col min="16144" max="16145" width="0" style="303" hidden="1" customWidth="1"/>
    <col min="16146" max="16384" width="9.84375" style="303" customWidth="1"/>
  </cols>
  <sheetData>
    <row r="1" spans="1:29" s="40" customFormat="1" ht="20.25">
      <c r="A1" s="249"/>
      <c r="B1" s="250" t="s">
        <v>189</v>
      </c>
      <c r="C1" s="249"/>
      <c r="D1" s="249"/>
      <c r="E1" s="249"/>
      <c r="F1" s="249"/>
      <c r="G1" s="249"/>
      <c r="H1" s="249"/>
      <c r="I1" s="251"/>
      <c r="J1" s="252"/>
      <c r="K1" s="253"/>
      <c r="L1" s="253"/>
      <c r="M1" s="254"/>
      <c r="N1" s="254"/>
      <c r="O1" s="254"/>
      <c r="P1" s="254"/>
      <c r="Q1" s="254"/>
      <c r="R1" s="254"/>
      <c r="S1" s="254"/>
      <c r="T1" s="249"/>
      <c r="U1" s="255"/>
      <c r="V1" s="255"/>
      <c r="W1" s="255"/>
      <c r="X1" s="255"/>
      <c r="Y1" s="255"/>
      <c r="Z1" s="255"/>
      <c r="AA1" s="256"/>
      <c r="AB1" s="255"/>
      <c r="AC1" s="257" t="s">
        <v>493</v>
      </c>
    </row>
    <row r="2" spans="1:29" s="40" customFormat="1" ht="20.25">
      <c r="A2" s="249"/>
      <c r="B2" s="258" t="s">
        <v>190</v>
      </c>
      <c r="C2" s="249"/>
      <c r="D2" s="249"/>
      <c r="E2" s="249"/>
      <c r="F2" s="249"/>
      <c r="G2" s="249"/>
      <c r="H2" s="249"/>
      <c r="I2" s="251"/>
      <c r="J2" s="252"/>
      <c r="K2" s="253"/>
      <c r="L2" s="253"/>
      <c r="M2" s="254"/>
      <c r="N2" s="254"/>
      <c r="O2" s="254"/>
      <c r="P2" s="254"/>
      <c r="Q2" s="254"/>
      <c r="R2" s="254"/>
      <c r="S2" s="254"/>
      <c r="T2" s="249"/>
      <c r="U2" s="255"/>
      <c r="V2" s="255"/>
      <c r="W2" s="255"/>
      <c r="X2" s="255"/>
      <c r="Y2" s="255"/>
      <c r="Z2" s="255"/>
      <c r="AA2" s="255"/>
      <c r="AB2" s="255"/>
      <c r="AC2" s="259" t="s">
        <v>494</v>
      </c>
    </row>
    <row r="3" spans="1:29" s="271" customFormat="1" ht="12" customHeight="1">
      <c r="A3" s="260"/>
      <c r="B3" s="261"/>
      <c r="C3" s="262"/>
      <c r="D3" s="262"/>
      <c r="E3" s="262"/>
      <c r="F3" s="262"/>
      <c r="G3" s="262"/>
      <c r="H3" s="262"/>
      <c r="I3" s="263"/>
      <c r="J3" s="264"/>
      <c r="K3" s="264"/>
      <c r="L3" s="264"/>
      <c r="M3" s="263"/>
      <c r="N3" s="265"/>
      <c r="O3" s="265"/>
      <c r="P3" s="265"/>
      <c r="Q3" s="266"/>
      <c r="R3" s="267"/>
      <c r="S3" s="262"/>
      <c r="T3" s="262"/>
      <c r="U3" s="262"/>
      <c r="V3" s="262"/>
      <c r="W3" s="262"/>
      <c r="X3" s="268"/>
      <c r="Y3" s="629" t="s">
        <v>497</v>
      </c>
      <c r="Z3" s="629"/>
      <c r="AA3" s="629"/>
      <c r="AB3" s="269"/>
      <c r="AC3" s="270" t="s">
        <v>495</v>
      </c>
    </row>
    <row r="4" spans="1:29" s="271" customFormat="1" ht="14.25" customHeight="1">
      <c r="A4" s="260"/>
      <c r="B4" s="272"/>
      <c r="C4" s="633" t="s">
        <v>492</v>
      </c>
      <c r="D4" s="634"/>
      <c r="E4" s="635" t="s">
        <v>191</v>
      </c>
      <c r="F4" s="635"/>
      <c r="G4" s="635"/>
      <c r="H4" s="635"/>
      <c r="I4" s="627" t="s">
        <v>192</v>
      </c>
      <c r="J4" s="636">
        <f>SUM('壹、清潔生產評估背景資訊'!E6,'壹、清潔生產評估背景資訊'!M6,'壹、清潔生產評估背景資訊'!E7,'壹、清潔生產評估背景資訊'!M7,'壹、清潔生產評估背景資訊'!E8,'壹、清潔生產評估背景資訊'!M8,'壹、清潔生產評估背景資訊'!E9)</f>
        <v>0</v>
      </c>
      <c r="K4" s="636"/>
      <c r="L4" s="636"/>
      <c r="M4" s="627" t="s">
        <v>192</v>
      </c>
      <c r="N4" s="632" t="str">
        <f>IF(ISERROR(J4/J5)," ",J4/J5)</f>
        <v xml:space="preserve"> </v>
      </c>
      <c r="O4" s="632"/>
      <c r="P4" s="632"/>
      <c r="Q4" s="276"/>
      <c r="R4" s="277"/>
      <c r="S4" s="269"/>
      <c r="T4" s="269"/>
      <c r="U4" s="269"/>
      <c r="V4" s="269"/>
      <c r="W4" s="269"/>
      <c r="X4" s="278"/>
      <c r="Y4" s="629"/>
      <c r="Z4" s="629"/>
      <c r="AA4" s="629"/>
      <c r="AB4" s="269"/>
      <c r="AC4" s="279"/>
    </row>
    <row r="5" spans="1:29" s="271" customFormat="1" ht="14.25" customHeight="1">
      <c r="A5" s="260"/>
      <c r="B5" s="272"/>
      <c r="C5" s="634"/>
      <c r="D5" s="634"/>
      <c r="E5" s="637" t="s">
        <v>193</v>
      </c>
      <c r="F5" s="637"/>
      <c r="G5" s="637"/>
      <c r="H5" s="637"/>
      <c r="I5" s="627"/>
      <c r="J5" s="638">
        <f>SUM(G19:S999)</f>
        <v>0</v>
      </c>
      <c r="K5" s="638"/>
      <c r="L5" s="638"/>
      <c r="M5" s="627"/>
      <c r="N5" s="632"/>
      <c r="O5" s="632"/>
      <c r="P5" s="632"/>
      <c r="Q5" s="276"/>
      <c r="R5" s="277"/>
      <c r="S5" s="269"/>
      <c r="T5" s="269"/>
      <c r="U5" s="269"/>
      <c r="V5" s="269"/>
      <c r="W5" s="269"/>
      <c r="X5" s="278"/>
      <c r="Y5" s="629"/>
      <c r="Z5" s="629"/>
      <c r="AA5" s="629"/>
      <c r="AB5" s="269"/>
      <c r="AC5" s="279"/>
    </row>
    <row r="6" spans="1:29" s="271" customFormat="1" ht="7.5" customHeight="1">
      <c r="A6" s="260"/>
      <c r="B6" s="272"/>
      <c r="C6" s="269"/>
      <c r="D6" s="269"/>
      <c r="E6" s="269"/>
      <c r="F6" s="269"/>
      <c r="G6" s="269"/>
      <c r="H6" s="269"/>
      <c r="I6" s="280"/>
      <c r="J6" s="281"/>
      <c r="K6" s="281"/>
      <c r="L6" s="281"/>
      <c r="M6" s="280"/>
      <c r="N6" s="281"/>
      <c r="O6" s="281"/>
      <c r="P6" s="281"/>
      <c r="Q6" s="276"/>
      <c r="R6" s="277"/>
      <c r="S6" s="260"/>
      <c r="T6" s="260"/>
      <c r="U6" s="269"/>
      <c r="V6" s="269"/>
      <c r="W6" s="269"/>
      <c r="X6" s="278"/>
      <c r="Y6" s="629"/>
      <c r="Z6" s="629"/>
      <c r="AA6" s="629"/>
      <c r="AB6" s="269"/>
      <c r="AC6" s="279"/>
    </row>
    <row r="7" spans="1:29" s="271" customFormat="1" ht="14.25" customHeight="1">
      <c r="A7" s="260"/>
      <c r="B7" s="272"/>
      <c r="C7" s="633" t="s">
        <v>496</v>
      </c>
      <c r="D7" s="634"/>
      <c r="E7" s="626" t="s">
        <v>194</v>
      </c>
      <c r="F7" s="627" t="s">
        <v>195</v>
      </c>
      <c r="G7" s="274" t="s">
        <v>457</v>
      </c>
      <c r="H7" s="627" t="s">
        <v>196</v>
      </c>
      <c r="I7" s="626" t="s">
        <v>459</v>
      </c>
      <c r="J7" s="627" t="s">
        <v>192</v>
      </c>
      <c r="K7" s="628">
        <f>IF(N4&lt;=附表1_多項產品基準值修正計算方式!AP7,IF(N4&lt;=附表1_多項產品基準值修正計算方式!AP6,IF(N4&lt;=附表1_多項產品基準值修正計算方式!AP5,IF(N4&lt;=附表1_多項產品基準值修正計算方式!AP4,IF(N4&lt;=附表1_多項產品基準值修正計算方式!AP3,0,2),3),4),5),6)</f>
        <v>6</v>
      </c>
      <c r="L7" s="628"/>
      <c r="M7" s="626" t="s">
        <v>195</v>
      </c>
      <c r="N7" s="283" t="str">
        <f>N4</f>
        <v xml:space="preserve"> </v>
      </c>
      <c r="O7" s="284" t="s">
        <v>197</v>
      </c>
      <c r="P7" s="640" t="str">
        <f>IF(N4&lt;=附表1_多項產品基準值修正計算方式!AP7,IF(N4&lt;=附表1_多項產品基準值修正計算方式!AP6,IF(N4&lt;=附表1_多項產品基準值修正計算方式!AP5,IF(N4&lt;=附表1_多項產品基準值修正計算方式!AP4,IF(N4&lt;=附表1_多項產品基準值修正計算方式!AP3,IF(N4&lt;附表1_多項產品基準值修正計算方式!AP3,"&lt;低標",0),附表1_多項產品基準值修正計算方式!AP3),附表1_多項產品基準值修正計算方式!AP4),附表1_多項產品基準值修正計算方式!AP5),附表1_多項產品基準值修正計算方式!AP6),附表1_多項產品基準值修正計算方式!AP7)</f>
        <v/>
      </c>
      <c r="Q7" s="640"/>
      <c r="R7" s="627" t="s">
        <v>196</v>
      </c>
      <c r="S7" s="626" t="s">
        <v>198</v>
      </c>
      <c r="T7" s="628">
        <f>IF(N4&gt;附表1_多項產品基準值修正計算方式!AP3,IF(N4&gt;附表1_多項產品基準值修正計算方式!AP4,IF(N4&gt;附表1_多項產品基準值修正計算方式!AP5,IF(N4&gt;附表1_多項產品基準值修正計算方式!AP6,IF(N4&gt;附表1_多項產品基準值修正計算方式!AP7,6,6),5),4),3),2)</f>
        <v>6</v>
      </c>
      <c r="U7" s="626" t="s">
        <v>197</v>
      </c>
      <c r="V7" s="628">
        <f>IF(N4&lt;=附表1_多項產品基準值修正計算方式!AP7,IF(N4&lt;=附表1_多項產品基準值修正計算方式!AP6,IF(N4&lt;=附表1_多項產品基準值修正計算方式!AP5,IF(N4&lt;=附表1_多項產品基準值修正計算方式!AP4,IF(N4&lt;=附表1_多項產品基準值修正計算方式!AP3,0,2),3),4),5),6)</f>
        <v>6</v>
      </c>
      <c r="W7" s="631" t="s">
        <v>199</v>
      </c>
      <c r="X7" s="278"/>
      <c r="Y7" s="629"/>
      <c r="Z7" s="629"/>
      <c r="AA7" s="629"/>
      <c r="AB7" s="269"/>
      <c r="AC7" s="279"/>
    </row>
    <row r="8" spans="1:29" s="271" customFormat="1" ht="14.25" customHeight="1">
      <c r="A8" s="260"/>
      <c r="B8" s="272"/>
      <c r="C8" s="634"/>
      <c r="D8" s="634"/>
      <c r="E8" s="626"/>
      <c r="F8" s="627"/>
      <c r="G8" s="264" t="s">
        <v>458</v>
      </c>
      <c r="H8" s="627"/>
      <c r="I8" s="626"/>
      <c r="J8" s="627"/>
      <c r="K8" s="628"/>
      <c r="L8" s="628"/>
      <c r="M8" s="626"/>
      <c r="N8" s="285" t="str">
        <f>IF(N4&gt;附表1_多項產品基準值修正計算方式!AP3,IF(N4&gt;附表1_多項產品基準值修正計算方式!AP4,IF(N4&gt;附表1_多項產品基準值修正計算方式!AP5,IF(N4&gt;附表1_多項產品基準值修正計算方式!AP6,IF(N4&gt;附表1_多項產品基準值修正計算方式!AP7,附表1_多項產品基準值修正計算方式!AP7,附表1_多項產品基準值修正計算方式!AP7),附表1_多項產品基準值修正計算方式!AP6),附表1_多項產品基準值修正計算方式!AP5),附表1_多項產品基準值修正計算方式!AP4),附表1_多項產品基準值修正計算方式!AP3)</f>
        <v/>
      </c>
      <c r="O8" s="286" t="s">
        <v>197</v>
      </c>
      <c r="P8" s="639" t="str">
        <f>IF(N4&lt;=附表1_多項產品基準值修正計算方式!AP7,IF(N4&lt;=附表1_多項產品基準值修正計算方式!AP6,IF(N4&lt;=附表1_多項產品基準值修正計算方式!AP5,IF(N4&lt;=附表1_多項產品基準值修正計算方式!AP4,IF(N4&lt;=附表1_多項產品基準值修正計算方式!AP3,IF(N4&lt;附表1_多項產品基準值修正計算方式!AP3,"&lt;低標",0),附表1_多項產品基準值修正計算方式!AP3),附表1_多項產品基準值修正計算方式!AP4),附表1_多項產品基準值修正計算方式!AP5),附表1_多項產品基準值修正計算方式!AP6),附表1_多項產品基準值修正計算方式!AP7)</f>
        <v/>
      </c>
      <c r="Q8" s="639"/>
      <c r="R8" s="627"/>
      <c r="S8" s="626"/>
      <c r="T8" s="628"/>
      <c r="U8" s="626"/>
      <c r="V8" s="628"/>
      <c r="W8" s="631"/>
      <c r="X8" s="278"/>
      <c r="Y8" s="629"/>
      <c r="Z8" s="629"/>
      <c r="AA8" s="629"/>
      <c r="AB8" s="269"/>
      <c r="AC8" s="279"/>
    </row>
    <row r="9" spans="1:29" s="271" customFormat="1" ht="5.45" customHeight="1">
      <c r="A9" s="260"/>
      <c r="B9" s="272"/>
      <c r="C9" s="273"/>
      <c r="D9" s="273"/>
      <c r="E9" s="282"/>
      <c r="F9" s="275"/>
      <c r="G9" s="281"/>
      <c r="H9" s="275"/>
      <c r="I9" s="282"/>
      <c r="J9" s="275"/>
      <c r="K9" s="287"/>
      <c r="L9" s="287"/>
      <c r="M9" s="282"/>
      <c r="N9" s="282"/>
      <c r="O9" s="282"/>
      <c r="P9" s="287"/>
      <c r="Q9" s="287"/>
      <c r="R9" s="275"/>
      <c r="S9" s="281"/>
      <c r="T9" s="275"/>
      <c r="U9" s="282"/>
      <c r="V9" s="282"/>
      <c r="W9" s="288"/>
      <c r="X9" s="278"/>
      <c r="Y9" s="629"/>
      <c r="Z9" s="629"/>
      <c r="AA9" s="629"/>
      <c r="AB9" s="269"/>
      <c r="AC9" s="279"/>
    </row>
    <row r="10" spans="1:29" s="271" customFormat="1" ht="14.25" customHeight="1">
      <c r="A10" s="260"/>
      <c r="B10" s="272"/>
      <c r="C10" s="289" t="s">
        <v>200</v>
      </c>
      <c r="D10" s="74"/>
      <c r="E10" s="74"/>
      <c r="F10" s="275"/>
      <c r="G10" s="281"/>
      <c r="H10" s="275"/>
      <c r="I10" s="282"/>
      <c r="J10" s="627" t="s">
        <v>192</v>
      </c>
      <c r="K10" s="632" t="str">
        <f>IF(J4=0,"",IF(K7=6,6,IF(P8="&lt;低標",0,K7+(N7-P7)/(N8-P8)*(T7-V7))))</f>
        <v/>
      </c>
      <c r="L10" s="632"/>
      <c r="M10" s="632"/>
      <c r="N10" s="282"/>
      <c r="O10" s="282"/>
      <c r="P10" s="287"/>
      <c r="Q10" s="287"/>
      <c r="R10" s="275"/>
      <c r="S10" s="281"/>
      <c r="T10" s="275"/>
      <c r="U10" s="282"/>
      <c r="V10" s="282"/>
      <c r="W10" s="288"/>
      <c r="X10" s="278"/>
      <c r="Y10" s="629"/>
      <c r="Z10" s="629"/>
      <c r="AA10" s="629"/>
      <c r="AB10" s="269"/>
      <c r="AC10" s="279"/>
    </row>
    <row r="11" spans="1:29" s="271" customFormat="1" ht="14.25" customHeight="1">
      <c r="A11" s="260"/>
      <c r="B11" s="272"/>
      <c r="C11" s="289" t="s">
        <v>201</v>
      </c>
      <c r="D11" s="290"/>
      <c r="E11" s="74"/>
      <c r="F11" s="275"/>
      <c r="G11" s="281"/>
      <c r="H11" s="275"/>
      <c r="I11" s="282"/>
      <c r="J11" s="627"/>
      <c r="K11" s="632"/>
      <c r="L11" s="632"/>
      <c r="M11" s="632"/>
      <c r="N11" s="282"/>
      <c r="O11" s="282"/>
      <c r="P11" s="287"/>
      <c r="Q11" s="287"/>
      <c r="R11" s="275"/>
      <c r="S11" s="281"/>
      <c r="T11" s="275"/>
      <c r="U11" s="282"/>
      <c r="V11" s="282"/>
      <c r="W11" s="288"/>
      <c r="X11" s="278"/>
      <c r="Y11" s="629"/>
      <c r="Z11" s="629"/>
      <c r="AA11" s="629"/>
      <c r="AB11" s="269"/>
      <c r="AC11" s="279"/>
    </row>
    <row r="12" spans="1:29" s="271" customFormat="1" ht="14.25" customHeight="1">
      <c r="A12" s="260"/>
      <c r="B12" s="272"/>
      <c r="C12" s="630" t="s">
        <v>202</v>
      </c>
      <c r="D12" s="630"/>
      <c r="E12" s="630"/>
      <c r="F12" s="275"/>
      <c r="G12" s="281"/>
      <c r="H12" s="275"/>
      <c r="I12" s="282"/>
      <c r="J12" s="275"/>
      <c r="K12" s="287"/>
      <c r="L12" s="287"/>
      <c r="M12" s="282"/>
      <c r="N12" s="282"/>
      <c r="O12" s="282"/>
      <c r="P12" s="287"/>
      <c r="Q12" s="287"/>
      <c r="R12" s="275"/>
      <c r="S12" s="281"/>
      <c r="T12" s="275"/>
      <c r="U12" s="282"/>
      <c r="V12" s="282"/>
      <c r="W12" s="288"/>
      <c r="X12" s="278"/>
      <c r="Y12" s="629"/>
      <c r="Z12" s="629"/>
      <c r="AA12" s="629"/>
      <c r="AB12" s="269"/>
      <c r="AC12" s="279"/>
    </row>
    <row r="13" spans="1:29" s="271" customFormat="1" ht="14.25" customHeight="1">
      <c r="A13" s="260"/>
      <c r="B13" s="272"/>
      <c r="C13" s="630" t="s">
        <v>203</v>
      </c>
      <c r="D13" s="630"/>
      <c r="E13" s="630"/>
      <c r="F13" s="275"/>
      <c r="G13" s="281"/>
      <c r="H13" s="275"/>
      <c r="I13" s="282"/>
      <c r="J13" s="275"/>
      <c r="K13" s="287"/>
      <c r="L13" s="287"/>
      <c r="M13" s="282"/>
      <c r="N13" s="282"/>
      <c r="O13" s="282"/>
      <c r="P13" s="287"/>
      <c r="Q13" s="287"/>
      <c r="R13" s="275"/>
      <c r="S13" s="281"/>
      <c r="T13" s="275"/>
      <c r="U13" s="282"/>
      <c r="V13" s="282"/>
      <c r="W13" s="288"/>
      <c r="X13" s="278"/>
      <c r="Y13" s="629"/>
      <c r="Z13" s="629"/>
      <c r="AA13" s="629"/>
      <c r="AB13" s="269"/>
      <c r="AC13" s="279"/>
    </row>
    <row r="14" spans="1:29" s="271" customFormat="1" ht="14.25" customHeight="1">
      <c r="A14" s="260"/>
      <c r="B14" s="272"/>
      <c r="C14" s="630" t="s">
        <v>204</v>
      </c>
      <c r="D14" s="630"/>
      <c r="E14" s="630"/>
      <c r="F14" s="275"/>
      <c r="G14" s="281"/>
      <c r="H14" s="275"/>
      <c r="I14" s="282"/>
      <c r="J14" s="275"/>
      <c r="K14" s="287"/>
      <c r="L14" s="287"/>
      <c r="M14" s="282"/>
      <c r="N14" s="282"/>
      <c r="O14" s="282"/>
      <c r="P14" s="287"/>
      <c r="Q14" s="287"/>
      <c r="R14" s="275"/>
      <c r="S14" s="281"/>
      <c r="T14" s="275"/>
      <c r="U14" s="282"/>
      <c r="V14" s="282"/>
      <c r="W14" s="288"/>
      <c r="X14" s="278"/>
      <c r="Y14" s="629"/>
      <c r="Z14" s="629"/>
      <c r="AA14" s="629"/>
      <c r="AB14" s="269"/>
      <c r="AC14" s="279"/>
    </row>
    <row r="15" spans="1:29" s="271" customFormat="1" ht="6.75" customHeight="1">
      <c r="A15" s="260"/>
      <c r="B15" s="291"/>
      <c r="C15" s="292"/>
      <c r="D15" s="292"/>
      <c r="E15" s="292"/>
      <c r="F15" s="292"/>
      <c r="G15" s="292"/>
      <c r="H15" s="292"/>
      <c r="I15" s="293"/>
      <c r="J15" s="294"/>
      <c r="K15" s="294"/>
      <c r="L15" s="294"/>
      <c r="M15" s="293"/>
      <c r="N15" s="294"/>
      <c r="O15" s="294"/>
      <c r="P15" s="294"/>
      <c r="Q15" s="295"/>
      <c r="R15" s="296"/>
      <c r="S15" s="292"/>
      <c r="T15" s="292"/>
      <c r="U15" s="297"/>
      <c r="V15" s="297"/>
      <c r="W15" s="297"/>
      <c r="X15" s="298"/>
      <c r="Y15" s="629"/>
      <c r="Z15" s="629"/>
      <c r="AA15" s="629"/>
      <c r="AB15" s="269"/>
      <c r="AC15" s="279"/>
    </row>
    <row r="16" spans="1:29" s="40" customFormat="1">
      <c r="A16" s="249"/>
      <c r="B16" s="249"/>
      <c r="C16" s="249"/>
      <c r="D16" s="249"/>
      <c r="E16" s="249"/>
      <c r="F16" s="249"/>
      <c r="G16" s="249"/>
      <c r="H16" s="249"/>
      <c r="I16" s="251"/>
      <c r="J16" s="253"/>
      <c r="K16" s="253"/>
      <c r="L16" s="253"/>
      <c r="M16" s="251"/>
      <c r="N16" s="253"/>
      <c r="O16" s="253"/>
      <c r="P16" s="253"/>
      <c r="Q16" s="299"/>
      <c r="R16" s="300"/>
      <c r="S16" s="249"/>
      <c r="T16" s="249"/>
      <c r="U16" s="255"/>
      <c r="V16" s="255"/>
      <c r="W16" s="255"/>
      <c r="X16" s="255"/>
      <c r="Y16" s="255"/>
      <c r="Z16" s="255"/>
      <c r="AA16" s="255"/>
      <c r="AB16" s="255"/>
      <c r="AC16" s="301"/>
    </row>
    <row r="17" spans="1:31" s="40" customFormat="1" ht="17.25">
      <c r="A17" s="249"/>
      <c r="B17" s="645" t="s">
        <v>205</v>
      </c>
      <c r="C17" s="645"/>
      <c r="D17" s="645" t="s">
        <v>206</v>
      </c>
      <c r="E17" s="646" t="s">
        <v>787</v>
      </c>
      <c r="F17" s="645"/>
      <c r="G17" s="642" t="s">
        <v>207</v>
      </c>
      <c r="H17" s="642"/>
      <c r="I17" s="642"/>
      <c r="J17" s="642"/>
      <c r="K17" s="642"/>
      <c r="L17" s="642"/>
      <c r="M17" s="642"/>
      <c r="N17" s="642"/>
      <c r="O17" s="642"/>
      <c r="P17" s="642"/>
      <c r="Q17" s="642"/>
      <c r="R17" s="642"/>
      <c r="S17" s="642"/>
      <c r="T17" s="642"/>
      <c r="U17" s="642"/>
      <c r="V17" s="642"/>
      <c r="W17" s="643" t="s">
        <v>208</v>
      </c>
      <c r="X17" s="643"/>
      <c r="Y17" s="643"/>
      <c r="Z17" s="643"/>
      <c r="AA17" s="643"/>
      <c r="AB17" s="255"/>
      <c r="AC17" s="302" t="s">
        <v>498</v>
      </c>
      <c r="AD17" s="303"/>
      <c r="AE17" s="303"/>
    </row>
    <row r="18" spans="1:31" s="40" customFormat="1" ht="17.25">
      <c r="A18" s="249"/>
      <c r="B18" s="645"/>
      <c r="C18" s="645"/>
      <c r="D18" s="645"/>
      <c r="E18" s="645"/>
      <c r="F18" s="645"/>
      <c r="G18" s="642" t="s">
        <v>209</v>
      </c>
      <c r="H18" s="642"/>
      <c r="I18" s="642"/>
      <c r="J18" s="642"/>
      <c r="K18" s="642"/>
      <c r="L18" s="642"/>
      <c r="M18" s="642"/>
      <c r="N18" s="642"/>
      <c r="O18" s="642"/>
      <c r="P18" s="642"/>
      <c r="Q18" s="642"/>
      <c r="R18" s="642"/>
      <c r="S18" s="642"/>
      <c r="T18" s="642" t="s">
        <v>210</v>
      </c>
      <c r="U18" s="642"/>
      <c r="V18" s="642"/>
      <c r="W18" s="643"/>
      <c r="X18" s="643"/>
      <c r="Y18" s="643"/>
      <c r="Z18" s="643"/>
      <c r="AA18" s="643"/>
      <c r="AB18" s="255"/>
      <c r="AC18" s="304" t="s">
        <v>211</v>
      </c>
      <c r="AD18" s="303"/>
      <c r="AE18" s="303"/>
    </row>
    <row r="19" spans="1:31" s="40" customFormat="1" ht="15">
      <c r="A19" s="249"/>
      <c r="B19" s="642">
        <v>1</v>
      </c>
      <c r="C19" s="642"/>
      <c r="D19" s="111"/>
      <c r="E19" s="644"/>
      <c r="F19" s="644"/>
      <c r="G19" s="641"/>
      <c r="H19" s="641"/>
      <c r="I19" s="641"/>
      <c r="J19" s="641"/>
      <c r="K19" s="641"/>
      <c r="L19" s="641"/>
      <c r="M19" s="641"/>
      <c r="N19" s="641"/>
      <c r="O19" s="641"/>
      <c r="P19" s="641"/>
      <c r="Q19" s="641"/>
      <c r="R19" s="641"/>
      <c r="S19" s="641"/>
      <c r="T19" s="644"/>
      <c r="U19" s="644"/>
      <c r="V19" s="644"/>
      <c r="W19" s="622"/>
      <c r="X19" s="622"/>
      <c r="Y19" s="622"/>
      <c r="Z19" s="622"/>
      <c r="AA19" s="622"/>
      <c r="AB19" s="255"/>
      <c r="AC19" s="305">
        <f>G19*IF(T19="t",1,0.001)</f>
        <v>0</v>
      </c>
      <c r="AD19" s="303"/>
      <c r="AE19" s="303"/>
    </row>
    <row r="20" spans="1:31" s="40" customFormat="1" ht="15">
      <c r="A20" s="249"/>
      <c r="B20" s="642">
        <v>2</v>
      </c>
      <c r="C20" s="642"/>
      <c r="D20" s="111"/>
      <c r="E20" s="644"/>
      <c r="F20" s="644"/>
      <c r="G20" s="641"/>
      <c r="H20" s="641"/>
      <c r="I20" s="641"/>
      <c r="J20" s="641"/>
      <c r="K20" s="641"/>
      <c r="L20" s="641"/>
      <c r="M20" s="641"/>
      <c r="N20" s="641"/>
      <c r="O20" s="641"/>
      <c r="P20" s="641"/>
      <c r="Q20" s="641"/>
      <c r="R20" s="641"/>
      <c r="S20" s="641"/>
      <c r="T20" s="644"/>
      <c r="U20" s="644"/>
      <c r="V20" s="644"/>
      <c r="W20" s="622"/>
      <c r="X20" s="622"/>
      <c r="Y20" s="622"/>
      <c r="Z20" s="622"/>
      <c r="AA20" s="622"/>
      <c r="AB20" s="255"/>
      <c r="AC20" s="305">
        <f t="shared" ref="AC20:AC58" si="0">G20*IF(T20="t",1,0.001)</f>
        <v>0</v>
      </c>
      <c r="AD20" s="303"/>
      <c r="AE20" s="303"/>
    </row>
    <row r="21" spans="1:31" s="40" customFormat="1" ht="15">
      <c r="A21" s="249"/>
      <c r="B21" s="642">
        <v>3</v>
      </c>
      <c r="C21" s="642"/>
      <c r="D21" s="111"/>
      <c r="E21" s="641"/>
      <c r="F21" s="641"/>
      <c r="G21" s="641"/>
      <c r="H21" s="641"/>
      <c r="I21" s="641"/>
      <c r="J21" s="641"/>
      <c r="K21" s="641"/>
      <c r="L21" s="641"/>
      <c r="M21" s="641"/>
      <c r="N21" s="641"/>
      <c r="O21" s="641"/>
      <c r="P21" s="641"/>
      <c r="Q21" s="641"/>
      <c r="R21" s="641"/>
      <c r="S21" s="641"/>
      <c r="T21" s="644"/>
      <c r="U21" s="644"/>
      <c r="V21" s="644"/>
      <c r="W21" s="622"/>
      <c r="X21" s="622"/>
      <c r="Y21" s="622"/>
      <c r="Z21" s="622"/>
      <c r="AA21" s="622"/>
      <c r="AB21" s="255"/>
      <c r="AC21" s="305">
        <f t="shared" si="0"/>
        <v>0</v>
      </c>
      <c r="AD21" s="303"/>
      <c r="AE21" s="303"/>
    </row>
    <row r="22" spans="1:31" s="40" customFormat="1" ht="15">
      <c r="A22" s="249"/>
      <c r="B22" s="642">
        <v>4</v>
      </c>
      <c r="C22" s="642"/>
      <c r="D22" s="111"/>
      <c r="E22" s="641"/>
      <c r="F22" s="641"/>
      <c r="G22" s="641"/>
      <c r="H22" s="641"/>
      <c r="I22" s="641"/>
      <c r="J22" s="641"/>
      <c r="K22" s="641"/>
      <c r="L22" s="641"/>
      <c r="M22" s="641"/>
      <c r="N22" s="641"/>
      <c r="O22" s="641"/>
      <c r="P22" s="641"/>
      <c r="Q22" s="641"/>
      <c r="R22" s="641"/>
      <c r="S22" s="641"/>
      <c r="T22" s="644"/>
      <c r="U22" s="644"/>
      <c r="V22" s="644"/>
      <c r="W22" s="622"/>
      <c r="X22" s="622"/>
      <c r="Y22" s="622"/>
      <c r="Z22" s="622"/>
      <c r="AA22" s="622"/>
      <c r="AB22" s="255"/>
      <c r="AC22" s="305">
        <f t="shared" si="0"/>
        <v>0</v>
      </c>
      <c r="AD22" s="303"/>
      <c r="AE22" s="303"/>
    </row>
    <row r="23" spans="1:31" s="40" customFormat="1" ht="15">
      <c r="A23" s="249"/>
      <c r="B23" s="642">
        <v>5</v>
      </c>
      <c r="C23" s="642"/>
      <c r="D23" s="111"/>
      <c r="E23" s="641"/>
      <c r="F23" s="641"/>
      <c r="G23" s="641"/>
      <c r="H23" s="641"/>
      <c r="I23" s="641"/>
      <c r="J23" s="641"/>
      <c r="K23" s="641"/>
      <c r="L23" s="641"/>
      <c r="M23" s="641"/>
      <c r="N23" s="641"/>
      <c r="O23" s="641"/>
      <c r="P23" s="641"/>
      <c r="Q23" s="641"/>
      <c r="R23" s="641"/>
      <c r="S23" s="641"/>
      <c r="T23" s="644"/>
      <c r="U23" s="644"/>
      <c r="V23" s="644"/>
      <c r="W23" s="622"/>
      <c r="X23" s="622"/>
      <c r="Y23" s="622"/>
      <c r="Z23" s="622"/>
      <c r="AA23" s="622"/>
      <c r="AB23" s="255"/>
      <c r="AC23" s="305">
        <f t="shared" si="0"/>
        <v>0</v>
      </c>
      <c r="AD23" s="303"/>
      <c r="AE23" s="303"/>
    </row>
    <row r="24" spans="1:31" s="40" customFormat="1" ht="15">
      <c r="A24" s="249"/>
      <c r="B24" s="642">
        <v>6</v>
      </c>
      <c r="C24" s="642"/>
      <c r="D24" s="111"/>
      <c r="E24" s="641"/>
      <c r="F24" s="641"/>
      <c r="G24" s="641"/>
      <c r="H24" s="641"/>
      <c r="I24" s="641"/>
      <c r="J24" s="641"/>
      <c r="K24" s="641"/>
      <c r="L24" s="641"/>
      <c r="M24" s="641"/>
      <c r="N24" s="641"/>
      <c r="O24" s="641"/>
      <c r="P24" s="641"/>
      <c r="Q24" s="641"/>
      <c r="R24" s="641"/>
      <c r="S24" s="641"/>
      <c r="T24" s="644"/>
      <c r="U24" s="644"/>
      <c r="V24" s="644"/>
      <c r="W24" s="622"/>
      <c r="X24" s="622"/>
      <c r="Y24" s="622"/>
      <c r="Z24" s="622"/>
      <c r="AA24" s="622"/>
      <c r="AB24" s="255"/>
      <c r="AC24" s="305">
        <f t="shared" si="0"/>
        <v>0</v>
      </c>
      <c r="AD24" s="303"/>
      <c r="AE24" s="303"/>
    </row>
    <row r="25" spans="1:31" s="40" customFormat="1" ht="15">
      <c r="A25" s="249"/>
      <c r="B25" s="642">
        <v>7</v>
      </c>
      <c r="C25" s="642"/>
      <c r="D25" s="111"/>
      <c r="E25" s="641"/>
      <c r="F25" s="641"/>
      <c r="G25" s="641"/>
      <c r="H25" s="641"/>
      <c r="I25" s="641"/>
      <c r="J25" s="641"/>
      <c r="K25" s="641"/>
      <c r="L25" s="641"/>
      <c r="M25" s="641"/>
      <c r="N25" s="641"/>
      <c r="O25" s="641"/>
      <c r="P25" s="641"/>
      <c r="Q25" s="641"/>
      <c r="R25" s="641"/>
      <c r="S25" s="641"/>
      <c r="T25" s="644"/>
      <c r="U25" s="644"/>
      <c r="V25" s="644"/>
      <c r="W25" s="622"/>
      <c r="X25" s="622"/>
      <c r="Y25" s="622"/>
      <c r="Z25" s="622"/>
      <c r="AA25" s="622"/>
      <c r="AB25" s="255"/>
      <c r="AC25" s="305">
        <f t="shared" si="0"/>
        <v>0</v>
      </c>
      <c r="AD25" s="303"/>
      <c r="AE25" s="303"/>
    </row>
    <row r="26" spans="1:31" s="40" customFormat="1" ht="15">
      <c r="A26" s="249"/>
      <c r="B26" s="642">
        <v>8</v>
      </c>
      <c r="C26" s="642"/>
      <c r="D26" s="111"/>
      <c r="E26" s="641"/>
      <c r="F26" s="641"/>
      <c r="G26" s="641"/>
      <c r="H26" s="641"/>
      <c r="I26" s="641"/>
      <c r="J26" s="641"/>
      <c r="K26" s="641"/>
      <c r="L26" s="641"/>
      <c r="M26" s="641"/>
      <c r="N26" s="641"/>
      <c r="O26" s="641"/>
      <c r="P26" s="641"/>
      <c r="Q26" s="641"/>
      <c r="R26" s="641"/>
      <c r="S26" s="641"/>
      <c r="T26" s="644"/>
      <c r="U26" s="644"/>
      <c r="V26" s="644"/>
      <c r="W26" s="622"/>
      <c r="X26" s="622"/>
      <c r="Y26" s="622"/>
      <c r="Z26" s="622"/>
      <c r="AA26" s="622"/>
      <c r="AB26" s="255"/>
      <c r="AC26" s="305">
        <f t="shared" si="0"/>
        <v>0</v>
      </c>
      <c r="AD26" s="303"/>
      <c r="AE26" s="303"/>
    </row>
    <row r="27" spans="1:31" s="40" customFormat="1" ht="15">
      <c r="A27" s="249"/>
      <c r="B27" s="642">
        <v>9</v>
      </c>
      <c r="C27" s="642"/>
      <c r="D27" s="111"/>
      <c r="E27" s="641"/>
      <c r="F27" s="641"/>
      <c r="G27" s="641"/>
      <c r="H27" s="641"/>
      <c r="I27" s="641"/>
      <c r="J27" s="641"/>
      <c r="K27" s="641"/>
      <c r="L27" s="641"/>
      <c r="M27" s="641"/>
      <c r="N27" s="641"/>
      <c r="O27" s="641"/>
      <c r="P27" s="641"/>
      <c r="Q27" s="641"/>
      <c r="R27" s="641"/>
      <c r="S27" s="641"/>
      <c r="T27" s="644"/>
      <c r="U27" s="644"/>
      <c r="V27" s="644"/>
      <c r="W27" s="622"/>
      <c r="X27" s="622"/>
      <c r="Y27" s="622"/>
      <c r="Z27" s="622"/>
      <c r="AA27" s="622"/>
      <c r="AB27" s="255"/>
      <c r="AC27" s="305">
        <f t="shared" si="0"/>
        <v>0</v>
      </c>
      <c r="AD27" s="303"/>
      <c r="AE27" s="303"/>
    </row>
    <row r="28" spans="1:31" s="40" customFormat="1" ht="15">
      <c r="A28" s="249"/>
      <c r="B28" s="642">
        <v>10</v>
      </c>
      <c r="C28" s="642"/>
      <c r="D28" s="112"/>
      <c r="E28" s="641"/>
      <c r="F28" s="641"/>
      <c r="G28" s="641"/>
      <c r="H28" s="641"/>
      <c r="I28" s="641"/>
      <c r="J28" s="641"/>
      <c r="K28" s="641"/>
      <c r="L28" s="641"/>
      <c r="M28" s="641"/>
      <c r="N28" s="641"/>
      <c r="O28" s="641"/>
      <c r="P28" s="641"/>
      <c r="Q28" s="641"/>
      <c r="R28" s="641"/>
      <c r="S28" s="641"/>
      <c r="T28" s="644"/>
      <c r="U28" s="644"/>
      <c r="V28" s="644"/>
      <c r="W28" s="622"/>
      <c r="X28" s="622"/>
      <c r="Y28" s="622"/>
      <c r="Z28" s="622"/>
      <c r="AA28" s="622"/>
      <c r="AB28" s="255"/>
      <c r="AC28" s="305">
        <f t="shared" si="0"/>
        <v>0</v>
      </c>
      <c r="AD28" s="303"/>
      <c r="AE28" s="303"/>
    </row>
    <row r="29" spans="1:31" s="40" customFormat="1" ht="15">
      <c r="A29" s="249"/>
      <c r="B29" s="642">
        <v>11</v>
      </c>
      <c r="C29" s="642"/>
      <c r="D29" s="112"/>
      <c r="E29" s="641"/>
      <c r="F29" s="641"/>
      <c r="G29" s="641"/>
      <c r="H29" s="641"/>
      <c r="I29" s="641"/>
      <c r="J29" s="641"/>
      <c r="K29" s="641"/>
      <c r="L29" s="641"/>
      <c r="M29" s="641"/>
      <c r="N29" s="641"/>
      <c r="O29" s="641"/>
      <c r="P29" s="641"/>
      <c r="Q29" s="641"/>
      <c r="R29" s="641"/>
      <c r="S29" s="641"/>
      <c r="T29" s="644"/>
      <c r="U29" s="644"/>
      <c r="V29" s="644"/>
      <c r="W29" s="622"/>
      <c r="X29" s="622"/>
      <c r="Y29" s="622"/>
      <c r="Z29" s="622"/>
      <c r="AA29" s="622"/>
      <c r="AB29" s="255"/>
      <c r="AC29" s="305">
        <f t="shared" si="0"/>
        <v>0</v>
      </c>
      <c r="AD29" s="303"/>
      <c r="AE29" s="303"/>
    </row>
    <row r="30" spans="1:31" s="40" customFormat="1" ht="15">
      <c r="A30" s="249"/>
      <c r="B30" s="642">
        <v>12</v>
      </c>
      <c r="C30" s="642"/>
      <c r="D30" s="112"/>
      <c r="E30" s="641"/>
      <c r="F30" s="641"/>
      <c r="G30" s="641"/>
      <c r="H30" s="641"/>
      <c r="I30" s="641"/>
      <c r="J30" s="641"/>
      <c r="K30" s="641"/>
      <c r="L30" s="641"/>
      <c r="M30" s="641"/>
      <c r="N30" s="641"/>
      <c r="O30" s="641"/>
      <c r="P30" s="641"/>
      <c r="Q30" s="641"/>
      <c r="R30" s="641"/>
      <c r="S30" s="641"/>
      <c r="T30" s="644"/>
      <c r="U30" s="644"/>
      <c r="V30" s="644"/>
      <c r="W30" s="622"/>
      <c r="X30" s="622"/>
      <c r="Y30" s="622"/>
      <c r="Z30" s="622"/>
      <c r="AA30" s="622"/>
      <c r="AB30" s="255"/>
      <c r="AC30" s="305">
        <f t="shared" si="0"/>
        <v>0</v>
      </c>
      <c r="AD30" s="303"/>
      <c r="AE30" s="303"/>
    </row>
    <row r="31" spans="1:31" s="40" customFormat="1" ht="15">
      <c r="A31" s="249"/>
      <c r="B31" s="642">
        <v>13</v>
      </c>
      <c r="C31" s="642"/>
      <c r="D31" s="112"/>
      <c r="E31" s="641"/>
      <c r="F31" s="641"/>
      <c r="G31" s="641"/>
      <c r="H31" s="641"/>
      <c r="I31" s="641"/>
      <c r="J31" s="641"/>
      <c r="K31" s="641"/>
      <c r="L31" s="641"/>
      <c r="M31" s="641"/>
      <c r="N31" s="641"/>
      <c r="O31" s="641"/>
      <c r="P31" s="641"/>
      <c r="Q31" s="641"/>
      <c r="R31" s="641"/>
      <c r="S31" s="641"/>
      <c r="T31" s="644"/>
      <c r="U31" s="644"/>
      <c r="V31" s="644"/>
      <c r="W31" s="622"/>
      <c r="X31" s="622"/>
      <c r="Y31" s="622"/>
      <c r="Z31" s="622"/>
      <c r="AA31" s="622"/>
      <c r="AB31" s="255"/>
      <c r="AC31" s="305">
        <f t="shared" si="0"/>
        <v>0</v>
      </c>
      <c r="AD31" s="303"/>
      <c r="AE31" s="303"/>
    </row>
    <row r="32" spans="1:31" s="40" customFormat="1" ht="15">
      <c r="A32" s="249"/>
      <c r="B32" s="642">
        <v>14</v>
      </c>
      <c r="C32" s="642"/>
      <c r="D32" s="112"/>
      <c r="E32" s="641"/>
      <c r="F32" s="641"/>
      <c r="G32" s="641"/>
      <c r="H32" s="641"/>
      <c r="I32" s="641"/>
      <c r="J32" s="641"/>
      <c r="K32" s="641"/>
      <c r="L32" s="641"/>
      <c r="M32" s="641"/>
      <c r="N32" s="641"/>
      <c r="O32" s="641"/>
      <c r="P32" s="641"/>
      <c r="Q32" s="641"/>
      <c r="R32" s="641"/>
      <c r="S32" s="641"/>
      <c r="T32" s="644"/>
      <c r="U32" s="644"/>
      <c r="V32" s="644"/>
      <c r="W32" s="622"/>
      <c r="X32" s="622"/>
      <c r="Y32" s="622"/>
      <c r="Z32" s="622"/>
      <c r="AA32" s="622"/>
      <c r="AB32" s="255"/>
      <c r="AC32" s="305">
        <f t="shared" si="0"/>
        <v>0</v>
      </c>
      <c r="AD32" s="303"/>
      <c r="AE32" s="303"/>
    </row>
    <row r="33" spans="1:31" s="40" customFormat="1" ht="15">
      <c r="A33" s="249"/>
      <c r="B33" s="642">
        <v>15</v>
      </c>
      <c r="C33" s="642"/>
      <c r="D33" s="112"/>
      <c r="E33" s="641"/>
      <c r="F33" s="641"/>
      <c r="G33" s="641"/>
      <c r="H33" s="641"/>
      <c r="I33" s="641"/>
      <c r="J33" s="641"/>
      <c r="K33" s="641"/>
      <c r="L33" s="641"/>
      <c r="M33" s="641"/>
      <c r="N33" s="641"/>
      <c r="O33" s="641"/>
      <c r="P33" s="641"/>
      <c r="Q33" s="641"/>
      <c r="R33" s="641"/>
      <c r="S33" s="641"/>
      <c r="T33" s="644"/>
      <c r="U33" s="644"/>
      <c r="V33" s="644"/>
      <c r="W33" s="622"/>
      <c r="X33" s="622"/>
      <c r="Y33" s="622"/>
      <c r="Z33" s="622"/>
      <c r="AA33" s="622"/>
      <c r="AB33" s="255"/>
      <c r="AC33" s="305">
        <f t="shared" si="0"/>
        <v>0</v>
      </c>
      <c r="AD33" s="303"/>
      <c r="AE33" s="303"/>
    </row>
    <row r="34" spans="1:31" s="40" customFormat="1" ht="15">
      <c r="A34" s="249"/>
      <c r="B34" s="642">
        <v>16</v>
      </c>
      <c r="C34" s="642"/>
      <c r="D34" s="112"/>
      <c r="E34" s="641"/>
      <c r="F34" s="641"/>
      <c r="G34" s="641"/>
      <c r="H34" s="641"/>
      <c r="I34" s="641"/>
      <c r="J34" s="641"/>
      <c r="K34" s="641"/>
      <c r="L34" s="641"/>
      <c r="M34" s="641"/>
      <c r="N34" s="641"/>
      <c r="O34" s="641"/>
      <c r="P34" s="641"/>
      <c r="Q34" s="641"/>
      <c r="R34" s="641"/>
      <c r="S34" s="641"/>
      <c r="T34" s="644"/>
      <c r="U34" s="644"/>
      <c r="V34" s="644"/>
      <c r="W34" s="622"/>
      <c r="X34" s="622"/>
      <c r="Y34" s="622"/>
      <c r="Z34" s="622"/>
      <c r="AA34" s="622"/>
      <c r="AB34" s="255"/>
      <c r="AC34" s="305">
        <f t="shared" si="0"/>
        <v>0</v>
      </c>
      <c r="AD34" s="303"/>
      <c r="AE34" s="303"/>
    </row>
    <row r="35" spans="1:31" s="40" customFormat="1" ht="15">
      <c r="A35" s="249"/>
      <c r="B35" s="642">
        <v>17</v>
      </c>
      <c r="C35" s="642"/>
      <c r="D35" s="112"/>
      <c r="E35" s="641"/>
      <c r="F35" s="641"/>
      <c r="G35" s="641"/>
      <c r="H35" s="641"/>
      <c r="I35" s="641"/>
      <c r="J35" s="641"/>
      <c r="K35" s="641"/>
      <c r="L35" s="641"/>
      <c r="M35" s="641"/>
      <c r="N35" s="641"/>
      <c r="O35" s="641"/>
      <c r="P35" s="641"/>
      <c r="Q35" s="641"/>
      <c r="R35" s="641"/>
      <c r="S35" s="641"/>
      <c r="T35" s="644"/>
      <c r="U35" s="644"/>
      <c r="V35" s="644"/>
      <c r="W35" s="622"/>
      <c r="X35" s="622"/>
      <c r="Y35" s="622"/>
      <c r="Z35" s="622"/>
      <c r="AA35" s="622"/>
      <c r="AB35" s="255"/>
      <c r="AC35" s="305">
        <f t="shared" si="0"/>
        <v>0</v>
      </c>
      <c r="AD35" s="303"/>
      <c r="AE35" s="303"/>
    </row>
    <row r="36" spans="1:31" s="40" customFormat="1" ht="15">
      <c r="A36" s="249"/>
      <c r="B36" s="642">
        <v>18</v>
      </c>
      <c r="C36" s="642"/>
      <c r="D36" s="112"/>
      <c r="E36" s="641"/>
      <c r="F36" s="641"/>
      <c r="G36" s="641"/>
      <c r="H36" s="641"/>
      <c r="I36" s="641"/>
      <c r="J36" s="641"/>
      <c r="K36" s="641"/>
      <c r="L36" s="641"/>
      <c r="M36" s="641"/>
      <c r="N36" s="641"/>
      <c r="O36" s="641"/>
      <c r="P36" s="641"/>
      <c r="Q36" s="641"/>
      <c r="R36" s="641"/>
      <c r="S36" s="641"/>
      <c r="T36" s="644"/>
      <c r="U36" s="644"/>
      <c r="V36" s="644"/>
      <c r="W36" s="622"/>
      <c r="X36" s="622"/>
      <c r="Y36" s="622"/>
      <c r="Z36" s="622"/>
      <c r="AA36" s="622"/>
      <c r="AB36" s="255"/>
      <c r="AC36" s="305">
        <f t="shared" si="0"/>
        <v>0</v>
      </c>
      <c r="AD36" s="303"/>
      <c r="AE36" s="303"/>
    </row>
    <row r="37" spans="1:31" s="40" customFormat="1" ht="15">
      <c r="A37" s="249"/>
      <c r="B37" s="642">
        <v>19</v>
      </c>
      <c r="C37" s="642"/>
      <c r="D37" s="112"/>
      <c r="E37" s="641"/>
      <c r="F37" s="641"/>
      <c r="G37" s="641"/>
      <c r="H37" s="641"/>
      <c r="I37" s="641"/>
      <c r="J37" s="641"/>
      <c r="K37" s="641"/>
      <c r="L37" s="641"/>
      <c r="M37" s="641"/>
      <c r="N37" s="641"/>
      <c r="O37" s="641"/>
      <c r="P37" s="641"/>
      <c r="Q37" s="641"/>
      <c r="R37" s="641"/>
      <c r="S37" s="641"/>
      <c r="T37" s="644"/>
      <c r="U37" s="644"/>
      <c r="V37" s="644"/>
      <c r="W37" s="622"/>
      <c r="X37" s="622"/>
      <c r="Y37" s="622"/>
      <c r="Z37" s="622"/>
      <c r="AA37" s="622"/>
      <c r="AB37" s="255"/>
      <c r="AC37" s="305">
        <f t="shared" si="0"/>
        <v>0</v>
      </c>
      <c r="AD37" s="303"/>
      <c r="AE37" s="303"/>
    </row>
    <row r="38" spans="1:31" s="40" customFormat="1" ht="15">
      <c r="A38" s="249"/>
      <c r="B38" s="642">
        <v>20</v>
      </c>
      <c r="C38" s="642"/>
      <c r="D38" s="112"/>
      <c r="E38" s="641"/>
      <c r="F38" s="641"/>
      <c r="G38" s="641"/>
      <c r="H38" s="641"/>
      <c r="I38" s="641"/>
      <c r="J38" s="641"/>
      <c r="K38" s="641"/>
      <c r="L38" s="641"/>
      <c r="M38" s="641"/>
      <c r="N38" s="641"/>
      <c r="O38" s="641"/>
      <c r="P38" s="641"/>
      <c r="Q38" s="641"/>
      <c r="R38" s="641"/>
      <c r="S38" s="641"/>
      <c r="T38" s="644"/>
      <c r="U38" s="644"/>
      <c r="V38" s="644"/>
      <c r="W38" s="622"/>
      <c r="X38" s="622"/>
      <c r="Y38" s="622"/>
      <c r="Z38" s="622"/>
      <c r="AA38" s="622"/>
      <c r="AB38" s="255"/>
      <c r="AC38" s="305">
        <f t="shared" si="0"/>
        <v>0</v>
      </c>
      <c r="AD38" s="303"/>
      <c r="AE38" s="303"/>
    </row>
    <row r="39" spans="1:31" s="40" customFormat="1" ht="16.5" customHeight="1">
      <c r="A39" s="249"/>
      <c r="B39" s="642">
        <v>21</v>
      </c>
      <c r="C39" s="642"/>
      <c r="D39" s="112"/>
      <c r="E39" s="641"/>
      <c r="F39" s="641"/>
      <c r="G39" s="641"/>
      <c r="H39" s="641"/>
      <c r="I39" s="641"/>
      <c r="J39" s="641"/>
      <c r="K39" s="641"/>
      <c r="L39" s="641"/>
      <c r="M39" s="641"/>
      <c r="N39" s="641"/>
      <c r="O39" s="641"/>
      <c r="P39" s="641"/>
      <c r="Q39" s="641"/>
      <c r="R39" s="641"/>
      <c r="S39" s="641"/>
      <c r="T39" s="644"/>
      <c r="U39" s="644"/>
      <c r="V39" s="644"/>
      <c r="W39" s="622"/>
      <c r="X39" s="622"/>
      <c r="Y39" s="622"/>
      <c r="Z39" s="622"/>
      <c r="AA39" s="622"/>
      <c r="AB39" s="255"/>
      <c r="AC39" s="305">
        <f t="shared" si="0"/>
        <v>0</v>
      </c>
      <c r="AD39" s="303"/>
      <c r="AE39" s="303"/>
    </row>
    <row r="40" spans="1:31" s="40" customFormat="1" ht="15.75" customHeight="1">
      <c r="A40" s="249"/>
      <c r="B40" s="642">
        <v>22</v>
      </c>
      <c r="C40" s="642"/>
      <c r="D40" s="112"/>
      <c r="E40" s="641"/>
      <c r="F40" s="641"/>
      <c r="G40" s="641"/>
      <c r="H40" s="641"/>
      <c r="I40" s="641"/>
      <c r="J40" s="641"/>
      <c r="K40" s="641"/>
      <c r="L40" s="641"/>
      <c r="M40" s="641"/>
      <c r="N40" s="641"/>
      <c r="O40" s="641"/>
      <c r="P40" s="641"/>
      <c r="Q40" s="641"/>
      <c r="R40" s="641"/>
      <c r="S40" s="641"/>
      <c r="T40" s="644"/>
      <c r="U40" s="644"/>
      <c r="V40" s="644"/>
      <c r="W40" s="622"/>
      <c r="X40" s="622"/>
      <c r="Y40" s="622"/>
      <c r="Z40" s="622"/>
      <c r="AA40" s="622"/>
      <c r="AB40" s="255"/>
      <c r="AC40" s="305">
        <f t="shared" si="0"/>
        <v>0</v>
      </c>
      <c r="AD40" s="303"/>
      <c r="AE40" s="303"/>
    </row>
    <row r="41" spans="1:31" s="40" customFormat="1" ht="15.75" customHeight="1">
      <c r="A41" s="249"/>
      <c r="B41" s="642">
        <v>23</v>
      </c>
      <c r="C41" s="642"/>
      <c r="D41" s="112"/>
      <c r="E41" s="641"/>
      <c r="F41" s="641"/>
      <c r="G41" s="641"/>
      <c r="H41" s="641"/>
      <c r="I41" s="641"/>
      <c r="J41" s="641"/>
      <c r="K41" s="641"/>
      <c r="L41" s="641"/>
      <c r="M41" s="641"/>
      <c r="N41" s="641"/>
      <c r="O41" s="641"/>
      <c r="P41" s="641"/>
      <c r="Q41" s="641"/>
      <c r="R41" s="641"/>
      <c r="S41" s="641"/>
      <c r="T41" s="644"/>
      <c r="U41" s="644"/>
      <c r="V41" s="644"/>
      <c r="W41" s="622"/>
      <c r="X41" s="622"/>
      <c r="Y41" s="622"/>
      <c r="Z41" s="622"/>
      <c r="AA41" s="622"/>
      <c r="AB41" s="255"/>
      <c r="AC41" s="305">
        <f t="shared" si="0"/>
        <v>0</v>
      </c>
      <c r="AD41" s="303"/>
      <c r="AE41" s="303"/>
    </row>
    <row r="42" spans="1:31" s="40" customFormat="1" ht="15.75" customHeight="1">
      <c r="A42" s="249"/>
      <c r="B42" s="642">
        <v>24</v>
      </c>
      <c r="C42" s="642"/>
      <c r="D42" s="112"/>
      <c r="E42" s="641"/>
      <c r="F42" s="641"/>
      <c r="G42" s="641"/>
      <c r="H42" s="641"/>
      <c r="I42" s="641"/>
      <c r="J42" s="641"/>
      <c r="K42" s="641"/>
      <c r="L42" s="641"/>
      <c r="M42" s="641"/>
      <c r="N42" s="641"/>
      <c r="O42" s="641"/>
      <c r="P42" s="641"/>
      <c r="Q42" s="641"/>
      <c r="R42" s="641"/>
      <c r="S42" s="641"/>
      <c r="T42" s="644"/>
      <c r="U42" s="644"/>
      <c r="V42" s="644"/>
      <c r="W42" s="622"/>
      <c r="X42" s="622"/>
      <c r="Y42" s="622"/>
      <c r="Z42" s="622"/>
      <c r="AA42" s="622"/>
      <c r="AB42" s="255"/>
      <c r="AC42" s="305">
        <f t="shared" si="0"/>
        <v>0</v>
      </c>
      <c r="AD42" s="303"/>
      <c r="AE42" s="303"/>
    </row>
    <row r="43" spans="1:31" s="40" customFormat="1" ht="16.5" customHeight="1">
      <c r="A43" s="249"/>
      <c r="B43" s="642">
        <v>25</v>
      </c>
      <c r="C43" s="642"/>
      <c r="D43" s="112"/>
      <c r="E43" s="641"/>
      <c r="F43" s="641"/>
      <c r="G43" s="641"/>
      <c r="H43" s="641"/>
      <c r="I43" s="641"/>
      <c r="J43" s="641"/>
      <c r="K43" s="641"/>
      <c r="L43" s="641"/>
      <c r="M43" s="641"/>
      <c r="N43" s="641"/>
      <c r="O43" s="641"/>
      <c r="P43" s="641"/>
      <c r="Q43" s="641"/>
      <c r="R43" s="641"/>
      <c r="S43" s="641"/>
      <c r="T43" s="644"/>
      <c r="U43" s="644"/>
      <c r="V43" s="644"/>
      <c r="W43" s="622"/>
      <c r="X43" s="622"/>
      <c r="Y43" s="622"/>
      <c r="Z43" s="622"/>
      <c r="AA43" s="622"/>
      <c r="AB43" s="255"/>
      <c r="AC43" s="305">
        <f t="shared" si="0"/>
        <v>0</v>
      </c>
      <c r="AD43" s="303"/>
      <c r="AE43" s="303"/>
    </row>
    <row r="44" spans="1:31" s="40" customFormat="1" ht="16.5" customHeight="1">
      <c r="A44" s="306"/>
      <c r="B44" s="642">
        <v>26</v>
      </c>
      <c r="C44" s="642"/>
      <c r="D44" s="112"/>
      <c r="E44" s="641"/>
      <c r="F44" s="641"/>
      <c r="G44" s="641"/>
      <c r="H44" s="641"/>
      <c r="I44" s="641"/>
      <c r="J44" s="641"/>
      <c r="K44" s="641"/>
      <c r="L44" s="641"/>
      <c r="M44" s="641"/>
      <c r="N44" s="641"/>
      <c r="O44" s="641"/>
      <c r="P44" s="641"/>
      <c r="Q44" s="641"/>
      <c r="R44" s="641"/>
      <c r="S44" s="641"/>
      <c r="T44" s="644"/>
      <c r="U44" s="644"/>
      <c r="V44" s="644"/>
      <c r="W44" s="622"/>
      <c r="X44" s="622"/>
      <c r="Y44" s="622"/>
      <c r="Z44" s="622"/>
      <c r="AA44" s="622"/>
      <c r="AB44" s="255"/>
      <c r="AC44" s="305">
        <f t="shared" si="0"/>
        <v>0</v>
      </c>
      <c r="AD44" s="303"/>
      <c r="AE44" s="303"/>
    </row>
    <row r="45" spans="1:31" s="40" customFormat="1" ht="15.75" customHeight="1">
      <c r="A45" s="306"/>
      <c r="B45" s="642">
        <v>27</v>
      </c>
      <c r="C45" s="642"/>
      <c r="D45" s="112"/>
      <c r="E45" s="641"/>
      <c r="F45" s="641"/>
      <c r="G45" s="641"/>
      <c r="H45" s="641"/>
      <c r="I45" s="641"/>
      <c r="J45" s="641"/>
      <c r="K45" s="641"/>
      <c r="L45" s="641"/>
      <c r="M45" s="641"/>
      <c r="N45" s="641"/>
      <c r="O45" s="641"/>
      <c r="P45" s="641"/>
      <c r="Q45" s="641"/>
      <c r="R45" s="641"/>
      <c r="S45" s="641"/>
      <c r="T45" s="644"/>
      <c r="U45" s="644"/>
      <c r="V45" s="644"/>
      <c r="W45" s="622"/>
      <c r="X45" s="622"/>
      <c r="Y45" s="622"/>
      <c r="Z45" s="622"/>
      <c r="AA45" s="622"/>
      <c r="AB45" s="255"/>
      <c r="AC45" s="305">
        <f t="shared" si="0"/>
        <v>0</v>
      </c>
      <c r="AD45" s="303"/>
      <c r="AE45" s="303"/>
    </row>
    <row r="46" spans="1:31" s="40" customFormat="1" ht="15.75" customHeight="1">
      <c r="A46" s="306"/>
      <c r="B46" s="642">
        <v>28</v>
      </c>
      <c r="C46" s="642"/>
      <c r="D46" s="112"/>
      <c r="E46" s="641"/>
      <c r="F46" s="641"/>
      <c r="G46" s="641"/>
      <c r="H46" s="641"/>
      <c r="I46" s="641"/>
      <c r="J46" s="641"/>
      <c r="K46" s="641"/>
      <c r="L46" s="641"/>
      <c r="M46" s="641"/>
      <c r="N46" s="641"/>
      <c r="O46" s="641"/>
      <c r="P46" s="641"/>
      <c r="Q46" s="641"/>
      <c r="R46" s="641"/>
      <c r="S46" s="641"/>
      <c r="T46" s="644"/>
      <c r="U46" s="644"/>
      <c r="V46" s="644"/>
      <c r="W46" s="622"/>
      <c r="X46" s="622"/>
      <c r="Y46" s="622"/>
      <c r="Z46" s="622"/>
      <c r="AA46" s="622"/>
      <c r="AB46" s="255"/>
      <c r="AC46" s="305">
        <f t="shared" si="0"/>
        <v>0</v>
      </c>
      <c r="AD46" s="303"/>
      <c r="AE46" s="303"/>
    </row>
    <row r="47" spans="1:31" s="40" customFormat="1" ht="15.75" customHeight="1">
      <c r="A47" s="306"/>
      <c r="B47" s="642">
        <v>29</v>
      </c>
      <c r="C47" s="642"/>
      <c r="D47" s="112"/>
      <c r="E47" s="641"/>
      <c r="F47" s="641"/>
      <c r="G47" s="641"/>
      <c r="H47" s="641"/>
      <c r="I47" s="641"/>
      <c r="J47" s="641"/>
      <c r="K47" s="641"/>
      <c r="L47" s="641"/>
      <c r="M47" s="641"/>
      <c r="N47" s="641"/>
      <c r="O47" s="641"/>
      <c r="P47" s="641"/>
      <c r="Q47" s="641"/>
      <c r="R47" s="641"/>
      <c r="S47" s="641"/>
      <c r="T47" s="644"/>
      <c r="U47" s="644"/>
      <c r="V47" s="644"/>
      <c r="W47" s="622"/>
      <c r="X47" s="622"/>
      <c r="Y47" s="622"/>
      <c r="Z47" s="622"/>
      <c r="AA47" s="622"/>
      <c r="AB47" s="255"/>
      <c r="AC47" s="305">
        <f t="shared" si="0"/>
        <v>0</v>
      </c>
      <c r="AD47" s="303"/>
      <c r="AE47" s="303"/>
    </row>
    <row r="48" spans="1:31" s="40" customFormat="1" ht="16.5" customHeight="1">
      <c r="A48" s="306"/>
      <c r="B48" s="642">
        <v>30</v>
      </c>
      <c r="C48" s="642"/>
      <c r="D48" s="112"/>
      <c r="E48" s="641"/>
      <c r="F48" s="641"/>
      <c r="G48" s="641"/>
      <c r="H48" s="641"/>
      <c r="I48" s="641"/>
      <c r="J48" s="641"/>
      <c r="K48" s="641"/>
      <c r="L48" s="641"/>
      <c r="M48" s="641"/>
      <c r="N48" s="641"/>
      <c r="O48" s="641"/>
      <c r="P48" s="641"/>
      <c r="Q48" s="641"/>
      <c r="R48" s="641"/>
      <c r="S48" s="641"/>
      <c r="T48" s="644"/>
      <c r="U48" s="644"/>
      <c r="V48" s="644"/>
      <c r="W48" s="622"/>
      <c r="X48" s="622"/>
      <c r="Y48" s="622"/>
      <c r="Z48" s="622"/>
      <c r="AA48" s="622"/>
      <c r="AB48" s="255"/>
      <c r="AC48" s="305">
        <f t="shared" si="0"/>
        <v>0</v>
      </c>
      <c r="AD48" s="303"/>
      <c r="AE48" s="303"/>
    </row>
    <row r="49" spans="1:31" s="40" customFormat="1" ht="16.5" customHeight="1">
      <c r="A49" s="306"/>
      <c r="B49" s="642">
        <v>31</v>
      </c>
      <c r="C49" s="642"/>
      <c r="D49" s="112"/>
      <c r="E49" s="641"/>
      <c r="F49" s="641"/>
      <c r="G49" s="641"/>
      <c r="H49" s="641"/>
      <c r="I49" s="641"/>
      <c r="J49" s="641"/>
      <c r="K49" s="641"/>
      <c r="L49" s="641"/>
      <c r="M49" s="641"/>
      <c r="N49" s="641"/>
      <c r="O49" s="641"/>
      <c r="P49" s="641"/>
      <c r="Q49" s="641"/>
      <c r="R49" s="641"/>
      <c r="S49" s="641"/>
      <c r="T49" s="644"/>
      <c r="U49" s="644"/>
      <c r="V49" s="644"/>
      <c r="W49" s="622"/>
      <c r="X49" s="622"/>
      <c r="Y49" s="622"/>
      <c r="Z49" s="622"/>
      <c r="AA49" s="622"/>
      <c r="AB49" s="255"/>
      <c r="AC49" s="305">
        <f t="shared" si="0"/>
        <v>0</v>
      </c>
      <c r="AD49" s="303"/>
      <c r="AE49" s="303"/>
    </row>
    <row r="50" spans="1:31" s="40" customFormat="1" ht="15.75" customHeight="1">
      <c r="A50" s="306"/>
      <c r="B50" s="642">
        <v>32</v>
      </c>
      <c r="C50" s="642"/>
      <c r="D50" s="112"/>
      <c r="E50" s="641"/>
      <c r="F50" s="641"/>
      <c r="G50" s="641"/>
      <c r="H50" s="641"/>
      <c r="I50" s="641"/>
      <c r="J50" s="641"/>
      <c r="K50" s="641"/>
      <c r="L50" s="641"/>
      <c r="M50" s="641"/>
      <c r="N50" s="641"/>
      <c r="O50" s="641"/>
      <c r="P50" s="641"/>
      <c r="Q50" s="641"/>
      <c r="R50" s="641"/>
      <c r="S50" s="641"/>
      <c r="T50" s="644"/>
      <c r="U50" s="644"/>
      <c r="V50" s="644"/>
      <c r="W50" s="622"/>
      <c r="X50" s="622"/>
      <c r="Y50" s="622"/>
      <c r="Z50" s="622"/>
      <c r="AA50" s="622"/>
      <c r="AB50" s="255"/>
      <c r="AC50" s="305">
        <f t="shared" si="0"/>
        <v>0</v>
      </c>
      <c r="AD50" s="303"/>
      <c r="AE50" s="303"/>
    </row>
    <row r="51" spans="1:31" s="40" customFormat="1" ht="15.75" customHeight="1">
      <c r="A51" s="306"/>
      <c r="B51" s="642">
        <v>33</v>
      </c>
      <c r="C51" s="642"/>
      <c r="D51" s="112"/>
      <c r="E51" s="641"/>
      <c r="F51" s="641"/>
      <c r="G51" s="641"/>
      <c r="H51" s="641"/>
      <c r="I51" s="641"/>
      <c r="J51" s="641"/>
      <c r="K51" s="641"/>
      <c r="L51" s="641"/>
      <c r="M51" s="641"/>
      <c r="N51" s="641"/>
      <c r="O51" s="641"/>
      <c r="P51" s="641"/>
      <c r="Q51" s="641"/>
      <c r="R51" s="641"/>
      <c r="S51" s="641"/>
      <c r="T51" s="644"/>
      <c r="U51" s="644"/>
      <c r="V51" s="644"/>
      <c r="W51" s="622"/>
      <c r="X51" s="622"/>
      <c r="Y51" s="622"/>
      <c r="Z51" s="622"/>
      <c r="AA51" s="622"/>
      <c r="AB51" s="255"/>
      <c r="AC51" s="305">
        <f t="shared" si="0"/>
        <v>0</v>
      </c>
      <c r="AD51" s="303"/>
      <c r="AE51" s="303"/>
    </row>
    <row r="52" spans="1:31" s="40" customFormat="1" ht="15.75" customHeight="1">
      <c r="A52" s="306"/>
      <c r="B52" s="642">
        <v>34</v>
      </c>
      <c r="C52" s="642"/>
      <c r="D52" s="112"/>
      <c r="E52" s="641"/>
      <c r="F52" s="641"/>
      <c r="G52" s="641"/>
      <c r="H52" s="641"/>
      <c r="I52" s="641"/>
      <c r="J52" s="641"/>
      <c r="K52" s="641"/>
      <c r="L52" s="641"/>
      <c r="M52" s="641"/>
      <c r="N52" s="641"/>
      <c r="O52" s="641"/>
      <c r="P52" s="641"/>
      <c r="Q52" s="641"/>
      <c r="R52" s="641"/>
      <c r="S52" s="641"/>
      <c r="T52" s="644"/>
      <c r="U52" s="644"/>
      <c r="V52" s="644"/>
      <c r="W52" s="622"/>
      <c r="X52" s="622"/>
      <c r="Y52" s="622"/>
      <c r="Z52" s="622"/>
      <c r="AA52" s="622"/>
      <c r="AB52" s="255"/>
      <c r="AC52" s="305">
        <f t="shared" si="0"/>
        <v>0</v>
      </c>
      <c r="AD52" s="303"/>
      <c r="AE52" s="303"/>
    </row>
    <row r="53" spans="1:31" s="40" customFormat="1" ht="16.5" customHeight="1">
      <c r="A53" s="306"/>
      <c r="B53" s="642">
        <v>35</v>
      </c>
      <c r="C53" s="642"/>
      <c r="D53" s="112"/>
      <c r="E53" s="641"/>
      <c r="F53" s="641"/>
      <c r="G53" s="641"/>
      <c r="H53" s="641"/>
      <c r="I53" s="641"/>
      <c r="J53" s="641"/>
      <c r="K53" s="641"/>
      <c r="L53" s="641"/>
      <c r="M53" s="641"/>
      <c r="N53" s="641"/>
      <c r="O53" s="641"/>
      <c r="P53" s="641"/>
      <c r="Q53" s="641"/>
      <c r="R53" s="641"/>
      <c r="S53" s="641"/>
      <c r="T53" s="644"/>
      <c r="U53" s="644"/>
      <c r="V53" s="644"/>
      <c r="W53" s="622"/>
      <c r="X53" s="622"/>
      <c r="Y53" s="622"/>
      <c r="Z53" s="622"/>
      <c r="AA53" s="622"/>
      <c r="AB53" s="255"/>
      <c r="AC53" s="305">
        <f t="shared" si="0"/>
        <v>0</v>
      </c>
      <c r="AD53" s="303"/>
      <c r="AE53" s="303"/>
    </row>
    <row r="54" spans="1:31" s="40" customFormat="1" ht="15">
      <c r="A54" s="306"/>
      <c r="B54" s="642">
        <v>36</v>
      </c>
      <c r="C54" s="642"/>
      <c r="D54" s="112"/>
      <c r="E54" s="641"/>
      <c r="F54" s="641"/>
      <c r="G54" s="641"/>
      <c r="H54" s="641"/>
      <c r="I54" s="641"/>
      <c r="J54" s="641"/>
      <c r="K54" s="641"/>
      <c r="L54" s="641"/>
      <c r="M54" s="641"/>
      <c r="N54" s="641"/>
      <c r="O54" s="641"/>
      <c r="P54" s="641"/>
      <c r="Q54" s="641"/>
      <c r="R54" s="641"/>
      <c r="S54" s="641"/>
      <c r="T54" s="644"/>
      <c r="U54" s="644"/>
      <c r="V54" s="644"/>
      <c r="W54" s="622"/>
      <c r="X54" s="622"/>
      <c r="Y54" s="622"/>
      <c r="Z54" s="622"/>
      <c r="AA54" s="622"/>
      <c r="AB54" s="255"/>
      <c r="AC54" s="305">
        <f t="shared" si="0"/>
        <v>0</v>
      </c>
      <c r="AD54" s="303"/>
      <c r="AE54" s="303"/>
    </row>
    <row r="55" spans="1:31" s="40" customFormat="1" ht="15">
      <c r="A55" s="306"/>
      <c r="B55" s="642">
        <v>37</v>
      </c>
      <c r="C55" s="642"/>
      <c r="D55" s="112"/>
      <c r="E55" s="641"/>
      <c r="F55" s="641"/>
      <c r="G55" s="641"/>
      <c r="H55" s="641"/>
      <c r="I55" s="641"/>
      <c r="J55" s="641"/>
      <c r="K55" s="641"/>
      <c r="L55" s="641"/>
      <c r="M55" s="641"/>
      <c r="N55" s="641"/>
      <c r="O55" s="641"/>
      <c r="P55" s="641"/>
      <c r="Q55" s="641"/>
      <c r="R55" s="641"/>
      <c r="S55" s="641"/>
      <c r="T55" s="644"/>
      <c r="U55" s="644"/>
      <c r="V55" s="644"/>
      <c r="W55" s="622"/>
      <c r="X55" s="622"/>
      <c r="Y55" s="622"/>
      <c r="Z55" s="622"/>
      <c r="AA55" s="622"/>
      <c r="AB55" s="255"/>
      <c r="AC55" s="305">
        <f t="shared" si="0"/>
        <v>0</v>
      </c>
      <c r="AD55" s="303"/>
      <c r="AE55" s="303"/>
    </row>
    <row r="56" spans="1:31" s="40" customFormat="1" ht="15">
      <c r="A56" s="306"/>
      <c r="B56" s="642">
        <v>38</v>
      </c>
      <c r="C56" s="642"/>
      <c r="D56" s="112"/>
      <c r="E56" s="641"/>
      <c r="F56" s="641"/>
      <c r="G56" s="641"/>
      <c r="H56" s="641"/>
      <c r="I56" s="641"/>
      <c r="J56" s="641"/>
      <c r="K56" s="641"/>
      <c r="L56" s="641"/>
      <c r="M56" s="641"/>
      <c r="N56" s="641"/>
      <c r="O56" s="641"/>
      <c r="P56" s="641"/>
      <c r="Q56" s="641"/>
      <c r="R56" s="641"/>
      <c r="S56" s="641"/>
      <c r="T56" s="644"/>
      <c r="U56" s="644"/>
      <c r="V56" s="644"/>
      <c r="W56" s="622"/>
      <c r="X56" s="622"/>
      <c r="Y56" s="622"/>
      <c r="Z56" s="622"/>
      <c r="AA56" s="622"/>
      <c r="AB56" s="255"/>
      <c r="AC56" s="305">
        <f t="shared" si="0"/>
        <v>0</v>
      </c>
      <c r="AD56" s="303"/>
      <c r="AE56" s="303"/>
    </row>
    <row r="57" spans="1:31" s="40" customFormat="1" ht="15">
      <c r="A57" s="306"/>
      <c r="B57" s="642">
        <v>39</v>
      </c>
      <c r="C57" s="642"/>
      <c r="D57" s="112"/>
      <c r="E57" s="641"/>
      <c r="F57" s="641"/>
      <c r="G57" s="641"/>
      <c r="H57" s="641"/>
      <c r="I57" s="641"/>
      <c r="J57" s="641"/>
      <c r="K57" s="641"/>
      <c r="L57" s="641"/>
      <c r="M57" s="641"/>
      <c r="N57" s="641"/>
      <c r="O57" s="641"/>
      <c r="P57" s="641"/>
      <c r="Q57" s="641"/>
      <c r="R57" s="641"/>
      <c r="S57" s="641"/>
      <c r="T57" s="644"/>
      <c r="U57" s="644"/>
      <c r="V57" s="644"/>
      <c r="W57" s="622"/>
      <c r="X57" s="622"/>
      <c r="Y57" s="622"/>
      <c r="Z57" s="622"/>
      <c r="AA57" s="622"/>
      <c r="AB57" s="255"/>
      <c r="AC57" s="305">
        <f t="shared" si="0"/>
        <v>0</v>
      </c>
      <c r="AD57" s="303"/>
      <c r="AE57" s="303"/>
    </row>
    <row r="58" spans="1:31" s="40" customFormat="1" ht="15">
      <c r="A58" s="306"/>
      <c r="B58" s="642">
        <v>40</v>
      </c>
      <c r="C58" s="642"/>
      <c r="D58" s="112"/>
      <c r="E58" s="641"/>
      <c r="F58" s="641"/>
      <c r="G58" s="641"/>
      <c r="H58" s="641"/>
      <c r="I58" s="641"/>
      <c r="J58" s="641"/>
      <c r="K58" s="641"/>
      <c r="L58" s="641"/>
      <c r="M58" s="641"/>
      <c r="N58" s="641"/>
      <c r="O58" s="641"/>
      <c r="P58" s="641"/>
      <c r="Q58" s="641"/>
      <c r="R58" s="641"/>
      <c r="S58" s="641"/>
      <c r="T58" s="644"/>
      <c r="U58" s="644"/>
      <c r="V58" s="644"/>
      <c r="W58" s="622"/>
      <c r="X58" s="622"/>
      <c r="Y58" s="622"/>
      <c r="Z58" s="622"/>
      <c r="AA58" s="622"/>
      <c r="AB58" s="255"/>
      <c r="AC58" s="305">
        <f t="shared" si="0"/>
        <v>0</v>
      </c>
      <c r="AD58" s="303"/>
      <c r="AE58" s="303"/>
    </row>
    <row r="59" spans="1:31" s="40" customFormat="1">
      <c r="A59" s="249"/>
      <c r="B59" s="249"/>
      <c r="C59" s="249"/>
      <c r="D59" s="249"/>
      <c r="E59" s="249"/>
      <c r="F59" s="249"/>
      <c r="G59" s="249"/>
      <c r="H59" s="249"/>
      <c r="I59" s="251"/>
      <c r="J59" s="253"/>
      <c r="K59" s="253"/>
      <c r="L59" s="253"/>
      <c r="M59" s="251"/>
      <c r="N59" s="253"/>
      <c r="O59" s="253"/>
      <c r="P59" s="253"/>
      <c r="Q59" s="299"/>
      <c r="R59" s="300"/>
      <c r="S59" s="249"/>
      <c r="T59" s="249"/>
      <c r="U59" s="255"/>
      <c r="V59" s="255"/>
      <c r="W59" s="255"/>
      <c r="X59" s="255"/>
      <c r="Y59" s="255"/>
      <c r="Z59" s="255"/>
      <c r="AA59" s="255"/>
      <c r="AB59" s="255"/>
      <c r="AC59" s="307"/>
      <c r="AD59" s="303"/>
      <c r="AE59" s="303"/>
    </row>
    <row r="60" spans="1:31" s="40" customFormat="1">
      <c r="A60" s="306"/>
      <c r="B60" s="306"/>
      <c r="C60" s="306"/>
      <c r="D60" s="306"/>
      <c r="E60" s="306"/>
      <c r="F60" s="306"/>
      <c r="G60" s="306"/>
      <c r="H60" s="306"/>
      <c r="I60" s="308"/>
      <c r="J60" s="309"/>
      <c r="K60" s="309"/>
      <c r="L60" s="309"/>
      <c r="M60" s="308"/>
      <c r="N60" s="309"/>
      <c r="O60" s="309"/>
      <c r="P60" s="309"/>
      <c r="Q60" s="310"/>
      <c r="R60" s="311"/>
      <c r="S60" s="306"/>
      <c r="T60" s="306"/>
      <c r="U60" s="303"/>
      <c r="V60" s="303"/>
      <c r="W60" s="303"/>
      <c r="X60" s="303"/>
      <c r="Y60" s="303"/>
      <c r="Z60" s="303"/>
      <c r="AA60" s="303"/>
      <c r="AB60" s="303"/>
      <c r="AC60" s="307"/>
      <c r="AD60" s="303"/>
      <c r="AE60" s="303"/>
    </row>
    <row r="61" spans="1:31" s="40" customFormat="1">
      <c r="A61" s="306"/>
      <c r="B61" s="306"/>
      <c r="C61" s="306"/>
      <c r="D61" s="306"/>
      <c r="E61" s="306"/>
      <c r="F61" s="306"/>
      <c r="G61" s="306"/>
      <c r="H61" s="306"/>
      <c r="I61" s="308"/>
      <c r="J61" s="309"/>
      <c r="K61" s="309"/>
      <c r="L61" s="309"/>
      <c r="M61" s="308"/>
      <c r="N61" s="309"/>
      <c r="O61" s="309"/>
      <c r="P61" s="309"/>
      <c r="Q61" s="310"/>
      <c r="R61" s="311"/>
      <c r="S61" s="306"/>
      <c r="T61" s="306"/>
      <c r="U61" s="303"/>
      <c r="V61" s="303"/>
      <c r="W61" s="303"/>
      <c r="X61" s="303"/>
      <c r="Y61" s="303"/>
      <c r="Z61" s="303"/>
      <c r="AA61" s="303"/>
      <c r="AB61" s="303"/>
      <c r="AC61" s="307"/>
      <c r="AD61" s="303"/>
      <c r="AE61" s="303"/>
    </row>
    <row r="62" spans="1:31" s="40" customFormat="1">
      <c r="A62" s="306"/>
      <c r="B62" s="306"/>
      <c r="C62" s="306"/>
      <c r="D62" s="306"/>
      <c r="E62" s="306"/>
      <c r="F62" s="306"/>
      <c r="G62" s="306"/>
      <c r="H62" s="306"/>
      <c r="I62" s="308"/>
      <c r="J62" s="309"/>
      <c r="K62" s="309"/>
      <c r="L62" s="309"/>
      <c r="M62" s="308"/>
      <c r="N62" s="309"/>
      <c r="O62" s="309"/>
      <c r="P62" s="309"/>
      <c r="Q62" s="310"/>
      <c r="R62" s="311"/>
      <c r="S62" s="306"/>
      <c r="T62" s="306"/>
      <c r="U62" s="303"/>
      <c r="V62" s="303"/>
      <c r="W62" s="303"/>
      <c r="X62" s="303"/>
      <c r="Y62" s="303"/>
      <c r="Z62" s="303"/>
      <c r="AA62" s="303"/>
      <c r="AB62" s="303"/>
      <c r="AC62" s="307"/>
      <c r="AD62" s="303"/>
      <c r="AE62" s="303"/>
    </row>
    <row r="63" spans="1:31" s="40" customFormat="1">
      <c r="A63" s="306"/>
      <c r="B63" s="306"/>
      <c r="C63" s="306"/>
      <c r="D63" s="306"/>
      <c r="E63" s="306"/>
      <c r="F63" s="306"/>
      <c r="G63" s="306"/>
      <c r="H63" s="306"/>
      <c r="I63" s="308"/>
      <c r="J63" s="309"/>
      <c r="K63" s="309"/>
      <c r="L63" s="309"/>
      <c r="M63" s="308"/>
      <c r="N63" s="309"/>
      <c r="O63" s="309"/>
      <c r="P63" s="309"/>
      <c r="Q63" s="310"/>
      <c r="R63" s="311"/>
      <c r="S63" s="306"/>
      <c r="T63" s="306"/>
      <c r="U63" s="303"/>
      <c r="V63" s="303"/>
      <c r="W63" s="303"/>
      <c r="X63" s="303"/>
      <c r="Y63" s="303"/>
      <c r="Z63" s="303"/>
      <c r="AA63" s="303"/>
      <c r="AB63" s="303"/>
      <c r="AC63" s="307"/>
      <c r="AD63" s="303"/>
      <c r="AE63" s="303"/>
    </row>
    <row r="64" spans="1:31" s="40" customFormat="1">
      <c r="A64" s="306"/>
      <c r="B64" s="306"/>
      <c r="C64" s="306"/>
      <c r="D64" s="306"/>
      <c r="E64" s="306"/>
      <c r="F64" s="306"/>
      <c r="G64" s="306"/>
      <c r="H64" s="306"/>
      <c r="I64" s="308"/>
      <c r="J64" s="309"/>
      <c r="K64" s="309"/>
      <c r="L64" s="309"/>
      <c r="M64" s="308"/>
      <c r="N64" s="309"/>
      <c r="O64" s="309"/>
      <c r="P64" s="309"/>
      <c r="Q64" s="310"/>
      <c r="R64" s="311"/>
      <c r="S64" s="306"/>
      <c r="T64" s="306"/>
      <c r="U64" s="303"/>
      <c r="V64" s="303"/>
      <c r="W64" s="303"/>
      <c r="X64" s="303"/>
      <c r="Y64" s="303"/>
      <c r="Z64" s="303"/>
      <c r="AA64" s="303"/>
      <c r="AB64" s="303"/>
      <c r="AC64" s="307"/>
      <c r="AD64" s="303"/>
      <c r="AE64" s="303"/>
    </row>
    <row r="65" spans="1:29" s="40" customFormat="1">
      <c r="A65" s="306"/>
      <c r="B65" s="306"/>
      <c r="C65" s="306"/>
      <c r="D65" s="306"/>
      <c r="E65" s="306"/>
      <c r="F65" s="306"/>
      <c r="G65" s="306"/>
      <c r="H65" s="306"/>
      <c r="I65" s="308"/>
      <c r="J65" s="309"/>
      <c r="K65" s="309"/>
      <c r="L65" s="309"/>
      <c r="M65" s="308"/>
      <c r="N65" s="309"/>
      <c r="O65" s="309"/>
      <c r="P65" s="309"/>
      <c r="Q65" s="310"/>
      <c r="R65" s="311"/>
      <c r="S65" s="306"/>
      <c r="T65" s="306"/>
      <c r="U65" s="303"/>
      <c r="V65" s="303"/>
      <c r="W65" s="303"/>
      <c r="X65" s="303"/>
      <c r="Y65" s="303"/>
      <c r="Z65" s="303"/>
      <c r="AA65" s="303"/>
      <c r="AB65" s="303"/>
      <c r="AC65" s="307"/>
    </row>
    <row r="66" spans="1:29" s="40" customFormat="1">
      <c r="A66" s="306"/>
      <c r="B66" s="306"/>
      <c r="C66" s="306"/>
      <c r="D66" s="306"/>
      <c r="E66" s="306"/>
      <c r="F66" s="306"/>
      <c r="G66" s="306"/>
      <c r="H66" s="306"/>
      <c r="I66" s="308"/>
      <c r="J66" s="309"/>
      <c r="K66" s="309"/>
      <c r="L66" s="309"/>
      <c r="M66" s="308"/>
      <c r="N66" s="309"/>
      <c r="O66" s="309"/>
      <c r="P66" s="309"/>
      <c r="Q66" s="310"/>
      <c r="R66" s="311"/>
      <c r="S66" s="306"/>
      <c r="T66" s="306"/>
      <c r="U66" s="303"/>
      <c r="V66" s="303"/>
      <c r="W66" s="303"/>
      <c r="X66" s="303"/>
      <c r="Y66" s="303"/>
      <c r="Z66" s="303"/>
      <c r="AA66" s="303"/>
      <c r="AB66" s="303"/>
      <c r="AC66" s="307"/>
    </row>
    <row r="67" spans="1:29" s="40" customFormat="1">
      <c r="A67" s="306"/>
      <c r="B67" s="306"/>
      <c r="C67" s="306"/>
      <c r="D67" s="306"/>
      <c r="E67" s="306"/>
      <c r="F67" s="306"/>
      <c r="G67" s="306"/>
      <c r="H67" s="306"/>
      <c r="I67" s="308"/>
      <c r="J67" s="309"/>
      <c r="K67" s="309"/>
      <c r="L67" s="309"/>
      <c r="M67" s="308"/>
      <c r="N67" s="309"/>
      <c r="O67" s="309"/>
      <c r="P67" s="309"/>
      <c r="Q67" s="310"/>
      <c r="R67" s="311"/>
      <c r="S67" s="306"/>
      <c r="T67" s="306"/>
      <c r="U67" s="303"/>
      <c r="V67" s="303"/>
      <c r="W67" s="303"/>
      <c r="X67" s="303"/>
      <c r="Y67" s="303"/>
      <c r="Z67" s="303"/>
      <c r="AA67" s="303"/>
      <c r="AB67" s="303"/>
      <c r="AC67" s="307"/>
    </row>
    <row r="68" spans="1:29" s="40" customFormat="1">
      <c r="A68" s="306"/>
      <c r="B68" s="306"/>
      <c r="C68" s="306"/>
      <c r="D68" s="306"/>
      <c r="E68" s="306"/>
      <c r="F68" s="306"/>
      <c r="G68" s="306"/>
      <c r="H68" s="306"/>
      <c r="I68" s="308"/>
      <c r="J68" s="309"/>
      <c r="K68" s="309"/>
      <c r="L68" s="309"/>
      <c r="M68" s="308"/>
      <c r="N68" s="309"/>
      <c r="O68" s="309"/>
      <c r="P68" s="309"/>
      <c r="Q68" s="310"/>
      <c r="R68" s="311"/>
      <c r="S68" s="306"/>
      <c r="T68" s="306"/>
      <c r="U68" s="303"/>
      <c r="V68" s="303"/>
      <c r="W68" s="303"/>
      <c r="X68" s="303"/>
      <c r="Y68" s="303"/>
      <c r="Z68" s="303"/>
      <c r="AA68" s="303"/>
      <c r="AB68" s="303"/>
      <c r="AC68" s="307"/>
    </row>
    <row r="69" spans="1:29" s="40" customFormat="1">
      <c r="A69" s="306"/>
      <c r="B69" s="306"/>
      <c r="C69" s="306"/>
      <c r="D69" s="306"/>
      <c r="E69" s="306"/>
      <c r="F69" s="306"/>
      <c r="G69" s="306"/>
      <c r="H69" s="306"/>
      <c r="I69" s="308"/>
      <c r="J69" s="309"/>
      <c r="K69" s="309"/>
      <c r="L69" s="309"/>
      <c r="M69" s="308"/>
      <c r="N69" s="309"/>
      <c r="O69" s="309"/>
      <c r="P69" s="309"/>
      <c r="Q69" s="310"/>
      <c r="R69" s="311"/>
      <c r="S69" s="306"/>
      <c r="T69" s="306"/>
      <c r="U69" s="303"/>
      <c r="V69" s="303"/>
      <c r="W69" s="303"/>
      <c r="X69" s="303"/>
      <c r="Y69" s="303"/>
      <c r="Z69" s="303"/>
      <c r="AA69" s="303"/>
      <c r="AB69" s="303"/>
      <c r="AC69" s="307"/>
    </row>
    <row r="70" spans="1:29" s="40" customFormat="1">
      <c r="A70" s="306"/>
      <c r="B70" s="306"/>
      <c r="C70" s="306"/>
      <c r="D70" s="306"/>
      <c r="E70" s="306"/>
      <c r="F70" s="306"/>
      <c r="G70" s="306"/>
      <c r="H70" s="306"/>
      <c r="I70" s="308"/>
      <c r="J70" s="309"/>
      <c r="K70" s="309"/>
      <c r="L70" s="309"/>
      <c r="M70" s="308"/>
      <c r="N70" s="309"/>
      <c r="O70" s="309"/>
      <c r="P70" s="309"/>
      <c r="Q70" s="310"/>
      <c r="R70" s="311"/>
      <c r="S70" s="306"/>
      <c r="T70" s="306"/>
      <c r="U70" s="303"/>
      <c r="V70" s="303"/>
      <c r="W70" s="303"/>
      <c r="X70" s="303"/>
      <c r="Y70" s="303"/>
      <c r="Z70" s="303"/>
      <c r="AA70" s="303"/>
      <c r="AB70" s="303"/>
      <c r="AC70" s="307"/>
    </row>
    <row r="71" spans="1:29" s="40" customFormat="1">
      <c r="A71" s="306"/>
      <c r="B71" s="306"/>
      <c r="C71" s="306"/>
      <c r="D71" s="306"/>
      <c r="E71" s="306"/>
      <c r="F71" s="306"/>
      <c r="G71" s="306"/>
      <c r="H71" s="306"/>
      <c r="I71" s="308"/>
      <c r="J71" s="309"/>
      <c r="K71" s="309"/>
      <c r="L71" s="309"/>
      <c r="M71" s="308"/>
      <c r="N71" s="309"/>
      <c r="O71" s="309"/>
      <c r="P71" s="309"/>
      <c r="Q71" s="310"/>
      <c r="R71" s="311"/>
      <c r="S71" s="306"/>
      <c r="T71" s="306"/>
      <c r="U71" s="303"/>
      <c r="V71" s="303"/>
      <c r="W71" s="303"/>
      <c r="X71" s="303"/>
      <c r="Y71" s="303"/>
      <c r="Z71" s="303"/>
      <c r="AA71" s="303"/>
      <c r="AB71" s="303"/>
      <c r="AC71" s="307"/>
    </row>
    <row r="72" spans="1:29" s="40" customFormat="1">
      <c r="A72" s="306"/>
      <c r="B72" s="306"/>
      <c r="C72" s="306"/>
      <c r="D72" s="306"/>
      <c r="E72" s="306"/>
      <c r="F72" s="306"/>
      <c r="G72" s="306"/>
      <c r="H72" s="306"/>
      <c r="I72" s="308"/>
      <c r="J72" s="309"/>
      <c r="K72" s="309"/>
      <c r="L72" s="309"/>
      <c r="M72" s="308"/>
      <c r="N72" s="309"/>
      <c r="O72" s="309"/>
      <c r="P72" s="309"/>
      <c r="Q72" s="310"/>
      <c r="R72" s="311"/>
      <c r="S72" s="306"/>
      <c r="T72" s="306"/>
      <c r="U72" s="303"/>
      <c r="V72" s="303"/>
      <c r="W72" s="303"/>
      <c r="X72" s="303"/>
      <c r="Y72" s="303"/>
      <c r="Z72" s="303"/>
      <c r="AA72" s="303"/>
      <c r="AB72" s="303"/>
      <c r="AC72" s="307"/>
    </row>
    <row r="73" spans="1:29" s="40" customFormat="1">
      <c r="A73" s="306"/>
      <c r="B73" s="306"/>
      <c r="C73" s="306"/>
      <c r="D73" s="306"/>
      <c r="E73" s="306"/>
      <c r="F73" s="306"/>
      <c r="G73" s="306"/>
      <c r="H73" s="306"/>
      <c r="I73" s="308"/>
      <c r="J73" s="309"/>
      <c r="K73" s="309"/>
      <c r="L73" s="309"/>
      <c r="M73" s="308"/>
      <c r="N73" s="309"/>
      <c r="O73" s="309"/>
      <c r="P73" s="309"/>
      <c r="Q73" s="310"/>
      <c r="R73" s="311"/>
      <c r="S73" s="306"/>
      <c r="T73" s="306"/>
      <c r="U73" s="303"/>
      <c r="V73" s="303"/>
      <c r="W73" s="303"/>
      <c r="X73" s="303"/>
      <c r="Y73" s="303"/>
      <c r="Z73" s="303"/>
      <c r="AA73" s="303"/>
      <c r="AB73" s="303"/>
      <c r="AC73" s="307"/>
    </row>
    <row r="74" spans="1:29" s="40" customFormat="1">
      <c r="A74" s="306"/>
      <c r="B74" s="306"/>
      <c r="C74" s="306"/>
      <c r="D74" s="306"/>
      <c r="E74" s="306"/>
      <c r="F74" s="306"/>
      <c r="G74" s="306"/>
      <c r="H74" s="306"/>
      <c r="I74" s="308"/>
      <c r="J74" s="309"/>
      <c r="K74" s="309"/>
      <c r="L74" s="309"/>
      <c r="M74" s="308"/>
      <c r="N74" s="309"/>
      <c r="O74" s="309"/>
      <c r="P74" s="309"/>
      <c r="Q74" s="310"/>
      <c r="R74" s="311"/>
      <c r="S74" s="306"/>
      <c r="T74" s="306"/>
      <c r="U74" s="303"/>
      <c r="V74" s="303"/>
      <c r="W74" s="303"/>
      <c r="X74" s="303"/>
      <c r="Y74" s="303"/>
      <c r="Z74" s="303"/>
      <c r="AA74" s="303"/>
      <c r="AB74" s="303"/>
      <c r="AC74" s="307"/>
    </row>
    <row r="75" spans="1:29" s="40" customFormat="1">
      <c r="A75" s="306"/>
      <c r="B75" s="306"/>
      <c r="C75" s="306"/>
      <c r="D75" s="306"/>
      <c r="E75" s="306"/>
      <c r="F75" s="306"/>
      <c r="G75" s="306"/>
      <c r="H75" s="306"/>
      <c r="I75" s="308"/>
      <c r="J75" s="309"/>
      <c r="K75" s="309"/>
      <c r="L75" s="309"/>
      <c r="M75" s="308"/>
      <c r="N75" s="309"/>
      <c r="O75" s="309"/>
      <c r="P75" s="309"/>
      <c r="Q75" s="310"/>
      <c r="R75" s="311"/>
      <c r="S75" s="306"/>
      <c r="T75" s="306"/>
      <c r="U75" s="303"/>
      <c r="V75" s="303"/>
      <c r="W75" s="303"/>
      <c r="X75" s="303"/>
      <c r="Y75" s="303"/>
      <c r="Z75" s="303"/>
      <c r="AA75" s="303"/>
      <c r="AB75" s="303"/>
      <c r="AC75" s="307"/>
    </row>
    <row r="76" spans="1:29" s="40" customFormat="1">
      <c r="A76" s="306"/>
      <c r="B76" s="306"/>
      <c r="C76" s="306"/>
      <c r="D76" s="306"/>
      <c r="E76" s="306"/>
      <c r="F76" s="306"/>
      <c r="G76" s="306"/>
      <c r="H76" s="306"/>
      <c r="I76" s="308"/>
      <c r="J76" s="309"/>
      <c r="K76" s="309"/>
      <c r="L76" s="309"/>
      <c r="M76" s="308"/>
      <c r="N76" s="309"/>
      <c r="O76" s="309"/>
      <c r="P76" s="309"/>
      <c r="Q76" s="310"/>
      <c r="R76" s="311"/>
      <c r="S76" s="306"/>
      <c r="T76" s="306"/>
      <c r="U76" s="303"/>
      <c r="V76" s="303"/>
      <c r="W76" s="303"/>
      <c r="X76" s="303"/>
      <c r="Y76" s="303"/>
      <c r="Z76" s="303"/>
      <c r="AA76" s="303"/>
      <c r="AB76" s="303"/>
      <c r="AC76" s="307"/>
    </row>
    <row r="77" spans="1:29" s="40" customFormat="1">
      <c r="A77" s="306"/>
      <c r="B77" s="306"/>
      <c r="C77" s="306"/>
      <c r="D77" s="306"/>
      <c r="E77" s="306"/>
      <c r="F77" s="306"/>
      <c r="G77" s="306"/>
      <c r="H77" s="306"/>
      <c r="I77" s="308"/>
      <c r="J77" s="309"/>
      <c r="K77" s="309"/>
      <c r="L77" s="309"/>
      <c r="M77" s="308"/>
      <c r="N77" s="309"/>
      <c r="O77" s="309"/>
      <c r="P77" s="309"/>
      <c r="Q77" s="310"/>
      <c r="R77" s="311"/>
      <c r="S77" s="306"/>
      <c r="T77" s="306"/>
      <c r="U77" s="303"/>
      <c r="V77" s="303"/>
      <c r="W77" s="303"/>
      <c r="X77" s="303"/>
      <c r="Y77" s="303"/>
      <c r="Z77" s="303"/>
      <c r="AA77" s="303"/>
      <c r="AB77" s="303"/>
      <c r="AC77" s="307"/>
    </row>
    <row r="78" spans="1:29" s="40" customFormat="1">
      <c r="A78" s="306"/>
      <c r="B78" s="306"/>
      <c r="C78" s="306"/>
      <c r="D78" s="306"/>
      <c r="E78" s="306"/>
      <c r="F78" s="306"/>
      <c r="G78" s="306"/>
      <c r="H78" s="306"/>
      <c r="I78" s="308"/>
      <c r="J78" s="309"/>
      <c r="K78" s="309"/>
      <c r="L78" s="309"/>
      <c r="M78" s="308"/>
      <c r="N78" s="309"/>
      <c r="O78" s="309"/>
      <c r="P78" s="309"/>
      <c r="Q78" s="310"/>
      <c r="R78" s="311"/>
      <c r="S78" s="306"/>
      <c r="T78" s="306"/>
      <c r="U78" s="303"/>
      <c r="V78" s="303"/>
      <c r="W78" s="303"/>
      <c r="X78" s="303"/>
      <c r="Y78" s="303"/>
      <c r="Z78" s="303"/>
      <c r="AA78" s="303"/>
      <c r="AB78" s="303"/>
      <c r="AC78" s="307"/>
    </row>
    <row r="79" spans="1:29" s="40" customFormat="1">
      <c r="A79" s="306"/>
      <c r="B79" s="306"/>
      <c r="C79" s="306"/>
      <c r="D79" s="306"/>
      <c r="E79" s="306"/>
      <c r="F79" s="306"/>
      <c r="G79" s="306"/>
      <c r="H79" s="306"/>
      <c r="I79" s="308"/>
      <c r="J79" s="309"/>
      <c r="K79" s="309"/>
      <c r="L79" s="309"/>
      <c r="M79" s="308"/>
      <c r="N79" s="309"/>
      <c r="O79" s="309"/>
      <c r="P79" s="309"/>
      <c r="Q79" s="310"/>
      <c r="R79" s="311"/>
      <c r="S79" s="306"/>
      <c r="T79" s="306"/>
      <c r="U79" s="303"/>
      <c r="V79" s="303"/>
      <c r="W79" s="303"/>
      <c r="X79" s="303"/>
      <c r="Y79" s="303"/>
      <c r="Z79" s="303"/>
      <c r="AA79" s="303"/>
      <c r="AB79" s="303"/>
      <c r="AC79" s="307"/>
    </row>
    <row r="80" spans="1:29" s="40" customFormat="1">
      <c r="A80" s="306"/>
      <c r="B80" s="306"/>
      <c r="C80" s="306"/>
      <c r="D80" s="306"/>
      <c r="E80" s="306"/>
      <c r="F80" s="306"/>
      <c r="G80" s="306"/>
      <c r="H80" s="306"/>
      <c r="I80" s="308"/>
      <c r="J80" s="309"/>
      <c r="K80" s="309"/>
      <c r="L80" s="309"/>
      <c r="M80" s="308"/>
      <c r="N80" s="309"/>
      <c r="O80" s="309"/>
      <c r="P80" s="309"/>
      <c r="Q80" s="310"/>
      <c r="R80" s="311"/>
      <c r="S80" s="306"/>
      <c r="T80" s="306"/>
      <c r="U80" s="303"/>
      <c r="V80" s="303"/>
      <c r="W80" s="303"/>
      <c r="X80" s="303"/>
      <c r="Y80" s="303"/>
      <c r="Z80" s="303"/>
      <c r="AA80" s="303"/>
      <c r="AB80" s="303"/>
      <c r="AC80" s="307"/>
    </row>
    <row r="81" spans="1:29" s="40" customFormat="1">
      <c r="A81" s="306"/>
      <c r="B81" s="306"/>
      <c r="C81" s="306"/>
      <c r="D81" s="306"/>
      <c r="E81" s="306"/>
      <c r="F81" s="306"/>
      <c r="G81" s="306"/>
      <c r="H81" s="306"/>
      <c r="I81" s="308"/>
      <c r="J81" s="309"/>
      <c r="K81" s="309"/>
      <c r="L81" s="309"/>
      <c r="M81" s="308"/>
      <c r="N81" s="309"/>
      <c r="O81" s="309"/>
      <c r="P81" s="309"/>
      <c r="Q81" s="310"/>
      <c r="R81" s="311"/>
      <c r="S81" s="306"/>
      <c r="T81" s="306"/>
      <c r="U81" s="303"/>
      <c r="V81" s="303"/>
      <c r="W81" s="303"/>
      <c r="X81" s="303"/>
      <c r="Y81" s="303"/>
      <c r="Z81" s="303"/>
      <c r="AA81" s="303"/>
      <c r="AB81" s="303"/>
      <c r="AC81" s="307"/>
    </row>
    <row r="82" spans="1:29" s="40" customFormat="1">
      <c r="A82" s="306"/>
      <c r="B82" s="306"/>
      <c r="C82" s="306"/>
      <c r="D82" s="306"/>
      <c r="E82" s="306"/>
      <c r="F82" s="306"/>
      <c r="G82" s="306"/>
      <c r="H82" s="306"/>
      <c r="I82" s="308"/>
      <c r="J82" s="309"/>
      <c r="K82" s="309"/>
      <c r="L82" s="309"/>
      <c r="M82" s="308"/>
      <c r="N82" s="309"/>
      <c r="O82" s="309"/>
      <c r="P82" s="309"/>
      <c r="Q82" s="310"/>
      <c r="R82" s="311"/>
      <c r="S82" s="306"/>
      <c r="T82" s="306"/>
      <c r="U82" s="303"/>
      <c r="V82" s="303"/>
      <c r="W82" s="303"/>
      <c r="X82" s="303"/>
      <c r="Y82" s="303"/>
      <c r="Z82" s="303"/>
      <c r="AA82" s="303"/>
      <c r="AB82" s="303"/>
      <c r="AC82" s="307"/>
    </row>
    <row r="83" spans="1:29" s="40" customFormat="1">
      <c r="A83" s="306"/>
      <c r="B83" s="306"/>
      <c r="C83" s="306"/>
      <c r="D83" s="306"/>
      <c r="E83" s="306"/>
      <c r="F83" s="306"/>
      <c r="G83" s="306"/>
      <c r="H83" s="306"/>
      <c r="I83" s="308"/>
      <c r="J83" s="309"/>
      <c r="K83" s="309"/>
      <c r="L83" s="309"/>
      <c r="M83" s="308"/>
      <c r="N83" s="309"/>
      <c r="O83" s="309"/>
      <c r="P83" s="309"/>
      <c r="Q83" s="310"/>
      <c r="R83" s="311"/>
      <c r="S83" s="306"/>
      <c r="T83" s="306"/>
      <c r="U83" s="303"/>
      <c r="V83" s="303"/>
      <c r="W83" s="303"/>
      <c r="X83" s="303"/>
      <c r="Y83" s="303"/>
      <c r="Z83" s="303"/>
      <c r="AA83" s="303"/>
      <c r="AB83" s="303"/>
      <c r="AC83" s="307"/>
    </row>
    <row r="84" spans="1:29" s="40" customFormat="1">
      <c r="A84" s="306"/>
      <c r="B84" s="306"/>
      <c r="C84" s="306"/>
      <c r="D84" s="306"/>
      <c r="E84" s="306"/>
      <c r="F84" s="306"/>
      <c r="G84" s="306"/>
      <c r="H84" s="306"/>
      <c r="I84" s="308"/>
      <c r="J84" s="309"/>
      <c r="K84" s="309"/>
      <c r="L84" s="309"/>
      <c r="M84" s="308"/>
      <c r="N84" s="309"/>
      <c r="O84" s="309"/>
      <c r="P84" s="309"/>
      <c r="Q84" s="310"/>
      <c r="R84" s="311"/>
      <c r="S84" s="306"/>
      <c r="T84" s="306"/>
      <c r="U84" s="303"/>
      <c r="V84" s="303"/>
      <c r="W84" s="303"/>
      <c r="X84" s="303"/>
      <c r="Y84" s="303"/>
      <c r="Z84" s="303"/>
      <c r="AA84" s="303"/>
      <c r="AB84" s="303"/>
      <c r="AC84" s="307"/>
    </row>
    <row r="85" spans="1:29" s="40" customFormat="1">
      <c r="A85" s="306"/>
      <c r="B85" s="306"/>
      <c r="C85" s="306"/>
      <c r="D85" s="306"/>
      <c r="E85" s="306"/>
      <c r="F85" s="306"/>
      <c r="G85" s="306"/>
      <c r="H85" s="306"/>
      <c r="I85" s="308"/>
      <c r="J85" s="309"/>
      <c r="K85" s="309"/>
      <c r="L85" s="309"/>
      <c r="M85" s="308"/>
      <c r="N85" s="309"/>
      <c r="O85" s="309"/>
      <c r="P85" s="309"/>
      <c r="Q85" s="310"/>
      <c r="R85" s="311"/>
      <c r="S85" s="306"/>
      <c r="T85" s="306"/>
      <c r="U85" s="303"/>
      <c r="V85" s="303"/>
      <c r="W85" s="303"/>
      <c r="X85" s="303"/>
      <c r="Y85" s="303"/>
      <c r="Z85" s="303"/>
      <c r="AA85" s="303"/>
      <c r="AB85" s="303"/>
      <c r="AC85" s="307"/>
    </row>
    <row r="86" spans="1:29" s="40" customFormat="1">
      <c r="A86" s="306"/>
      <c r="B86" s="306"/>
      <c r="C86" s="306"/>
      <c r="D86" s="306"/>
      <c r="E86" s="306"/>
      <c r="F86" s="306"/>
      <c r="G86" s="306"/>
      <c r="H86" s="306"/>
      <c r="I86" s="308"/>
      <c r="J86" s="309"/>
      <c r="K86" s="309"/>
      <c r="L86" s="309"/>
      <c r="M86" s="308"/>
      <c r="N86" s="309"/>
      <c r="O86" s="309"/>
      <c r="P86" s="309"/>
      <c r="Q86" s="310"/>
      <c r="R86" s="311"/>
      <c r="S86" s="306"/>
      <c r="T86" s="306"/>
      <c r="U86" s="303"/>
      <c r="V86" s="303"/>
      <c r="W86" s="303"/>
      <c r="X86" s="303"/>
      <c r="Y86" s="303"/>
      <c r="Z86" s="303"/>
      <c r="AA86" s="303"/>
      <c r="AB86" s="303"/>
      <c r="AC86" s="307"/>
    </row>
    <row r="87" spans="1:29" s="40" customFormat="1">
      <c r="A87" s="306"/>
      <c r="B87" s="306"/>
      <c r="C87" s="306"/>
      <c r="D87" s="306"/>
      <c r="E87" s="306"/>
      <c r="F87" s="306"/>
      <c r="G87" s="306"/>
      <c r="H87" s="306"/>
      <c r="I87" s="308"/>
      <c r="J87" s="309"/>
      <c r="K87" s="309"/>
      <c r="L87" s="309"/>
      <c r="M87" s="308"/>
      <c r="N87" s="309"/>
      <c r="O87" s="309"/>
      <c r="P87" s="309"/>
      <c r="Q87" s="310"/>
      <c r="R87" s="311"/>
      <c r="S87" s="306"/>
      <c r="T87" s="306"/>
      <c r="U87" s="303"/>
      <c r="V87" s="303"/>
      <c r="W87" s="303"/>
      <c r="X87" s="303"/>
      <c r="Y87" s="303"/>
      <c r="Z87" s="303"/>
      <c r="AA87" s="303"/>
      <c r="AB87" s="303"/>
      <c r="AC87" s="307"/>
    </row>
    <row r="88" spans="1:29" s="40" customFormat="1">
      <c r="A88" s="306"/>
      <c r="B88" s="306"/>
      <c r="C88" s="306"/>
      <c r="D88" s="306"/>
      <c r="E88" s="306"/>
      <c r="F88" s="306"/>
      <c r="G88" s="306"/>
      <c r="H88" s="306"/>
      <c r="I88" s="308"/>
      <c r="J88" s="309"/>
      <c r="K88" s="309"/>
      <c r="L88" s="309"/>
      <c r="M88" s="308"/>
      <c r="N88" s="309"/>
      <c r="O88" s="309"/>
      <c r="P88" s="309"/>
      <c r="Q88" s="310"/>
      <c r="R88" s="311"/>
      <c r="S88" s="306"/>
      <c r="T88" s="306"/>
      <c r="U88" s="303"/>
      <c r="V88" s="303"/>
      <c r="W88" s="303"/>
      <c r="X88" s="303"/>
      <c r="Y88" s="303"/>
      <c r="Z88" s="303"/>
      <c r="AA88" s="303"/>
      <c r="AB88" s="303"/>
      <c r="AC88" s="307"/>
    </row>
    <row r="89" spans="1:29" s="40" customFormat="1">
      <c r="A89" s="306"/>
      <c r="B89" s="306"/>
      <c r="C89" s="306"/>
      <c r="D89" s="306"/>
      <c r="E89" s="306"/>
      <c r="F89" s="306"/>
      <c r="G89" s="306"/>
      <c r="H89" s="306"/>
      <c r="I89" s="308"/>
      <c r="J89" s="309"/>
      <c r="K89" s="309"/>
      <c r="L89" s="309"/>
      <c r="M89" s="308"/>
      <c r="N89" s="309"/>
      <c r="O89" s="309"/>
      <c r="P89" s="309"/>
      <c r="Q89" s="310"/>
      <c r="R89" s="311"/>
      <c r="S89" s="306"/>
      <c r="T89" s="306"/>
      <c r="U89" s="303"/>
      <c r="V89" s="303"/>
      <c r="W89" s="303"/>
      <c r="X89" s="303"/>
      <c r="Y89" s="303"/>
      <c r="Z89" s="303"/>
      <c r="AA89" s="303"/>
      <c r="AB89" s="303"/>
      <c r="AC89" s="307"/>
    </row>
    <row r="90" spans="1:29" s="40" customFormat="1">
      <c r="A90" s="306"/>
      <c r="B90" s="306"/>
      <c r="C90" s="306"/>
      <c r="D90" s="306"/>
      <c r="E90" s="306"/>
      <c r="F90" s="306"/>
      <c r="G90" s="306"/>
      <c r="H90" s="306"/>
      <c r="I90" s="308"/>
      <c r="J90" s="309"/>
      <c r="K90" s="309"/>
      <c r="L90" s="309"/>
      <c r="M90" s="308"/>
      <c r="N90" s="309"/>
      <c r="O90" s="309"/>
      <c r="P90" s="309"/>
      <c r="Q90" s="310"/>
      <c r="R90" s="311"/>
      <c r="S90" s="306"/>
      <c r="T90" s="306"/>
      <c r="U90" s="303"/>
      <c r="V90" s="303"/>
      <c r="W90" s="303"/>
      <c r="X90" s="303"/>
      <c r="Y90" s="303"/>
      <c r="Z90" s="303"/>
      <c r="AA90" s="303"/>
      <c r="AB90" s="303"/>
      <c r="AC90" s="307"/>
    </row>
    <row r="91" spans="1:29" s="40" customFormat="1">
      <c r="A91" s="306"/>
      <c r="B91" s="306"/>
      <c r="C91" s="306"/>
      <c r="D91" s="306"/>
      <c r="E91" s="306"/>
      <c r="F91" s="306"/>
      <c r="G91" s="306"/>
      <c r="H91" s="306"/>
      <c r="I91" s="308"/>
      <c r="J91" s="309"/>
      <c r="K91" s="309"/>
      <c r="L91" s="309"/>
      <c r="M91" s="308"/>
      <c r="N91" s="309"/>
      <c r="O91" s="309"/>
      <c r="P91" s="309"/>
      <c r="Q91" s="310"/>
      <c r="R91" s="311"/>
      <c r="S91" s="306"/>
      <c r="T91" s="306"/>
      <c r="U91" s="303"/>
      <c r="V91" s="303"/>
      <c r="W91" s="303"/>
      <c r="X91" s="303"/>
      <c r="Y91" s="303"/>
      <c r="Z91" s="303"/>
      <c r="AA91" s="303"/>
      <c r="AB91" s="303"/>
      <c r="AC91" s="307"/>
    </row>
    <row r="92" spans="1:29" s="40" customFormat="1">
      <c r="A92" s="306"/>
      <c r="B92" s="306"/>
      <c r="C92" s="306"/>
      <c r="D92" s="306"/>
      <c r="E92" s="306"/>
      <c r="F92" s="306"/>
      <c r="G92" s="306"/>
      <c r="H92" s="306"/>
      <c r="I92" s="308"/>
      <c r="J92" s="309"/>
      <c r="K92" s="309"/>
      <c r="L92" s="309"/>
      <c r="M92" s="308"/>
      <c r="N92" s="309"/>
      <c r="O92" s="309"/>
      <c r="P92" s="309"/>
      <c r="Q92" s="310"/>
      <c r="R92" s="311"/>
      <c r="S92" s="306"/>
      <c r="T92" s="306"/>
      <c r="U92" s="303"/>
      <c r="V92" s="303"/>
      <c r="W92" s="303"/>
      <c r="X92" s="303"/>
      <c r="Y92" s="303"/>
      <c r="Z92" s="303"/>
      <c r="AA92" s="303"/>
      <c r="AB92" s="303"/>
      <c r="AC92" s="307"/>
    </row>
    <row r="93" spans="1:29" s="40" customFormat="1">
      <c r="A93" s="306"/>
      <c r="B93" s="306"/>
      <c r="C93" s="306"/>
      <c r="D93" s="306"/>
      <c r="E93" s="306"/>
      <c r="F93" s="306"/>
      <c r="G93" s="306"/>
      <c r="H93" s="306"/>
      <c r="I93" s="308"/>
      <c r="J93" s="309"/>
      <c r="K93" s="309"/>
      <c r="L93" s="309"/>
      <c r="M93" s="308"/>
      <c r="N93" s="309"/>
      <c r="O93" s="309"/>
      <c r="P93" s="309"/>
      <c r="Q93" s="310"/>
      <c r="R93" s="311"/>
      <c r="S93" s="306"/>
      <c r="T93" s="306"/>
      <c r="U93" s="303"/>
      <c r="V93" s="303"/>
      <c r="W93" s="303"/>
      <c r="X93" s="303"/>
      <c r="Y93" s="303"/>
      <c r="Z93" s="303"/>
      <c r="AA93" s="303"/>
      <c r="AB93" s="303"/>
      <c r="AC93" s="307"/>
    </row>
    <row r="94" spans="1:29" s="40" customFormat="1">
      <c r="A94" s="306"/>
      <c r="B94" s="306"/>
      <c r="C94" s="306"/>
      <c r="D94" s="306"/>
      <c r="E94" s="306"/>
      <c r="F94" s="306"/>
      <c r="G94" s="306"/>
      <c r="H94" s="306"/>
      <c r="I94" s="308"/>
      <c r="J94" s="309"/>
      <c r="K94" s="309"/>
      <c r="L94" s="309"/>
      <c r="M94" s="308"/>
      <c r="N94" s="309"/>
      <c r="O94" s="309"/>
      <c r="P94" s="309"/>
      <c r="Q94" s="310"/>
      <c r="R94" s="311"/>
      <c r="S94" s="306"/>
      <c r="T94" s="306"/>
      <c r="U94" s="303"/>
      <c r="V94" s="303"/>
      <c r="W94" s="303"/>
      <c r="X94" s="303"/>
      <c r="Y94" s="303"/>
      <c r="Z94" s="303"/>
      <c r="AA94" s="303"/>
      <c r="AB94" s="303"/>
      <c r="AC94" s="307"/>
    </row>
  </sheetData>
  <sheetProtection algorithmName="SHA-512" hashValue="7NMv09viIr+DBUmKri8GzEmWolnNCztUUza9vplvdmt59sVa//Zx6IsAhwIGo4AffTMT/icQafK5hCOQl4r6mQ==" saltValue="+Pjihype9AuLs4QTiw4gIw==" spinCount="100000" sheet="1" scenarios="1" formatCells="0" formatColumns="0" formatRows="0" insertHyperlinks="0" selectLockedCells="1"/>
  <mergeCells count="237">
    <mergeCell ref="B58:C58"/>
    <mergeCell ref="E58:F58"/>
    <mergeCell ref="G58:S58"/>
    <mergeCell ref="T58:V58"/>
    <mergeCell ref="W58:AA58"/>
    <mergeCell ref="B56:C56"/>
    <mergeCell ref="E56:F56"/>
    <mergeCell ref="G56:S56"/>
    <mergeCell ref="T56:V56"/>
    <mergeCell ref="W56:AA56"/>
    <mergeCell ref="B57:C57"/>
    <mergeCell ref="E57:F57"/>
    <mergeCell ref="G57:S57"/>
    <mergeCell ref="T57:V57"/>
    <mergeCell ref="W57:AA57"/>
    <mergeCell ref="B54:C54"/>
    <mergeCell ref="E54:F54"/>
    <mergeCell ref="G54:S54"/>
    <mergeCell ref="T54:V54"/>
    <mergeCell ref="W54:AA54"/>
    <mergeCell ref="B55:C55"/>
    <mergeCell ref="E55:F55"/>
    <mergeCell ref="G55:S55"/>
    <mergeCell ref="T55:V55"/>
    <mergeCell ref="W55:AA55"/>
    <mergeCell ref="B52:C52"/>
    <mergeCell ref="E52:F52"/>
    <mergeCell ref="G52:S52"/>
    <mergeCell ref="T52:V52"/>
    <mergeCell ref="W52:AA52"/>
    <mergeCell ref="B53:C53"/>
    <mergeCell ref="E53:F53"/>
    <mergeCell ref="G53:S53"/>
    <mergeCell ref="T53:V53"/>
    <mergeCell ref="W53:AA53"/>
    <mergeCell ref="B50:C50"/>
    <mergeCell ref="E50:F50"/>
    <mergeCell ref="G50:S50"/>
    <mergeCell ref="T50:V50"/>
    <mergeCell ref="W50:AA50"/>
    <mergeCell ref="B51:C51"/>
    <mergeCell ref="E51:F51"/>
    <mergeCell ref="G51:S51"/>
    <mergeCell ref="T51:V51"/>
    <mergeCell ref="W51:AA51"/>
    <mergeCell ref="B48:C48"/>
    <mergeCell ref="E48:F48"/>
    <mergeCell ref="G48:S48"/>
    <mergeCell ref="T48:V48"/>
    <mergeCell ref="W48:AA48"/>
    <mergeCell ref="B49:C49"/>
    <mergeCell ref="E49:F49"/>
    <mergeCell ref="G49:S49"/>
    <mergeCell ref="T49:V49"/>
    <mergeCell ref="W49:AA49"/>
    <mergeCell ref="B46:C46"/>
    <mergeCell ref="E46:F46"/>
    <mergeCell ref="G46:S46"/>
    <mergeCell ref="T46:V46"/>
    <mergeCell ref="W46:AA46"/>
    <mergeCell ref="B47:C47"/>
    <mergeCell ref="E47:F47"/>
    <mergeCell ref="G47:S47"/>
    <mergeCell ref="T47:V47"/>
    <mergeCell ref="W47:AA47"/>
    <mergeCell ref="B44:C44"/>
    <mergeCell ref="E44:F44"/>
    <mergeCell ref="G44:S44"/>
    <mergeCell ref="T44:V44"/>
    <mergeCell ref="W44:AA44"/>
    <mergeCell ref="B45:C45"/>
    <mergeCell ref="E45:F45"/>
    <mergeCell ref="G45:S45"/>
    <mergeCell ref="T45:V45"/>
    <mergeCell ref="W45:AA45"/>
    <mergeCell ref="B42:C42"/>
    <mergeCell ref="E42:F42"/>
    <mergeCell ref="G42:S42"/>
    <mergeCell ref="T42:V42"/>
    <mergeCell ref="W42:AA42"/>
    <mergeCell ref="B43:C43"/>
    <mergeCell ref="E43:F43"/>
    <mergeCell ref="G43:S43"/>
    <mergeCell ref="T43:V43"/>
    <mergeCell ref="W43:AA43"/>
    <mergeCell ref="B41:C41"/>
    <mergeCell ref="E41:F41"/>
    <mergeCell ref="G41:S41"/>
    <mergeCell ref="T41:V41"/>
    <mergeCell ref="W41:AA41"/>
    <mergeCell ref="B38:C38"/>
    <mergeCell ref="E38:F38"/>
    <mergeCell ref="G38:S38"/>
    <mergeCell ref="T38:V38"/>
    <mergeCell ref="W38:AA38"/>
    <mergeCell ref="B39:C39"/>
    <mergeCell ref="E39:F39"/>
    <mergeCell ref="G39:S39"/>
    <mergeCell ref="T39:V39"/>
    <mergeCell ref="W39:AA39"/>
    <mergeCell ref="B37:C37"/>
    <mergeCell ref="E37:F37"/>
    <mergeCell ref="G37:S37"/>
    <mergeCell ref="T37:V37"/>
    <mergeCell ref="W37:AA37"/>
    <mergeCell ref="B40:C40"/>
    <mergeCell ref="E40:F40"/>
    <mergeCell ref="G40:S40"/>
    <mergeCell ref="T40:V40"/>
    <mergeCell ref="W40:AA40"/>
    <mergeCell ref="B33:C33"/>
    <mergeCell ref="E33:F33"/>
    <mergeCell ref="G33:S33"/>
    <mergeCell ref="T33:V33"/>
    <mergeCell ref="B36:C36"/>
    <mergeCell ref="E36:F36"/>
    <mergeCell ref="G36:S36"/>
    <mergeCell ref="T36:V36"/>
    <mergeCell ref="W36:AA36"/>
    <mergeCell ref="G35:S35"/>
    <mergeCell ref="T35:V35"/>
    <mergeCell ref="W35:AA35"/>
    <mergeCell ref="B34:C34"/>
    <mergeCell ref="E34:F34"/>
    <mergeCell ref="G34:S34"/>
    <mergeCell ref="T34:V34"/>
    <mergeCell ref="W34:AA34"/>
    <mergeCell ref="B35:C35"/>
    <mergeCell ref="E35:F35"/>
    <mergeCell ref="W33:AA33"/>
    <mergeCell ref="T30:V30"/>
    <mergeCell ref="W30:AA30"/>
    <mergeCell ref="B31:C31"/>
    <mergeCell ref="E31:F31"/>
    <mergeCell ref="G31:S31"/>
    <mergeCell ref="T31:V31"/>
    <mergeCell ref="W31:AA31"/>
    <mergeCell ref="B32:C32"/>
    <mergeCell ref="E32:F32"/>
    <mergeCell ref="G32:S32"/>
    <mergeCell ref="T32:V32"/>
    <mergeCell ref="W32:AA32"/>
    <mergeCell ref="G28:S28"/>
    <mergeCell ref="T28:V28"/>
    <mergeCell ref="W28:AA28"/>
    <mergeCell ref="B25:C25"/>
    <mergeCell ref="E25:F25"/>
    <mergeCell ref="G25:S25"/>
    <mergeCell ref="T25:V25"/>
    <mergeCell ref="W25:AA25"/>
    <mergeCell ref="B26:C26"/>
    <mergeCell ref="E26:F26"/>
    <mergeCell ref="G26:S26"/>
    <mergeCell ref="T26:V26"/>
    <mergeCell ref="W26:AA26"/>
    <mergeCell ref="B29:C29"/>
    <mergeCell ref="E29:F29"/>
    <mergeCell ref="G29:S29"/>
    <mergeCell ref="T29:V29"/>
    <mergeCell ref="W29:AA29"/>
    <mergeCell ref="B30:C30"/>
    <mergeCell ref="E30:F30"/>
    <mergeCell ref="G30:S30"/>
    <mergeCell ref="B23:C23"/>
    <mergeCell ref="E23:F23"/>
    <mergeCell ref="G23:S23"/>
    <mergeCell ref="T23:V23"/>
    <mergeCell ref="W23:AA23"/>
    <mergeCell ref="T24:V24"/>
    <mergeCell ref="W24:AA24"/>
    <mergeCell ref="B27:C27"/>
    <mergeCell ref="E27:F27"/>
    <mergeCell ref="G27:S27"/>
    <mergeCell ref="T27:V27"/>
    <mergeCell ref="W27:AA27"/>
    <mergeCell ref="B24:C24"/>
    <mergeCell ref="E24:F24"/>
    <mergeCell ref="B28:C28"/>
    <mergeCell ref="E28:F28"/>
    <mergeCell ref="T21:V21"/>
    <mergeCell ref="W21:AA21"/>
    <mergeCell ref="B17:C18"/>
    <mergeCell ref="D17:D18"/>
    <mergeCell ref="E17:F18"/>
    <mergeCell ref="B22:C22"/>
    <mergeCell ref="E22:F22"/>
    <mergeCell ref="G22:S22"/>
    <mergeCell ref="T22:V22"/>
    <mergeCell ref="W22:AA22"/>
    <mergeCell ref="E5:H5"/>
    <mergeCell ref="J5:L5"/>
    <mergeCell ref="C7:D8"/>
    <mergeCell ref="P8:Q8"/>
    <mergeCell ref="M7:M8"/>
    <mergeCell ref="P7:Q7"/>
    <mergeCell ref="G24:S24"/>
    <mergeCell ref="G17:V17"/>
    <mergeCell ref="W17:AA18"/>
    <mergeCell ref="B19:C19"/>
    <mergeCell ref="E19:F19"/>
    <mergeCell ref="G19:S19"/>
    <mergeCell ref="T19:V19"/>
    <mergeCell ref="W19:AA19"/>
    <mergeCell ref="B20:C20"/>
    <mergeCell ref="E20:F20"/>
    <mergeCell ref="G20:S20"/>
    <mergeCell ref="T20:V20"/>
    <mergeCell ref="W20:AA20"/>
    <mergeCell ref="G18:S18"/>
    <mergeCell ref="T18:V18"/>
    <mergeCell ref="B21:C21"/>
    <mergeCell ref="E21:F21"/>
    <mergeCell ref="G21:S21"/>
    <mergeCell ref="E7:E8"/>
    <mergeCell ref="F7:F8"/>
    <mergeCell ref="H7:H8"/>
    <mergeCell ref="I7:I8"/>
    <mergeCell ref="J7:J8"/>
    <mergeCell ref="K7:L8"/>
    <mergeCell ref="Y3:AA15"/>
    <mergeCell ref="C13:E13"/>
    <mergeCell ref="C14:E14"/>
    <mergeCell ref="V7:V8"/>
    <mergeCell ref="W7:W8"/>
    <mergeCell ref="J10:J11"/>
    <mergeCell ref="K10:M11"/>
    <mergeCell ref="C12:E12"/>
    <mergeCell ref="R7:R8"/>
    <mergeCell ref="S7:S8"/>
    <mergeCell ref="T7:T8"/>
    <mergeCell ref="U7:U8"/>
    <mergeCell ref="C4:D5"/>
    <mergeCell ref="E4:H4"/>
    <mergeCell ref="I4:I5"/>
    <mergeCell ref="J4:L4"/>
    <mergeCell ref="M4:M5"/>
    <mergeCell ref="N4:P5"/>
  </mergeCells>
  <phoneticPr fontId="7" type="noConversion"/>
  <conditionalFormatting sqref="AC19:AC94">
    <cfRule type="cellIs" dxfId="0" priority="1" stopIfTrue="1" operator="equal">
      <formula>0</formula>
    </cfRule>
  </conditionalFormatting>
  <dataValidations count="5">
    <dataValidation type="list" allowBlank="1" showInputMessage="1" showErrorMessage="1" sqref="E19:E58" xr:uid="{C59C3313-0FA4-40F7-A1E3-ADA1BDBAC358}">
      <formula1>"一般原料,再生原料"</formula1>
    </dataValidation>
    <dataValidation type="list" allowBlank="1" showInputMessage="1" showErrorMessage="1" sqref="JB19:JC21 SX19:SY21 ACT19:ACU21 AMP19:AMQ21 AWL19:AWM21 BGH19:BGI21 BQD19:BQE21 BZZ19:CAA21 CJV19:CJW21 CTR19:CTS21 DDN19:DDO21 DNJ19:DNK21 DXF19:DXG21 EHB19:EHC21 EQX19:EQY21 FAT19:FAU21 FKP19:FKQ21 FUL19:FUM21 GEH19:GEI21 GOD19:GOE21 GXZ19:GYA21 HHV19:HHW21 HRR19:HRS21 IBN19:IBO21 ILJ19:ILK21 IVF19:IVG21 JFB19:JFC21 JOX19:JOY21 JYT19:JYU21 KIP19:KIQ21 KSL19:KSM21 LCH19:LCI21 LMD19:LME21 LVZ19:LWA21 MFV19:MFW21 MPR19:MPS21 MZN19:MZO21 NJJ19:NJK21 NTF19:NTG21 ODB19:ODC21 OMX19:OMY21 OWT19:OWU21 PGP19:PGQ21 PQL19:PQM21 QAH19:QAI21 QKD19:QKE21 QTZ19:QUA21 RDV19:RDW21 RNR19:RNS21 RXN19:RXO21 SHJ19:SHK21 SRF19:SRG21 TBB19:TBC21 TKX19:TKY21 TUT19:TUU21 UEP19:UEQ21 UOL19:UOM21 UYH19:UYI21 VID19:VIE21 VRZ19:VSA21 WBV19:WBW21 WLR19:WLS21 WVN19:WVO21 IT19:IT21 SP19:SP21 ACL19:ACL21 AMH19:AMH21 AWD19:AWD21 BFZ19:BFZ21 BPV19:BPV21 BZR19:BZR21 CJN19:CJN21 CTJ19:CTJ21 DDF19:DDF21 DNB19:DNB21 DWX19:DWX21 EGT19:EGT21 EQP19:EQP21 FAL19:FAL21 FKH19:FKH21 FUD19:FUD21 GDZ19:GDZ21 GNV19:GNV21 GXR19:GXR21 HHN19:HHN21 HRJ19:HRJ21 IBF19:IBF21 ILB19:ILB21 IUX19:IUX21 JET19:JET21 JOP19:JOP21 JYL19:JYL21 KIH19:KIH21 KSD19:KSD21 LBZ19:LBZ21 LLV19:LLV21 LVR19:LVR21 MFN19:MFN21 MPJ19:MPJ21 MZF19:MZF21 NJB19:NJB21 NSX19:NSX21 OCT19:OCT21 OMP19:OMP21 OWL19:OWL21 PGH19:PGH21 PQD19:PQD21 PZZ19:PZZ21 QJV19:QJV21 QTR19:QTR21 RDN19:RDN21 RNJ19:RNJ21 RXF19:RXF21 SHB19:SHB21 SQX19:SQX21 TAT19:TAT21 TKP19:TKP21 TUL19:TUL21 UEH19:UEH21 UOD19:UOD21 UXZ19:UXZ21 VHV19:VHV21 VRR19:VRR21 WBN19:WBN21 WLJ19:WLJ21 WVF19:WVF21 IS19:IS22 JA19:JA22 SO19:SO22 SW19:SW22 ACK19:ACK22 ACS19:ACS22 AMG19:AMG22 AMO19:AMO22 AWC19:AWC22 AWK19:AWK22 BFY19:BFY22 BGG19:BGG22 BPU19:BPU22 BQC19:BQC22 BZQ19:BZQ22 BZY19:BZY22 CJM19:CJM22 CJU19:CJU22 CTI19:CTI22 CTQ19:CTQ22 DDE19:DDE22 DDM19:DDM22 DNA19:DNA22 DNI19:DNI22 DWW19:DWW22 DXE19:DXE22 EGS19:EGS22 EHA19:EHA22 EQO19:EQO22 EQW19:EQW22 FAK19:FAK22 FAS19:FAS22 FKG19:FKG22 FKO19:FKO22 FUC19:FUC22 FUK19:FUK22 GDY19:GDY22 GEG19:GEG22 GNU19:GNU22 GOC19:GOC22 GXQ19:GXQ22 GXY19:GXY22 HHM19:HHM22 HHU19:HHU22 HRI19:HRI22 HRQ19:HRQ22 IBE19:IBE22 IBM19:IBM22 ILA19:ILA22 ILI19:ILI22 IUW19:IUW22 IVE19:IVE22 JES19:JES22 JFA19:JFA22 JOO19:JOO22 JOW19:JOW22 JYK19:JYK22 JYS19:JYS22 KIG19:KIG22 KIO19:KIO22 KSC19:KSC22 KSK19:KSK22 LBY19:LBY22 LCG19:LCG22 LLU19:LLU22 LMC19:LMC22 LVQ19:LVQ22 LVY19:LVY22 MFM19:MFM22 MFU19:MFU22 MPI19:MPI22 MPQ19:MPQ22 MZE19:MZE22 MZM19:MZM22 NJA19:NJA22 NJI19:NJI22 NSW19:NSW22 NTE19:NTE22 OCS19:OCS22 ODA19:ODA22 OMO19:OMO22 OMW19:OMW22 OWK19:OWK22 OWS19:OWS22 PGG19:PGG22 PGO19:PGO22 PQC19:PQC22 PQK19:PQK22 PZY19:PZY22 QAG19:QAG22 QJU19:QJU22 QKC19:QKC22 QTQ19:QTQ22 QTY19:QTY22 RDM19:RDM22 RDU19:RDU22 RNI19:RNI22 RNQ19:RNQ22 RXE19:RXE22 RXM19:RXM22 SHA19:SHA22 SHI19:SHI22 SQW19:SQW22 SRE19:SRE22 TAS19:TAS22 TBA19:TBA22 TKO19:TKO22 TKW19:TKW22 TUK19:TUK22 TUS19:TUS22 UEG19:UEG22 UEO19:UEO22 UOC19:UOC22 UOK19:UOK22 UXY19:UXY22 UYG19:UYG22 VHU19:VHU22 VIC19:VIC22 VRQ19:VRQ22 VRY19:VRY22 WBM19:WBM22 WBU19:WBU22 WLI19:WLI22 WLQ19:WLQ22 WVE19:WVE22 WVM19:WVM22 IS23:IT38 JA23:JC38 SO23:SP38 SW23:SY38 ACK23:ACL38 ACS23:ACU38 AMG23:AMH38 AMO23:AMQ38 AWC23:AWD38 AWK23:AWM38 BFY23:BFZ38 BGG23:BGI38 BPU23:BPV38 BQC23:BQE38 BZQ23:BZR38 BZY23:CAA38 CJM23:CJN38 CJU23:CJW38 CTI23:CTJ38 CTQ23:CTS38 DDE23:DDF38 DDM23:DDO38 DNA23:DNB38 DNI23:DNK38 DWW23:DWX38 DXE23:DXG38 EGS23:EGT38 EHA23:EHC38 EQO23:EQP38 EQW23:EQY38 FAK23:FAL38 FAS23:FAU38 FKG23:FKH38 FKO23:FKQ38 FUC23:FUD38 FUK23:FUM38 GDY23:GDZ38 GEG23:GEI38 GNU23:GNV38 GOC23:GOE38 GXQ23:GXR38 GXY23:GYA38 HHM23:HHN38 HHU23:HHW38 HRI23:HRJ38 HRQ23:HRS38 IBE23:IBF38 IBM23:IBO38 ILA23:ILB38 ILI23:ILK38 IUW23:IUX38 IVE23:IVG38 JES23:JET38 JFA23:JFC38 JOO23:JOP38 JOW23:JOY38 JYK23:JYL38 JYS23:JYU38 KIG23:KIH38 KIO23:KIQ38 KSC23:KSD38 KSK23:KSM38 LBY23:LBZ38 LCG23:LCI38 LLU23:LLV38 LMC23:LME38 LVQ23:LVR38 LVY23:LWA38 MFM23:MFN38 MFU23:MFW38 MPI23:MPJ38 MPQ23:MPS38 MZE23:MZF38 MZM23:MZO38 NJA23:NJB38 NJI23:NJK38 NSW23:NSX38 NTE23:NTG38 OCS23:OCT38 ODA23:ODC38 OMO23:OMP38 OMW23:OMY38 OWK23:OWL38 OWS23:OWU38 PGG23:PGH38 PGO23:PGQ38 PQC23:PQD38 PQK23:PQM38 PZY23:PZZ38 QAG23:QAI38 QJU23:QJV38 QKC23:QKE38 QTQ23:QTR38 QTY23:QUA38 RDM23:RDN38 RDU23:RDW38 RNI23:RNJ38 RNQ23:RNS38 RXE23:RXF38 RXM23:RXO38 SHA23:SHB38 SHI23:SHK38 SQW23:SQX38 SRE23:SRG38 TAS23:TAT38 TBA23:TBC38 TKO23:TKP38 TKW23:TKY38 TUK23:TUL38 TUS23:TUU38 UEG23:UEH38 UEO23:UEQ38 UOC23:UOD38 UOK23:UOM38 UXY23:UXZ38 UYG23:UYI38 VHU23:VHV38 VIC23:VIE38 VRQ23:VRR38 VRY23:VSA38 WBM23:WBN38 WBU23:WBW38 WLI23:WLJ38 WLQ23:WLS38 WVE23:WVF38 WVM23:WVO38 M65555:M65557 U65555:V65557 IT65555:IT65557 JB65555:JC65557 SP65555:SP65557 SX65555:SY65557 ACL65555:ACL65557 ACT65555:ACU65557 AMH65555:AMH65557 AMP65555:AMQ65557 AWD65555:AWD65557 AWL65555:AWM65557 BFZ65555:BFZ65557 BGH65555:BGI65557 BPV65555:BPV65557 BQD65555:BQE65557 BZR65555:BZR65557 BZZ65555:CAA65557 CJN65555:CJN65557 CJV65555:CJW65557 CTJ65555:CTJ65557 CTR65555:CTS65557 DDF65555:DDF65557 DDN65555:DDO65557 DNB65555:DNB65557 DNJ65555:DNK65557 DWX65555:DWX65557 DXF65555:DXG65557 EGT65555:EGT65557 EHB65555:EHC65557 EQP65555:EQP65557 EQX65555:EQY65557 FAL65555:FAL65557 FAT65555:FAU65557 FKH65555:FKH65557 FKP65555:FKQ65557 FUD65555:FUD65557 FUL65555:FUM65557 GDZ65555:GDZ65557 GEH65555:GEI65557 GNV65555:GNV65557 GOD65555:GOE65557 GXR65555:GXR65557 GXZ65555:GYA65557 HHN65555:HHN65557 HHV65555:HHW65557 HRJ65555:HRJ65557 HRR65555:HRS65557 IBF65555:IBF65557 IBN65555:IBO65557 ILB65555:ILB65557 ILJ65555:ILK65557 IUX65555:IUX65557 IVF65555:IVG65557 JET65555:JET65557 JFB65555:JFC65557 JOP65555:JOP65557 JOX65555:JOY65557 JYL65555:JYL65557 JYT65555:JYU65557 KIH65555:KIH65557 KIP65555:KIQ65557 KSD65555:KSD65557 KSL65555:KSM65557 LBZ65555:LBZ65557 LCH65555:LCI65557 LLV65555:LLV65557 LMD65555:LME65557 LVR65555:LVR65557 LVZ65555:LWA65557 MFN65555:MFN65557 MFV65555:MFW65557 MPJ65555:MPJ65557 MPR65555:MPS65557 MZF65555:MZF65557 MZN65555:MZO65557 NJB65555:NJB65557 NJJ65555:NJK65557 NSX65555:NSX65557 NTF65555:NTG65557 OCT65555:OCT65557 ODB65555:ODC65557 OMP65555:OMP65557 OMX65555:OMY65557 OWL65555:OWL65557 OWT65555:OWU65557 PGH65555:PGH65557 PGP65555:PGQ65557 PQD65555:PQD65557 PQL65555:PQM65557 PZZ65555:PZZ65557 QAH65555:QAI65557 QJV65555:QJV65557 QKD65555:QKE65557 QTR65555:QTR65557 QTZ65555:QUA65557 RDN65555:RDN65557 RDV65555:RDW65557 RNJ65555:RNJ65557 RNR65555:RNS65557 RXF65555:RXF65557 RXN65555:RXO65557 SHB65555:SHB65557 SHJ65555:SHK65557 SQX65555:SQX65557 SRF65555:SRG65557 TAT65555:TAT65557 TBB65555:TBC65557 TKP65555:TKP65557 TKX65555:TKY65557 TUL65555:TUL65557 TUT65555:TUU65557 UEH65555:UEH65557 UEP65555:UEQ65557 UOD65555:UOD65557 UOL65555:UOM65557 UXZ65555:UXZ65557 UYH65555:UYI65557 VHV65555:VHV65557 VID65555:VIE65557 VRR65555:VRR65557 VRZ65555:VSA65557 WBN65555:WBN65557 WBV65555:WBW65557 WLJ65555:WLJ65557 WLR65555:WLS65557 WVF65555:WVF65557 WVN65555:WVO65557 L65555:L65558 T65555:T65558 IS65555:IS65558 JA65555:JA65558 SO65555:SO65558 SW65555:SW65558 ACK65555:ACK65558 ACS65555:ACS65558 AMG65555:AMG65558 AMO65555:AMO65558 AWC65555:AWC65558 AWK65555:AWK65558 BFY65555:BFY65558 BGG65555:BGG65558 BPU65555:BPU65558 BQC65555:BQC65558 BZQ65555:BZQ65558 BZY65555:BZY65558 CJM65555:CJM65558 CJU65555:CJU65558 CTI65555:CTI65558 CTQ65555:CTQ65558 DDE65555:DDE65558 DDM65555:DDM65558 DNA65555:DNA65558 DNI65555:DNI65558 DWW65555:DWW65558 DXE65555:DXE65558 EGS65555:EGS65558 EHA65555:EHA65558 EQO65555:EQO65558 EQW65555:EQW65558 FAK65555:FAK65558 FAS65555:FAS65558 FKG65555:FKG65558 FKO65555:FKO65558 FUC65555:FUC65558 FUK65555:FUK65558 GDY65555:GDY65558 GEG65555:GEG65558 GNU65555:GNU65558 GOC65555:GOC65558 GXQ65555:GXQ65558 GXY65555:GXY65558 HHM65555:HHM65558 HHU65555:HHU65558 HRI65555:HRI65558 HRQ65555:HRQ65558 IBE65555:IBE65558 IBM65555:IBM65558 ILA65555:ILA65558 ILI65555:ILI65558 IUW65555:IUW65558 IVE65555:IVE65558 JES65555:JES65558 JFA65555:JFA65558 JOO65555:JOO65558 JOW65555:JOW65558 JYK65555:JYK65558 JYS65555:JYS65558 KIG65555:KIG65558 KIO65555:KIO65558 KSC65555:KSC65558 KSK65555:KSK65558 LBY65555:LBY65558 LCG65555:LCG65558 LLU65555:LLU65558 LMC65555:LMC65558 LVQ65555:LVQ65558 LVY65555:LVY65558 MFM65555:MFM65558 MFU65555:MFU65558 MPI65555:MPI65558 MPQ65555:MPQ65558 MZE65555:MZE65558 MZM65555:MZM65558 NJA65555:NJA65558 NJI65555:NJI65558 NSW65555:NSW65558 NTE65555:NTE65558 OCS65555:OCS65558 ODA65555:ODA65558 OMO65555:OMO65558 OMW65555:OMW65558 OWK65555:OWK65558 OWS65555:OWS65558 PGG65555:PGG65558 PGO65555:PGO65558 PQC65555:PQC65558 PQK65555:PQK65558 PZY65555:PZY65558 QAG65555:QAG65558 QJU65555:QJU65558 QKC65555:QKC65558 QTQ65555:QTQ65558 QTY65555:QTY65558 RDM65555:RDM65558 RDU65555:RDU65558 RNI65555:RNI65558 RNQ65555:RNQ65558 RXE65555:RXE65558 RXM65555:RXM65558 SHA65555:SHA65558 SHI65555:SHI65558 SQW65555:SQW65558 SRE65555:SRE65558 TAS65555:TAS65558 TBA65555:TBA65558 TKO65555:TKO65558 TKW65555:TKW65558 TUK65555:TUK65558 TUS65555:TUS65558 UEG65555:UEG65558 UEO65555:UEO65558 UOC65555:UOC65558 UOK65555:UOK65558 UXY65555:UXY65558 UYG65555:UYG65558 VHU65555:VHU65558 VIC65555:VIC65558 VRQ65555:VRQ65558 VRY65555:VRY65558 WBM65555:WBM65558 WBU65555:WBU65558 WLI65555:WLI65558 WLQ65555:WLQ65558 WVE65555:WVE65558 WVM65555:WVM65558 L65559:M65574 T65559:V65574 IS65559:IT65574 JA65559:JC65574 SO65559:SP65574 SW65559:SY65574 ACK65559:ACL65574 ACS65559:ACU65574 AMG65559:AMH65574 AMO65559:AMQ65574 AWC65559:AWD65574 AWK65559:AWM65574 BFY65559:BFZ65574 BGG65559:BGI65574 BPU65559:BPV65574 BQC65559:BQE65574 BZQ65559:BZR65574 BZY65559:CAA65574 CJM65559:CJN65574 CJU65559:CJW65574 CTI65559:CTJ65574 CTQ65559:CTS65574 DDE65559:DDF65574 DDM65559:DDO65574 DNA65559:DNB65574 DNI65559:DNK65574 DWW65559:DWX65574 DXE65559:DXG65574 EGS65559:EGT65574 EHA65559:EHC65574 EQO65559:EQP65574 EQW65559:EQY65574 FAK65559:FAL65574 FAS65559:FAU65574 FKG65559:FKH65574 FKO65559:FKQ65574 FUC65559:FUD65574 FUK65559:FUM65574 GDY65559:GDZ65574 GEG65559:GEI65574 GNU65559:GNV65574 GOC65559:GOE65574 GXQ65559:GXR65574 GXY65559:GYA65574 HHM65559:HHN65574 HHU65559:HHW65574 HRI65559:HRJ65574 HRQ65559:HRS65574 IBE65559:IBF65574 IBM65559:IBO65574 ILA65559:ILB65574 ILI65559:ILK65574 IUW65559:IUX65574 IVE65559:IVG65574 JES65559:JET65574 JFA65559:JFC65574 JOO65559:JOP65574 JOW65559:JOY65574 JYK65559:JYL65574 JYS65559:JYU65574 KIG65559:KIH65574 KIO65559:KIQ65574 KSC65559:KSD65574 KSK65559:KSM65574 LBY65559:LBZ65574 LCG65559:LCI65574 LLU65559:LLV65574 LMC65559:LME65574 LVQ65559:LVR65574 LVY65559:LWA65574 MFM65559:MFN65574 MFU65559:MFW65574 MPI65559:MPJ65574 MPQ65559:MPS65574 MZE65559:MZF65574 MZM65559:MZO65574 NJA65559:NJB65574 NJI65559:NJK65574 NSW65559:NSX65574 NTE65559:NTG65574 OCS65559:OCT65574 ODA65559:ODC65574 OMO65559:OMP65574 OMW65559:OMY65574 OWK65559:OWL65574 OWS65559:OWU65574 PGG65559:PGH65574 PGO65559:PGQ65574 PQC65559:PQD65574 PQK65559:PQM65574 PZY65559:PZZ65574 QAG65559:QAI65574 QJU65559:QJV65574 QKC65559:QKE65574 QTQ65559:QTR65574 QTY65559:QUA65574 RDM65559:RDN65574 RDU65559:RDW65574 RNI65559:RNJ65574 RNQ65559:RNS65574 RXE65559:RXF65574 RXM65559:RXO65574 SHA65559:SHB65574 SHI65559:SHK65574 SQW65559:SQX65574 SRE65559:SRG65574 TAS65559:TAT65574 TBA65559:TBC65574 TKO65559:TKP65574 TKW65559:TKY65574 TUK65559:TUL65574 TUS65559:TUU65574 UEG65559:UEH65574 UEO65559:UEQ65574 UOC65559:UOD65574 UOK65559:UOM65574 UXY65559:UXZ65574 UYG65559:UYI65574 VHU65559:VHV65574 VIC65559:VIE65574 VRQ65559:VRR65574 VRY65559:VSA65574 WBM65559:WBN65574 WBU65559:WBW65574 WLI65559:WLJ65574 WLQ65559:WLS65574 WVE65559:WVF65574 WVM65559:WVO65574 M131091:M131093 U131091:V131093 IT131091:IT131093 JB131091:JC131093 SP131091:SP131093 SX131091:SY131093 ACL131091:ACL131093 ACT131091:ACU131093 AMH131091:AMH131093 AMP131091:AMQ131093 AWD131091:AWD131093 AWL131091:AWM131093 BFZ131091:BFZ131093 BGH131091:BGI131093 BPV131091:BPV131093 BQD131091:BQE131093 BZR131091:BZR131093 BZZ131091:CAA131093 CJN131091:CJN131093 CJV131091:CJW131093 CTJ131091:CTJ131093 CTR131091:CTS131093 DDF131091:DDF131093 DDN131091:DDO131093 DNB131091:DNB131093 DNJ131091:DNK131093 DWX131091:DWX131093 DXF131091:DXG131093 EGT131091:EGT131093 EHB131091:EHC131093 EQP131091:EQP131093 EQX131091:EQY131093 FAL131091:FAL131093 FAT131091:FAU131093 FKH131091:FKH131093 FKP131091:FKQ131093 FUD131091:FUD131093 FUL131091:FUM131093 GDZ131091:GDZ131093 GEH131091:GEI131093 GNV131091:GNV131093 GOD131091:GOE131093 GXR131091:GXR131093 GXZ131091:GYA131093 HHN131091:HHN131093 HHV131091:HHW131093 HRJ131091:HRJ131093 HRR131091:HRS131093 IBF131091:IBF131093 IBN131091:IBO131093 ILB131091:ILB131093 ILJ131091:ILK131093 IUX131091:IUX131093 IVF131091:IVG131093 JET131091:JET131093 JFB131091:JFC131093 JOP131091:JOP131093 JOX131091:JOY131093 JYL131091:JYL131093 JYT131091:JYU131093 KIH131091:KIH131093 KIP131091:KIQ131093 KSD131091:KSD131093 KSL131091:KSM131093 LBZ131091:LBZ131093 LCH131091:LCI131093 LLV131091:LLV131093 LMD131091:LME131093 LVR131091:LVR131093 LVZ131091:LWA131093 MFN131091:MFN131093 MFV131091:MFW131093 MPJ131091:MPJ131093 MPR131091:MPS131093 MZF131091:MZF131093 MZN131091:MZO131093 NJB131091:NJB131093 NJJ131091:NJK131093 NSX131091:NSX131093 NTF131091:NTG131093 OCT131091:OCT131093 ODB131091:ODC131093 OMP131091:OMP131093 OMX131091:OMY131093 OWL131091:OWL131093 OWT131091:OWU131093 PGH131091:PGH131093 PGP131091:PGQ131093 PQD131091:PQD131093 PQL131091:PQM131093 PZZ131091:PZZ131093 QAH131091:QAI131093 QJV131091:QJV131093 QKD131091:QKE131093 QTR131091:QTR131093 QTZ131091:QUA131093 RDN131091:RDN131093 RDV131091:RDW131093 RNJ131091:RNJ131093 RNR131091:RNS131093 RXF131091:RXF131093 RXN131091:RXO131093 SHB131091:SHB131093 SHJ131091:SHK131093 SQX131091:SQX131093 SRF131091:SRG131093 TAT131091:TAT131093 TBB131091:TBC131093 TKP131091:TKP131093 TKX131091:TKY131093 TUL131091:TUL131093 TUT131091:TUU131093 UEH131091:UEH131093 UEP131091:UEQ131093 UOD131091:UOD131093 UOL131091:UOM131093 UXZ131091:UXZ131093 UYH131091:UYI131093 VHV131091:VHV131093 VID131091:VIE131093 VRR131091:VRR131093 VRZ131091:VSA131093 WBN131091:WBN131093 WBV131091:WBW131093 WLJ131091:WLJ131093 WLR131091:WLS131093 WVF131091:WVF131093 WVN131091:WVO131093 L131091:L131094 T131091:T131094 IS131091:IS131094 JA131091:JA131094 SO131091:SO131094 SW131091:SW131094 ACK131091:ACK131094 ACS131091:ACS131094 AMG131091:AMG131094 AMO131091:AMO131094 AWC131091:AWC131094 AWK131091:AWK131094 BFY131091:BFY131094 BGG131091:BGG131094 BPU131091:BPU131094 BQC131091:BQC131094 BZQ131091:BZQ131094 BZY131091:BZY131094 CJM131091:CJM131094 CJU131091:CJU131094 CTI131091:CTI131094 CTQ131091:CTQ131094 DDE131091:DDE131094 DDM131091:DDM131094 DNA131091:DNA131094 DNI131091:DNI131094 DWW131091:DWW131094 DXE131091:DXE131094 EGS131091:EGS131094 EHA131091:EHA131094 EQO131091:EQO131094 EQW131091:EQW131094 FAK131091:FAK131094 FAS131091:FAS131094 FKG131091:FKG131094 FKO131091:FKO131094 FUC131091:FUC131094 FUK131091:FUK131094 GDY131091:GDY131094 GEG131091:GEG131094 GNU131091:GNU131094 GOC131091:GOC131094 GXQ131091:GXQ131094 GXY131091:GXY131094 HHM131091:HHM131094 HHU131091:HHU131094 HRI131091:HRI131094 HRQ131091:HRQ131094 IBE131091:IBE131094 IBM131091:IBM131094 ILA131091:ILA131094 ILI131091:ILI131094 IUW131091:IUW131094 IVE131091:IVE131094 JES131091:JES131094 JFA131091:JFA131094 JOO131091:JOO131094 JOW131091:JOW131094 JYK131091:JYK131094 JYS131091:JYS131094 KIG131091:KIG131094 KIO131091:KIO131094 KSC131091:KSC131094 KSK131091:KSK131094 LBY131091:LBY131094 LCG131091:LCG131094 LLU131091:LLU131094 LMC131091:LMC131094 LVQ131091:LVQ131094 LVY131091:LVY131094 MFM131091:MFM131094 MFU131091:MFU131094 MPI131091:MPI131094 MPQ131091:MPQ131094 MZE131091:MZE131094 MZM131091:MZM131094 NJA131091:NJA131094 NJI131091:NJI131094 NSW131091:NSW131094 NTE131091:NTE131094 OCS131091:OCS131094 ODA131091:ODA131094 OMO131091:OMO131094 OMW131091:OMW131094 OWK131091:OWK131094 OWS131091:OWS131094 PGG131091:PGG131094 PGO131091:PGO131094 PQC131091:PQC131094 PQK131091:PQK131094 PZY131091:PZY131094 QAG131091:QAG131094 QJU131091:QJU131094 QKC131091:QKC131094 QTQ131091:QTQ131094 QTY131091:QTY131094 RDM131091:RDM131094 RDU131091:RDU131094 RNI131091:RNI131094 RNQ131091:RNQ131094 RXE131091:RXE131094 RXM131091:RXM131094 SHA131091:SHA131094 SHI131091:SHI131094 SQW131091:SQW131094 SRE131091:SRE131094 TAS131091:TAS131094 TBA131091:TBA131094 TKO131091:TKO131094 TKW131091:TKW131094 TUK131091:TUK131094 TUS131091:TUS131094 UEG131091:UEG131094 UEO131091:UEO131094 UOC131091:UOC131094 UOK131091:UOK131094 UXY131091:UXY131094 UYG131091:UYG131094 VHU131091:VHU131094 VIC131091:VIC131094 VRQ131091:VRQ131094 VRY131091:VRY131094 WBM131091:WBM131094 WBU131091:WBU131094 WLI131091:WLI131094 WLQ131091:WLQ131094 WVE131091:WVE131094 WVM131091:WVM131094 L131095:M131110 T131095:V131110 IS131095:IT131110 JA131095:JC131110 SO131095:SP131110 SW131095:SY131110 ACK131095:ACL131110 ACS131095:ACU131110 AMG131095:AMH131110 AMO131095:AMQ131110 AWC131095:AWD131110 AWK131095:AWM131110 BFY131095:BFZ131110 BGG131095:BGI131110 BPU131095:BPV131110 BQC131095:BQE131110 BZQ131095:BZR131110 BZY131095:CAA131110 CJM131095:CJN131110 CJU131095:CJW131110 CTI131095:CTJ131110 CTQ131095:CTS131110 DDE131095:DDF131110 DDM131095:DDO131110 DNA131095:DNB131110 DNI131095:DNK131110 DWW131095:DWX131110 DXE131095:DXG131110 EGS131095:EGT131110 EHA131095:EHC131110 EQO131095:EQP131110 EQW131095:EQY131110 FAK131095:FAL131110 FAS131095:FAU131110 FKG131095:FKH131110 FKO131095:FKQ131110 FUC131095:FUD131110 FUK131095:FUM131110 GDY131095:GDZ131110 GEG131095:GEI131110 GNU131095:GNV131110 GOC131095:GOE131110 GXQ131095:GXR131110 GXY131095:GYA131110 HHM131095:HHN131110 HHU131095:HHW131110 HRI131095:HRJ131110 HRQ131095:HRS131110 IBE131095:IBF131110 IBM131095:IBO131110 ILA131095:ILB131110 ILI131095:ILK131110 IUW131095:IUX131110 IVE131095:IVG131110 JES131095:JET131110 JFA131095:JFC131110 JOO131095:JOP131110 JOW131095:JOY131110 JYK131095:JYL131110 JYS131095:JYU131110 KIG131095:KIH131110 KIO131095:KIQ131110 KSC131095:KSD131110 KSK131095:KSM131110 LBY131095:LBZ131110 LCG131095:LCI131110 LLU131095:LLV131110 LMC131095:LME131110 LVQ131095:LVR131110 LVY131095:LWA131110 MFM131095:MFN131110 MFU131095:MFW131110 MPI131095:MPJ131110 MPQ131095:MPS131110 MZE131095:MZF131110 MZM131095:MZO131110 NJA131095:NJB131110 NJI131095:NJK131110 NSW131095:NSX131110 NTE131095:NTG131110 OCS131095:OCT131110 ODA131095:ODC131110 OMO131095:OMP131110 OMW131095:OMY131110 OWK131095:OWL131110 OWS131095:OWU131110 PGG131095:PGH131110 PGO131095:PGQ131110 PQC131095:PQD131110 PQK131095:PQM131110 PZY131095:PZZ131110 QAG131095:QAI131110 QJU131095:QJV131110 QKC131095:QKE131110 QTQ131095:QTR131110 QTY131095:QUA131110 RDM131095:RDN131110 RDU131095:RDW131110 RNI131095:RNJ131110 RNQ131095:RNS131110 RXE131095:RXF131110 RXM131095:RXO131110 SHA131095:SHB131110 SHI131095:SHK131110 SQW131095:SQX131110 SRE131095:SRG131110 TAS131095:TAT131110 TBA131095:TBC131110 TKO131095:TKP131110 TKW131095:TKY131110 TUK131095:TUL131110 TUS131095:TUU131110 UEG131095:UEH131110 UEO131095:UEQ131110 UOC131095:UOD131110 UOK131095:UOM131110 UXY131095:UXZ131110 UYG131095:UYI131110 VHU131095:VHV131110 VIC131095:VIE131110 VRQ131095:VRR131110 VRY131095:VSA131110 WBM131095:WBN131110 WBU131095:WBW131110 WLI131095:WLJ131110 WLQ131095:WLS131110 WVE131095:WVF131110 WVM131095:WVO131110 M196627:M196629 U196627:V196629 IT196627:IT196629 JB196627:JC196629 SP196627:SP196629 SX196627:SY196629 ACL196627:ACL196629 ACT196627:ACU196629 AMH196627:AMH196629 AMP196627:AMQ196629 AWD196627:AWD196629 AWL196627:AWM196629 BFZ196627:BFZ196629 BGH196627:BGI196629 BPV196627:BPV196629 BQD196627:BQE196629 BZR196627:BZR196629 BZZ196627:CAA196629 CJN196627:CJN196629 CJV196627:CJW196629 CTJ196627:CTJ196629 CTR196627:CTS196629 DDF196627:DDF196629 DDN196627:DDO196629 DNB196627:DNB196629 DNJ196627:DNK196629 DWX196627:DWX196629 DXF196627:DXG196629 EGT196627:EGT196629 EHB196627:EHC196629 EQP196627:EQP196629 EQX196627:EQY196629 FAL196627:FAL196629 FAT196627:FAU196629 FKH196627:FKH196629 FKP196627:FKQ196629 FUD196627:FUD196629 FUL196627:FUM196629 GDZ196627:GDZ196629 GEH196627:GEI196629 GNV196627:GNV196629 GOD196627:GOE196629 GXR196627:GXR196629 GXZ196627:GYA196629 HHN196627:HHN196629 HHV196627:HHW196629 HRJ196627:HRJ196629 HRR196627:HRS196629 IBF196627:IBF196629 IBN196627:IBO196629 ILB196627:ILB196629 ILJ196627:ILK196629 IUX196627:IUX196629 IVF196627:IVG196629 JET196627:JET196629 JFB196627:JFC196629 JOP196627:JOP196629 JOX196627:JOY196629 JYL196627:JYL196629 JYT196627:JYU196629 KIH196627:KIH196629 KIP196627:KIQ196629 KSD196627:KSD196629 KSL196627:KSM196629 LBZ196627:LBZ196629 LCH196627:LCI196629 LLV196627:LLV196629 LMD196627:LME196629 LVR196627:LVR196629 LVZ196627:LWA196629 MFN196627:MFN196629 MFV196627:MFW196629 MPJ196627:MPJ196629 MPR196627:MPS196629 MZF196627:MZF196629 MZN196627:MZO196629 NJB196627:NJB196629 NJJ196627:NJK196629 NSX196627:NSX196629 NTF196627:NTG196629 OCT196627:OCT196629 ODB196627:ODC196629 OMP196627:OMP196629 OMX196627:OMY196629 OWL196627:OWL196629 OWT196627:OWU196629 PGH196627:PGH196629 PGP196627:PGQ196629 PQD196627:PQD196629 PQL196627:PQM196629 PZZ196627:PZZ196629 QAH196627:QAI196629 QJV196627:QJV196629 QKD196627:QKE196629 QTR196627:QTR196629 QTZ196627:QUA196629 RDN196627:RDN196629 RDV196627:RDW196629 RNJ196627:RNJ196629 RNR196627:RNS196629 RXF196627:RXF196629 RXN196627:RXO196629 SHB196627:SHB196629 SHJ196627:SHK196629 SQX196627:SQX196629 SRF196627:SRG196629 TAT196627:TAT196629 TBB196627:TBC196629 TKP196627:TKP196629 TKX196627:TKY196629 TUL196627:TUL196629 TUT196627:TUU196629 UEH196627:UEH196629 UEP196627:UEQ196629 UOD196627:UOD196629 UOL196627:UOM196629 UXZ196627:UXZ196629 UYH196627:UYI196629 VHV196627:VHV196629 VID196627:VIE196629 VRR196627:VRR196629 VRZ196627:VSA196629 WBN196627:WBN196629 WBV196627:WBW196629 WLJ196627:WLJ196629 WLR196627:WLS196629 WVF196627:WVF196629 WVN196627:WVO196629 L196627:L196630 T196627:T196630 IS196627:IS196630 JA196627:JA196630 SO196627:SO196630 SW196627:SW196630 ACK196627:ACK196630 ACS196627:ACS196630 AMG196627:AMG196630 AMO196627:AMO196630 AWC196627:AWC196630 AWK196627:AWK196630 BFY196627:BFY196630 BGG196627:BGG196630 BPU196627:BPU196630 BQC196627:BQC196630 BZQ196627:BZQ196630 BZY196627:BZY196630 CJM196627:CJM196630 CJU196627:CJU196630 CTI196627:CTI196630 CTQ196627:CTQ196630 DDE196627:DDE196630 DDM196627:DDM196630 DNA196627:DNA196630 DNI196627:DNI196630 DWW196627:DWW196630 DXE196627:DXE196630 EGS196627:EGS196630 EHA196627:EHA196630 EQO196627:EQO196630 EQW196627:EQW196630 FAK196627:FAK196630 FAS196627:FAS196630 FKG196627:FKG196630 FKO196627:FKO196630 FUC196627:FUC196630 FUK196627:FUK196630 GDY196627:GDY196630 GEG196627:GEG196630 GNU196627:GNU196630 GOC196627:GOC196630 GXQ196627:GXQ196630 GXY196627:GXY196630 HHM196627:HHM196630 HHU196627:HHU196630 HRI196627:HRI196630 HRQ196627:HRQ196630 IBE196627:IBE196630 IBM196627:IBM196630 ILA196627:ILA196630 ILI196627:ILI196630 IUW196627:IUW196630 IVE196627:IVE196630 JES196627:JES196630 JFA196627:JFA196630 JOO196627:JOO196630 JOW196627:JOW196630 JYK196627:JYK196630 JYS196627:JYS196630 KIG196627:KIG196630 KIO196627:KIO196630 KSC196627:KSC196630 KSK196627:KSK196630 LBY196627:LBY196630 LCG196627:LCG196630 LLU196627:LLU196630 LMC196627:LMC196630 LVQ196627:LVQ196630 LVY196627:LVY196630 MFM196627:MFM196630 MFU196627:MFU196630 MPI196627:MPI196630 MPQ196627:MPQ196630 MZE196627:MZE196630 MZM196627:MZM196630 NJA196627:NJA196630 NJI196627:NJI196630 NSW196627:NSW196630 NTE196627:NTE196630 OCS196627:OCS196630 ODA196627:ODA196630 OMO196627:OMO196630 OMW196627:OMW196630 OWK196627:OWK196630 OWS196627:OWS196630 PGG196627:PGG196630 PGO196627:PGO196630 PQC196627:PQC196630 PQK196627:PQK196630 PZY196627:PZY196630 QAG196627:QAG196630 QJU196627:QJU196630 QKC196627:QKC196630 QTQ196627:QTQ196630 QTY196627:QTY196630 RDM196627:RDM196630 RDU196627:RDU196630 RNI196627:RNI196630 RNQ196627:RNQ196630 RXE196627:RXE196630 RXM196627:RXM196630 SHA196627:SHA196630 SHI196627:SHI196630 SQW196627:SQW196630 SRE196627:SRE196630 TAS196627:TAS196630 TBA196627:TBA196630 TKO196627:TKO196630 TKW196627:TKW196630 TUK196627:TUK196630 TUS196627:TUS196630 UEG196627:UEG196630 UEO196627:UEO196630 UOC196627:UOC196630 UOK196627:UOK196630 UXY196627:UXY196630 UYG196627:UYG196630 VHU196627:VHU196630 VIC196627:VIC196630 VRQ196627:VRQ196630 VRY196627:VRY196630 WBM196627:WBM196630 WBU196627:WBU196630 WLI196627:WLI196630 WLQ196627:WLQ196630 WVE196627:WVE196630 WVM196627:WVM196630 L196631:M196646 T196631:V196646 IS196631:IT196646 JA196631:JC196646 SO196631:SP196646 SW196631:SY196646 ACK196631:ACL196646 ACS196631:ACU196646 AMG196631:AMH196646 AMO196631:AMQ196646 AWC196631:AWD196646 AWK196631:AWM196646 BFY196631:BFZ196646 BGG196631:BGI196646 BPU196631:BPV196646 BQC196631:BQE196646 BZQ196631:BZR196646 BZY196631:CAA196646 CJM196631:CJN196646 CJU196631:CJW196646 CTI196631:CTJ196646 CTQ196631:CTS196646 DDE196631:DDF196646 DDM196631:DDO196646 DNA196631:DNB196646 DNI196631:DNK196646 DWW196631:DWX196646 DXE196631:DXG196646 EGS196631:EGT196646 EHA196631:EHC196646 EQO196631:EQP196646 EQW196631:EQY196646 FAK196631:FAL196646 FAS196631:FAU196646 FKG196631:FKH196646 FKO196631:FKQ196646 FUC196631:FUD196646 FUK196631:FUM196646 GDY196631:GDZ196646 GEG196631:GEI196646 GNU196631:GNV196646 GOC196631:GOE196646 GXQ196631:GXR196646 GXY196631:GYA196646 HHM196631:HHN196646 HHU196631:HHW196646 HRI196631:HRJ196646 HRQ196631:HRS196646 IBE196631:IBF196646 IBM196631:IBO196646 ILA196631:ILB196646 ILI196631:ILK196646 IUW196631:IUX196646 IVE196631:IVG196646 JES196631:JET196646 JFA196631:JFC196646 JOO196631:JOP196646 JOW196631:JOY196646 JYK196631:JYL196646 JYS196631:JYU196646 KIG196631:KIH196646 KIO196631:KIQ196646 KSC196631:KSD196646 KSK196631:KSM196646 LBY196631:LBZ196646 LCG196631:LCI196646 LLU196631:LLV196646 LMC196631:LME196646 LVQ196631:LVR196646 LVY196631:LWA196646 MFM196631:MFN196646 MFU196631:MFW196646 MPI196631:MPJ196646 MPQ196631:MPS196646 MZE196631:MZF196646 MZM196631:MZO196646 NJA196631:NJB196646 NJI196631:NJK196646 NSW196631:NSX196646 NTE196631:NTG196646 OCS196631:OCT196646 ODA196631:ODC196646 OMO196631:OMP196646 OMW196631:OMY196646 OWK196631:OWL196646 OWS196631:OWU196646 PGG196631:PGH196646 PGO196631:PGQ196646 PQC196631:PQD196646 PQK196631:PQM196646 PZY196631:PZZ196646 QAG196631:QAI196646 QJU196631:QJV196646 QKC196631:QKE196646 QTQ196631:QTR196646 QTY196631:QUA196646 RDM196631:RDN196646 RDU196631:RDW196646 RNI196631:RNJ196646 RNQ196631:RNS196646 RXE196631:RXF196646 RXM196631:RXO196646 SHA196631:SHB196646 SHI196631:SHK196646 SQW196631:SQX196646 SRE196631:SRG196646 TAS196631:TAT196646 TBA196631:TBC196646 TKO196631:TKP196646 TKW196631:TKY196646 TUK196631:TUL196646 TUS196631:TUU196646 UEG196631:UEH196646 UEO196631:UEQ196646 UOC196631:UOD196646 UOK196631:UOM196646 UXY196631:UXZ196646 UYG196631:UYI196646 VHU196631:VHV196646 VIC196631:VIE196646 VRQ196631:VRR196646 VRY196631:VSA196646 WBM196631:WBN196646 WBU196631:WBW196646 WLI196631:WLJ196646 WLQ196631:WLS196646 WVE196631:WVF196646 WVM196631:WVO196646 M262163:M262165 U262163:V262165 IT262163:IT262165 JB262163:JC262165 SP262163:SP262165 SX262163:SY262165 ACL262163:ACL262165 ACT262163:ACU262165 AMH262163:AMH262165 AMP262163:AMQ262165 AWD262163:AWD262165 AWL262163:AWM262165 BFZ262163:BFZ262165 BGH262163:BGI262165 BPV262163:BPV262165 BQD262163:BQE262165 BZR262163:BZR262165 BZZ262163:CAA262165 CJN262163:CJN262165 CJV262163:CJW262165 CTJ262163:CTJ262165 CTR262163:CTS262165 DDF262163:DDF262165 DDN262163:DDO262165 DNB262163:DNB262165 DNJ262163:DNK262165 DWX262163:DWX262165 DXF262163:DXG262165 EGT262163:EGT262165 EHB262163:EHC262165 EQP262163:EQP262165 EQX262163:EQY262165 FAL262163:FAL262165 FAT262163:FAU262165 FKH262163:FKH262165 FKP262163:FKQ262165 FUD262163:FUD262165 FUL262163:FUM262165 GDZ262163:GDZ262165 GEH262163:GEI262165 GNV262163:GNV262165 GOD262163:GOE262165 GXR262163:GXR262165 GXZ262163:GYA262165 HHN262163:HHN262165 HHV262163:HHW262165 HRJ262163:HRJ262165 HRR262163:HRS262165 IBF262163:IBF262165 IBN262163:IBO262165 ILB262163:ILB262165 ILJ262163:ILK262165 IUX262163:IUX262165 IVF262163:IVG262165 JET262163:JET262165 JFB262163:JFC262165 JOP262163:JOP262165 JOX262163:JOY262165 JYL262163:JYL262165 JYT262163:JYU262165 KIH262163:KIH262165 KIP262163:KIQ262165 KSD262163:KSD262165 KSL262163:KSM262165 LBZ262163:LBZ262165 LCH262163:LCI262165 LLV262163:LLV262165 LMD262163:LME262165 LVR262163:LVR262165 LVZ262163:LWA262165 MFN262163:MFN262165 MFV262163:MFW262165 MPJ262163:MPJ262165 MPR262163:MPS262165 MZF262163:MZF262165 MZN262163:MZO262165 NJB262163:NJB262165 NJJ262163:NJK262165 NSX262163:NSX262165 NTF262163:NTG262165 OCT262163:OCT262165 ODB262163:ODC262165 OMP262163:OMP262165 OMX262163:OMY262165 OWL262163:OWL262165 OWT262163:OWU262165 PGH262163:PGH262165 PGP262163:PGQ262165 PQD262163:PQD262165 PQL262163:PQM262165 PZZ262163:PZZ262165 QAH262163:QAI262165 QJV262163:QJV262165 QKD262163:QKE262165 QTR262163:QTR262165 QTZ262163:QUA262165 RDN262163:RDN262165 RDV262163:RDW262165 RNJ262163:RNJ262165 RNR262163:RNS262165 RXF262163:RXF262165 RXN262163:RXO262165 SHB262163:SHB262165 SHJ262163:SHK262165 SQX262163:SQX262165 SRF262163:SRG262165 TAT262163:TAT262165 TBB262163:TBC262165 TKP262163:TKP262165 TKX262163:TKY262165 TUL262163:TUL262165 TUT262163:TUU262165 UEH262163:UEH262165 UEP262163:UEQ262165 UOD262163:UOD262165 UOL262163:UOM262165 UXZ262163:UXZ262165 UYH262163:UYI262165 VHV262163:VHV262165 VID262163:VIE262165 VRR262163:VRR262165 VRZ262163:VSA262165 WBN262163:WBN262165 WBV262163:WBW262165 WLJ262163:WLJ262165 WLR262163:WLS262165 WVF262163:WVF262165 WVN262163:WVO262165 L262163:L262166 T262163:T262166 IS262163:IS262166 JA262163:JA262166 SO262163:SO262166 SW262163:SW262166 ACK262163:ACK262166 ACS262163:ACS262166 AMG262163:AMG262166 AMO262163:AMO262166 AWC262163:AWC262166 AWK262163:AWK262166 BFY262163:BFY262166 BGG262163:BGG262166 BPU262163:BPU262166 BQC262163:BQC262166 BZQ262163:BZQ262166 BZY262163:BZY262166 CJM262163:CJM262166 CJU262163:CJU262166 CTI262163:CTI262166 CTQ262163:CTQ262166 DDE262163:DDE262166 DDM262163:DDM262166 DNA262163:DNA262166 DNI262163:DNI262166 DWW262163:DWW262166 DXE262163:DXE262166 EGS262163:EGS262166 EHA262163:EHA262166 EQO262163:EQO262166 EQW262163:EQW262166 FAK262163:FAK262166 FAS262163:FAS262166 FKG262163:FKG262166 FKO262163:FKO262166 FUC262163:FUC262166 FUK262163:FUK262166 GDY262163:GDY262166 GEG262163:GEG262166 GNU262163:GNU262166 GOC262163:GOC262166 GXQ262163:GXQ262166 GXY262163:GXY262166 HHM262163:HHM262166 HHU262163:HHU262166 HRI262163:HRI262166 HRQ262163:HRQ262166 IBE262163:IBE262166 IBM262163:IBM262166 ILA262163:ILA262166 ILI262163:ILI262166 IUW262163:IUW262166 IVE262163:IVE262166 JES262163:JES262166 JFA262163:JFA262166 JOO262163:JOO262166 JOW262163:JOW262166 JYK262163:JYK262166 JYS262163:JYS262166 KIG262163:KIG262166 KIO262163:KIO262166 KSC262163:KSC262166 KSK262163:KSK262166 LBY262163:LBY262166 LCG262163:LCG262166 LLU262163:LLU262166 LMC262163:LMC262166 LVQ262163:LVQ262166 LVY262163:LVY262166 MFM262163:MFM262166 MFU262163:MFU262166 MPI262163:MPI262166 MPQ262163:MPQ262166 MZE262163:MZE262166 MZM262163:MZM262166 NJA262163:NJA262166 NJI262163:NJI262166 NSW262163:NSW262166 NTE262163:NTE262166 OCS262163:OCS262166 ODA262163:ODA262166 OMO262163:OMO262166 OMW262163:OMW262166 OWK262163:OWK262166 OWS262163:OWS262166 PGG262163:PGG262166 PGO262163:PGO262166 PQC262163:PQC262166 PQK262163:PQK262166 PZY262163:PZY262166 QAG262163:QAG262166 QJU262163:QJU262166 QKC262163:QKC262166 QTQ262163:QTQ262166 QTY262163:QTY262166 RDM262163:RDM262166 RDU262163:RDU262166 RNI262163:RNI262166 RNQ262163:RNQ262166 RXE262163:RXE262166 RXM262163:RXM262166 SHA262163:SHA262166 SHI262163:SHI262166 SQW262163:SQW262166 SRE262163:SRE262166 TAS262163:TAS262166 TBA262163:TBA262166 TKO262163:TKO262166 TKW262163:TKW262166 TUK262163:TUK262166 TUS262163:TUS262166 UEG262163:UEG262166 UEO262163:UEO262166 UOC262163:UOC262166 UOK262163:UOK262166 UXY262163:UXY262166 UYG262163:UYG262166 VHU262163:VHU262166 VIC262163:VIC262166 VRQ262163:VRQ262166 VRY262163:VRY262166 WBM262163:WBM262166 WBU262163:WBU262166 WLI262163:WLI262166 WLQ262163:WLQ262166 WVE262163:WVE262166 WVM262163:WVM262166 L262167:M262182 T262167:V262182 IS262167:IT262182 JA262167:JC262182 SO262167:SP262182 SW262167:SY262182 ACK262167:ACL262182 ACS262167:ACU262182 AMG262167:AMH262182 AMO262167:AMQ262182 AWC262167:AWD262182 AWK262167:AWM262182 BFY262167:BFZ262182 BGG262167:BGI262182 BPU262167:BPV262182 BQC262167:BQE262182 BZQ262167:BZR262182 BZY262167:CAA262182 CJM262167:CJN262182 CJU262167:CJW262182 CTI262167:CTJ262182 CTQ262167:CTS262182 DDE262167:DDF262182 DDM262167:DDO262182 DNA262167:DNB262182 DNI262167:DNK262182 DWW262167:DWX262182 DXE262167:DXG262182 EGS262167:EGT262182 EHA262167:EHC262182 EQO262167:EQP262182 EQW262167:EQY262182 FAK262167:FAL262182 FAS262167:FAU262182 FKG262167:FKH262182 FKO262167:FKQ262182 FUC262167:FUD262182 FUK262167:FUM262182 GDY262167:GDZ262182 GEG262167:GEI262182 GNU262167:GNV262182 GOC262167:GOE262182 GXQ262167:GXR262182 GXY262167:GYA262182 HHM262167:HHN262182 HHU262167:HHW262182 HRI262167:HRJ262182 HRQ262167:HRS262182 IBE262167:IBF262182 IBM262167:IBO262182 ILA262167:ILB262182 ILI262167:ILK262182 IUW262167:IUX262182 IVE262167:IVG262182 JES262167:JET262182 JFA262167:JFC262182 JOO262167:JOP262182 JOW262167:JOY262182 JYK262167:JYL262182 JYS262167:JYU262182 KIG262167:KIH262182 KIO262167:KIQ262182 KSC262167:KSD262182 KSK262167:KSM262182 LBY262167:LBZ262182 LCG262167:LCI262182 LLU262167:LLV262182 LMC262167:LME262182 LVQ262167:LVR262182 LVY262167:LWA262182 MFM262167:MFN262182 MFU262167:MFW262182 MPI262167:MPJ262182 MPQ262167:MPS262182 MZE262167:MZF262182 MZM262167:MZO262182 NJA262167:NJB262182 NJI262167:NJK262182 NSW262167:NSX262182 NTE262167:NTG262182 OCS262167:OCT262182 ODA262167:ODC262182 OMO262167:OMP262182 OMW262167:OMY262182 OWK262167:OWL262182 OWS262167:OWU262182 PGG262167:PGH262182 PGO262167:PGQ262182 PQC262167:PQD262182 PQK262167:PQM262182 PZY262167:PZZ262182 QAG262167:QAI262182 QJU262167:QJV262182 QKC262167:QKE262182 QTQ262167:QTR262182 QTY262167:QUA262182 RDM262167:RDN262182 RDU262167:RDW262182 RNI262167:RNJ262182 RNQ262167:RNS262182 RXE262167:RXF262182 RXM262167:RXO262182 SHA262167:SHB262182 SHI262167:SHK262182 SQW262167:SQX262182 SRE262167:SRG262182 TAS262167:TAT262182 TBA262167:TBC262182 TKO262167:TKP262182 TKW262167:TKY262182 TUK262167:TUL262182 TUS262167:TUU262182 UEG262167:UEH262182 UEO262167:UEQ262182 UOC262167:UOD262182 UOK262167:UOM262182 UXY262167:UXZ262182 UYG262167:UYI262182 VHU262167:VHV262182 VIC262167:VIE262182 VRQ262167:VRR262182 VRY262167:VSA262182 WBM262167:WBN262182 WBU262167:WBW262182 WLI262167:WLJ262182 WLQ262167:WLS262182 WVE262167:WVF262182 WVM262167:WVO262182 M327699:M327701 U327699:V327701 IT327699:IT327701 JB327699:JC327701 SP327699:SP327701 SX327699:SY327701 ACL327699:ACL327701 ACT327699:ACU327701 AMH327699:AMH327701 AMP327699:AMQ327701 AWD327699:AWD327701 AWL327699:AWM327701 BFZ327699:BFZ327701 BGH327699:BGI327701 BPV327699:BPV327701 BQD327699:BQE327701 BZR327699:BZR327701 BZZ327699:CAA327701 CJN327699:CJN327701 CJV327699:CJW327701 CTJ327699:CTJ327701 CTR327699:CTS327701 DDF327699:DDF327701 DDN327699:DDO327701 DNB327699:DNB327701 DNJ327699:DNK327701 DWX327699:DWX327701 DXF327699:DXG327701 EGT327699:EGT327701 EHB327699:EHC327701 EQP327699:EQP327701 EQX327699:EQY327701 FAL327699:FAL327701 FAT327699:FAU327701 FKH327699:FKH327701 FKP327699:FKQ327701 FUD327699:FUD327701 FUL327699:FUM327701 GDZ327699:GDZ327701 GEH327699:GEI327701 GNV327699:GNV327701 GOD327699:GOE327701 GXR327699:GXR327701 GXZ327699:GYA327701 HHN327699:HHN327701 HHV327699:HHW327701 HRJ327699:HRJ327701 HRR327699:HRS327701 IBF327699:IBF327701 IBN327699:IBO327701 ILB327699:ILB327701 ILJ327699:ILK327701 IUX327699:IUX327701 IVF327699:IVG327701 JET327699:JET327701 JFB327699:JFC327701 JOP327699:JOP327701 JOX327699:JOY327701 JYL327699:JYL327701 JYT327699:JYU327701 KIH327699:KIH327701 KIP327699:KIQ327701 KSD327699:KSD327701 KSL327699:KSM327701 LBZ327699:LBZ327701 LCH327699:LCI327701 LLV327699:LLV327701 LMD327699:LME327701 LVR327699:LVR327701 LVZ327699:LWA327701 MFN327699:MFN327701 MFV327699:MFW327701 MPJ327699:MPJ327701 MPR327699:MPS327701 MZF327699:MZF327701 MZN327699:MZO327701 NJB327699:NJB327701 NJJ327699:NJK327701 NSX327699:NSX327701 NTF327699:NTG327701 OCT327699:OCT327701 ODB327699:ODC327701 OMP327699:OMP327701 OMX327699:OMY327701 OWL327699:OWL327701 OWT327699:OWU327701 PGH327699:PGH327701 PGP327699:PGQ327701 PQD327699:PQD327701 PQL327699:PQM327701 PZZ327699:PZZ327701 QAH327699:QAI327701 QJV327699:QJV327701 QKD327699:QKE327701 QTR327699:QTR327701 QTZ327699:QUA327701 RDN327699:RDN327701 RDV327699:RDW327701 RNJ327699:RNJ327701 RNR327699:RNS327701 RXF327699:RXF327701 RXN327699:RXO327701 SHB327699:SHB327701 SHJ327699:SHK327701 SQX327699:SQX327701 SRF327699:SRG327701 TAT327699:TAT327701 TBB327699:TBC327701 TKP327699:TKP327701 TKX327699:TKY327701 TUL327699:TUL327701 TUT327699:TUU327701 UEH327699:UEH327701 UEP327699:UEQ327701 UOD327699:UOD327701 UOL327699:UOM327701 UXZ327699:UXZ327701 UYH327699:UYI327701 VHV327699:VHV327701 VID327699:VIE327701 VRR327699:VRR327701 VRZ327699:VSA327701 WBN327699:WBN327701 WBV327699:WBW327701 WLJ327699:WLJ327701 WLR327699:WLS327701 WVF327699:WVF327701 WVN327699:WVO327701 L327699:L327702 T327699:T327702 IS327699:IS327702 JA327699:JA327702 SO327699:SO327702 SW327699:SW327702 ACK327699:ACK327702 ACS327699:ACS327702 AMG327699:AMG327702 AMO327699:AMO327702 AWC327699:AWC327702 AWK327699:AWK327702 BFY327699:BFY327702 BGG327699:BGG327702 BPU327699:BPU327702 BQC327699:BQC327702 BZQ327699:BZQ327702 BZY327699:BZY327702 CJM327699:CJM327702 CJU327699:CJU327702 CTI327699:CTI327702 CTQ327699:CTQ327702 DDE327699:DDE327702 DDM327699:DDM327702 DNA327699:DNA327702 DNI327699:DNI327702 DWW327699:DWW327702 DXE327699:DXE327702 EGS327699:EGS327702 EHA327699:EHA327702 EQO327699:EQO327702 EQW327699:EQW327702 FAK327699:FAK327702 FAS327699:FAS327702 FKG327699:FKG327702 FKO327699:FKO327702 FUC327699:FUC327702 FUK327699:FUK327702 GDY327699:GDY327702 GEG327699:GEG327702 GNU327699:GNU327702 GOC327699:GOC327702 GXQ327699:GXQ327702 GXY327699:GXY327702 HHM327699:HHM327702 HHU327699:HHU327702 HRI327699:HRI327702 HRQ327699:HRQ327702 IBE327699:IBE327702 IBM327699:IBM327702 ILA327699:ILA327702 ILI327699:ILI327702 IUW327699:IUW327702 IVE327699:IVE327702 JES327699:JES327702 JFA327699:JFA327702 JOO327699:JOO327702 JOW327699:JOW327702 JYK327699:JYK327702 JYS327699:JYS327702 KIG327699:KIG327702 KIO327699:KIO327702 KSC327699:KSC327702 KSK327699:KSK327702 LBY327699:LBY327702 LCG327699:LCG327702 LLU327699:LLU327702 LMC327699:LMC327702 LVQ327699:LVQ327702 LVY327699:LVY327702 MFM327699:MFM327702 MFU327699:MFU327702 MPI327699:MPI327702 MPQ327699:MPQ327702 MZE327699:MZE327702 MZM327699:MZM327702 NJA327699:NJA327702 NJI327699:NJI327702 NSW327699:NSW327702 NTE327699:NTE327702 OCS327699:OCS327702 ODA327699:ODA327702 OMO327699:OMO327702 OMW327699:OMW327702 OWK327699:OWK327702 OWS327699:OWS327702 PGG327699:PGG327702 PGO327699:PGO327702 PQC327699:PQC327702 PQK327699:PQK327702 PZY327699:PZY327702 QAG327699:QAG327702 QJU327699:QJU327702 QKC327699:QKC327702 QTQ327699:QTQ327702 QTY327699:QTY327702 RDM327699:RDM327702 RDU327699:RDU327702 RNI327699:RNI327702 RNQ327699:RNQ327702 RXE327699:RXE327702 RXM327699:RXM327702 SHA327699:SHA327702 SHI327699:SHI327702 SQW327699:SQW327702 SRE327699:SRE327702 TAS327699:TAS327702 TBA327699:TBA327702 TKO327699:TKO327702 TKW327699:TKW327702 TUK327699:TUK327702 TUS327699:TUS327702 UEG327699:UEG327702 UEO327699:UEO327702 UOC327699:UOC327702 UOK327699:UOK327702 UXY327699:UXY327702 UYG327699:UYG327702 VHU327699:VHU327702 VIC327699:VIC327702 VRQ327699:VRQ327702 VRY327699:VRY327702 WBM327699:WBM327702 WBU327699:WBU327702 WLI327699:WLI327702 WLQ327699:WLQ327702 WVE327699:WVE327702 WVM327699:WVM327702 L327703:M327718 T327703:V327718 IS327703:IT327718 JA327703:JC327718 SO327703:SP327718 SW327703:SY327718 ACK327703:ACL327718 ACS327703:ACU327718 AMG327703:AMH327718 AMO327703:AMQ327718 AWC327703:AWD327718 AWK327703:AWM327718 BFY327703:BFZ327718 BGG327703:BGI327718 BPU327703:BPV327718 BQC327703:BQE327718 BZQ327703:BZR327718 BZY327703:CAA327718 CJM327703:CJN327718 CJU327703:CJW327718 CTI327703:CTJ327718 CTQ327703:CTS327718 DDE327703:DDF327718 DDM327703:DDO327718 DNA327703:DNB327718 DNI327703:DNK327718 DWW327703:DWX327718 DXE327703:DXG327718 EGS327703:EGT327718 EHA327703:EHC327718 EQO327703:EQP327718 EQW327703:EQY327718 FAK327703:FAL327718 FAS327703:FAU327718 FKG327703:FKH327718 FKO327703:FKQ327718 FUC327703:FUD327718 FUK327703:FUM327718 GDY327703:GDZ327718 GEG327703:GEI327718 GNU327703:GNV327718 GOC327703:GOE327718 GXQ327703:GXR327718 GXY327703:GYA327718 HHM327703:HHN327718 HHU327703:HHW327718 HRI327703:HRJ327718 HRQ327703:HRS327718 IBE327703:IBF327718 IBM327703:IBO327718 ILA327703:ILB327718 ILI327703:ILK327718 IUW327703:IUX327718 IVE327703:IVG327718 JES327703:JET327718 JFA327703:JFC327718 JOO327703:JOP327718 JOW327703:JOY327718 JYK327703:JYL327718 JYS327703:JYU327718 KIG327703:KIH327718 KIO327703:KIQ327718 KSC327703:KSD327718 KSK327703:KSM327718 LBY327703:LBZ327718 LCG327703:LCI327718 LLU327703:LLV327718 LMC327703:LME327718 LVQ327703:LVR327718 LVY327703:LWA327718 MFM327703:MFN327718 MFU327703:MFW327718 MPI327703:MPJ327718 MPQ327703:MPS327718 MZE327703:MZF327718 MZM327703:MZO327718 NJA327703:NJB327718 NJI327703:NJK327718 NSW327703:NSX327718 NTE327703:NTG327718 OCS327703:OCT327718 ODA327703:ODC327718 OMO327703:OMP327718 OMW327703:OMY327718 OWK327703:OWL327718 OWS327703:OWU327718 PGG327703:PGH327718 PGO327703:PGQ327718 PQC327703:PQD327718 PQK327703:PQM327718 PZY327703:PZZ327718 QAG327703:QAI327718 QJU327703:QJV327718 QKC327703:QKE327718 QTQ327703:QTR327718 QTY327703:QUA327718 RDM327703:RDN327718 RDU327703:RDW327718 RNI327703:RNJ327718 RNQ327703:RNS327718 RXE327703:RXF327718 RXM327703:RXO327718 SHA327703:SHB327718 SHI327703:SHK327718 SQW327703:SQX327718 SRE327703:SRG327718 TAS327703:TAT327718 TBA327703:TBC327718 TKO327703:TKP327718 TKW327703:TKY327718 TUK327703:TUL327718 TUS327703:TUU327718 UEG327703:UEH327718 UEO327703:UEQ327718 UOC327703:UOD327718 UOK327703:UOM327718 UXY327703:UXZ327718 UYG327703:UYI327718 VHU327703:VHV327718 VIC327703:VIE327718 VRQ327703:VRR327718 VRY327703:VSA327718 WBM327703:WBN327718 WBU327703:WBW327718 WLI327703:WLJ327718 WLQ327703:WLS327718 WVE327703:WVF327718 WVM327703:WVO327718 M393235:M393237 U393235:V393237 IT393235:IT393237 JB393235:JC393237 SP393235:SP393237 SX393235:SY393237 ACL393235:ACL393237 ACT393235:ACU393237 AMH393235:AMH393237 AMP393235:AMQ393237 AWD393235:AWD393237 AWL393235:AWM393237 BFZ393235:BFZ393237 BGH393235:BGI393237 BPV393235:BPV393237 BQD393235:BQE393237 BZR393235:BZR393237 BZZ393235:CAA393237 CJN393235:CJN393237 CJV393235:CJW393237 CTJ393235:CTJ393237 CTR393235:CTS393237 DDF393235:DDF393237 DDN393235:DDO393237 DNB393235:DNB393237 DNJ393235:DNK393237 DWX393235:DWX393237 DXF393235:DXG393237 EGT393235:EGT393237 EHB393235:EHC393237 EQP393235:EQP393237 EQX393235:EQY393237 FAL393235:FAL393237 FAT393235:FAU393237 FKH393235:FKH393237 FKP393235:FKQ393237 FUD393235:FUD393237 FUL393235:FUM393237 GDZ393235:GDZ393237 GEH393235:GEI393237 GNV393235:GNV393237 GOD393235:GOE393237 GXR393235:GXR393237 GXZ393235:GYA393237 HHN393235:HHN393237 HHV393235:HHW393237 HRJ393235:HRJ393237 HRR393235:HRS393237 IBF393235:IBF393237 IBN393235:IBO393237 ILB393235:ILB393237 ILJ393235:ILK393237 IUX393235:IUX393237 IVF393235:IVG393237 JET393235:JET393237 JFB393235:JFC393237 JOP393235:JOP393237 JOX393235:JOY393237 JYL393235:JYL393237 JYT393235:JYU393237 KIH393235:KIH393237 KIP393235:KIQ393237 KSD393235:KSD393237 KSL393235:KSM393237 LBZ393235:LBZ393237 LCH393235:LCI393237 LLV393235:LLV393237 LMD393235:LME393237 LVR393235:LVR393237 LVZ393235:LWA393237 MFN393235:MFN393237 MFV393235:MFW393237 MPJ393235:MPJ393237 MPR393235:MPS393237 MZF393235:MZF393237 MZN393235:MZO393237 NJB393235:NJB393237 NJJ393235:NJK393237 NSX393235:NSX393237 NTF393235:NTG393237 OCT393235:OCT393237 ODB393235:ODC393237 OMP393235:OMP393237 OMX393235:OMY393237 OWL393235:OWL393237 OWT393235:OWU393237 PGH393235:PGH393237 PGP393235:PGQ393237 PQD393235:PQD393237 PQL393235:PQM393237 PZZ393235:PZZ393237 QAH393235:QAI393237 QJV393235:QJV393237 QKD393235:QKE393237 QTR393235:QTR393237 QTZ393235:QUA393237 RDN393235:RDN393237 RDV393235:RDW393237 RNJ393235:RNJ393237 RNR393235:RNS393237 RXF393235:RXF393237 RXN393235:RXO393237 SHB393235:SHB393237 SHJ393235:SHK393237 SQX393235:SQX393237 SRF393235:SRG393237 TAT393235:TAT393237 TBB393235:TBC393237 TKP393235:TKP393237 TKX393235:TKY393237 TUL393235:TUL393237 TUT393235:TUU393237 UEH393235:UEH393237 UEP393235:UEQ393237 UOD393235:UOD393237 UOL393235:UOM393237 UXZ393235:UXZ393237 UYH393235:UYI393237 VHV393235:VHV393237 VID393235:VIE393237 VRR393235:VRR393237 VRZ393235:VSA393237 WBN393235:WBN393237 WBV393235:WBW393237 WLJ393235:WLJ393237 WLR393235:WLS393237 WVF393235:WVF393237 WVN393235:WVO393237 L393235:L393238 T393235:T393238 IS393235:IS393238 JA393235:JA393238 SO393235:SO393238 SW393235:SW393238 ACK393235:ACK393238 ACS393235:ACS393238 AMG393235:AMG393238 AMO393235:AMO393238 AWC393235:AWC393238 AWK393235:AWK393238 BFY393235:BFY393238 BGG393235:BGG393238 BPU393235:BPU393238 BQC393235:BQC393238 BZQ393235:BZQ393238 BZY393235:BZY393238 CJM393235:CJM393238 CJU393235:CJU393238 CTI393235:CTI393238 CTQ393235:CTQ393238 DDE393235:DDE393238 DDM393235:DDM393238 DNA393235:DNA393238 DNI393235:DNI393238 DWW393235:DWW393238 DXE393235:DXE393238 EGS393235:EGS393238 EHA393235:EHA393238 EQO393235:EQO393238 EQW393235:EQW393238 FAK393235:FAK393238 FAS393235:FAS393238 FKG393235:FKG393238 FKO393235:FKO393238 FUC393235:FUC393238 FUK393235:FUK393238 GDY393235:GDY393238 GEG393235:GEG393238 GNU393235:GNU393238 GOC393235:GOC393238 GXQ393235:GXQ393238 GXY393235:GXY393238 HHM393235:HHM393238 HHU393235:HHU393238 HRI393235:HRI393238 HRQ393235:HRQ393238 IBE393235:IBE393238 IBM393235:IBM393238 ILA393235:ILA393238 ILI393235:ILI393238 IUW393235:IUW393238 IVE393235:IVE393238 JES393235:JES393238 JFA393235:JFA393238 JOO393235:JOO393238 JOW393235:JOW393238 JYK393235:JYK393238 JYS393235:JYS393238 KIG393235:KIG393238 KIO393235:KIO393238 KSC393235:KSC393238 KSK393235:KSK393238 LBY393235:LBY393238 LCG393235:LCG393238 LLU393235:LLU393238 LMC393235:LMC393238 LVQ393235:LVQ393238 LVY393235:LVY393238 MFM393235:MFM393238 MFU393235:MFU393238 MPI393235:MPI393238 MPQ393235:MPQ393238 MZE393235:MZE393238 MZM393235:MZM393238 NJA393235:NJA393238 NJI393235:NJI393238 NSW393235:NSW393238 NTE393235:NTE393238 OCS393235:OCS393238 ODA393235:ODA393238 OMO393235:OMO393238 OMW393235:OMW393238 OWK393235:OWK393238 OWS393235:OWS393238 PGG393235:PGG393238 PGO393235:PGO393238 PQC393235:PQC393238 PQK393235:PQK393238 PZY393235:PZY393238 QAG393235:QAG393238 QJU393235:QJU393238 QKC393235:QKC393238 QTQ393235:QTQ393238 QTY393235:QTY393238 RDM393235:RDM393238 RDU393235:RDU393238 RNI393235:RNI393238 RNQ393235:RNQ393238 RXE393235:RXE393238 RXM393235:RXM393238 SHA393235:SHA393238 SHI393235:SHI393238 SQW393235:SQW393238 SRE393235:SRE393238 TAS393235:TAS393238 TBA393235:TBA393238 TKO393235:TKO393238 TKW393235:TKW393238 TUK393235:TUK393238 TUS393235:TUS393238 UEG393235:UEG393238 UEO393235:UEO393238 UOC393235:UOC393238 UOK393235:UOK393238 UXY393235:UXY393238 UYG393235:UYG393238 VHU393235:VHU393238 VIC393235:VIC393238 VRQ393235:VRQ393238 VRY393235:VRY393238 WBM393235:WBM393238 WBU393235:WBU393238 WLI393235:WLI393238 WLQ393235:WLQ393238 WVE393235:WVE393238 WVM393235:WVM393238 L393239:M393254 T393239:V393254 IS393239:IT393254 JA393239:JC393254 SO393239:SP393254 SW393239:SY393254 ACK393239:ACL393254 ACS393239:ACU393254 AMG393239:AMH393254 AMO393239:AMQ393254 AWC393239:AWD393254 AWK393239:AWM393254 BFY393239:BFZ393254 BGG393239:BGI393254 BPU393239:BPV393254 BQC393239:BQE393254 BZQ393239:BZR393254 BZY393239:CAA393254 CJM393239:CJN393254 CJU393239:CJW393254 CTI393239:CTJ393254 CTQ393239:CTS393254 DDE393239:DDF393254 DDM393239:DDO393254 DNA393239:DNB393254 DNI393239:DNK393254 DWW393239:DWX393254 DXE393239:DXG393254 EGS393239:EGT393254 EHA393239:EHC393254 EQO393239:EQP393254 EQW393239:EQY393254 FAK393239:FAL393254 FAS393239:FAU393254 FKG393239:FKH393254 FKO393239:FKQ393254 FUC393239:FUD393254 FUK393239:FUM393254 GDY393239:GDZ393254 GEG393239:GEI393254 GNU393239:GNV393254 GOC393239:GOE393254 GXQ393239:GXR393254 GXY393239:GYA393254 HHM393239:HHN393254 HHU393239:HHW393254 HRI393239:HRJ393254 HRQ393239:HRS393254 IBE393239:IBF393254 IBM393239:IBO393254 ILA393239:ILB393254 ILI393239:ILK393254 IUW393239:IUX393254 IVE393239:IVG393254 JES393239:JET393254 JFA393239:JFC393254 JOO393239:JOP393254 JOW393239:JOY393254 JYK393239:JYL393254 JYS393239:JYU393254 KIG393239:KIH393254 KIO393239:KIQ393254 KSC393239:KSD393254 KSK393239:KSM393254 LBY393239:LBZ393254 LCG393239:LCI393254 LLU393239:LLV393254 LMC393239:LME393254 LVQ393239:LVR393254 LVY393239:LWA393254 MFM393239:MFN393254 MFU393239:MFW393254 MPI393239:MPJ393254 MPQ393239:MPS393254 MZE393239:MZF393254 MZM393239:MZO393254 NJA393239:NJB393254 NJI393239:NJK393254 NSW393239:NSX393254 NTE393239:NTG393254 OCS393239:OCT393254 ODA393239:ODC393254 OMO393239:OMP393254 OMW393239:OMY393254 OWK393239:OWL393254 OWS393239:OWU393254 PGG393239:PGH393254 PGO393239:PGQ393254 PQC393239:PQD393254 PQK393239:PQM393254 PZY393239:PZZ393254 QAG393239:QAI393254 QJU393239:QJV393254 QKC393239:QKE393254 QTQ393239:QTR393254 QTY393239:QUA393254 RDM393239:RDN393254 RDU393239:RDW393254 RNI393239:RNJ393254 RNQ393239:RNS393254 RXE393239:RXF393254 RXM393239:RXO393254 SHA393239:SHB393254 SHI393239:SHK393254 SQW393239:SQX393254 SRE393239:SRG393254 TAS393239:TAT393254 TBA393239:TBC393254 TKO393239:TKP393254 TKW393239:TKY393254 TUK393239:TUL393254 TUS393239:TUU393254 UEG393239:UEH393254 UEO393239:UEQ393254 UOC393239:UOD393254 UOK393239:UOM393254 UXY393239:UXZ393254 UYG393239:UYI393254 VHU393239:VHV393254 VIC393239:VIE393254 VRQ393239:VRR393254 VRY393239:VSA393254 WBM393239:WBN393254 WBU393239:WBW393254 WLI393239:WLJ393254 WLQ393239:WLS393254 WVE393239:WVF393254 WVM393239:WVO393254 M458771:M458773 U458771:V458773 IT458771:IT458773 JB458771:JC458773 SP458771:SP458773 SX458771:SY458773 ACL458771:ACL458773 ACT458771:ACU458773 AMH458771:AMH458773 AMP458771:AMQ458773 AWD458771:AWD458773 AWL458771:AWM458773 BFZ458771:BFZ458773 BGH458771:BGI458773 BPV458771:BPV458773 BQD458771:BQE458773 BZR458771:BZR458773 BZZ458771:CAA458773 CJN458771:CJN458773 CJV458771:CJW458773 CTJ458771:CTJ458773 CTR458771:CTS458773 DDF458771:DDF458773 DDN458771:DDO458773 DNB458771:DNB458773 DNJ458771:DNK458773 DWX458771:DWX458773 DXF458771:DXG458773 EGT458771:EGT458773 EHB458771:EHC458773 EQP458771:EQP458773 EQX458771:EQY458773 FAL458771:FAL458773 FAT458771:FAU458773 FKH458771:FKH458773 FKP458771:FKQ458773 FUD458771:FUD458773 FUL458771:FUM458773 GDZ458771:GDZ458773 GEH458771:GEI458773 GNV458771:GNV458773 GOD458771:GOE458773 GXR458771:GXR458773 GXZ458771:GYA458773 HHN458771:HHN458773 HHV458771:HHW458773 HRJ458771:HRJ458773 HRR458771:HRS458773 IBF458771:IBF458773 IBN458771:IBO458773 ILB458771:ILB458773 ILJ458771:ILK458773 IUX458771:IUX458773 IVF458771:IVG458773 JET458771:JET458773 JFB458771:JFC458773 JOP458771:JOP458773 JOX458771:JOY458773 JYL458771:JYL458773 JYT458771:JYU458773 KIH458771:KIH458773 KIP458771:KIQ458773 KSD458771:KSD458773 KSL458771:KSM458773 LBZ458771:LBZ458773 LCH458771:LCI458773 LLV458771:LLV458773 LMD458771:LME458773 LVR458771:LVR458773 LVZ458771:LWA458773 MFN458771:MFN458773 MFV458771:MFW458773 MPJ458771:MPJ458773 MPR458771:MPS458773 MZF458771:MZF458773 MZN458771:MZO458773 NJB458771:NJB458773 NJJ458771:NJK458773 NSX458771:NSX458773 NTF458771:NTG458773 OCT458771:OCT458773 ODB458771:ODC458773 OMP458771:OMP458773 OMX458771:OMY458773 OWL458771:OWL458773 OWT458771:OWU458773 PGH458771:PGH458773 PGP458771:PGQ458773 PQD458771:PQD458773 PQL458771:PQM458773 PZZ458771:PZZ458773 QAH458771:QAI458773 QJV458771:QJV458773 QKD458771:QKE458773 QTR458771:QTR458773 QTZ458771:QUA458773 RDN458771:RDN458773 RDV458771:RDW458773 RNJ458771:RNJ458773 RNR458771:RNS458773 RXF458771:RXF458773 RXN458771:RXO458773 SHB458771:SHB458773 SHJ458771:SHK458773 SQX458771:SQX458773 SRF458771:SRG458773 TAT458771:TAT458773 TBB458771:TBC458773 TKP458771:TKP458773 TKX458771:TKY458773 TUL458771:TUL458773 TUT458771:TUU458773 UEH458771:UEH458773 UEP458771:UEQ458773 UOD458771:UOD458773 UOL458771:UOM458773 UXZ458771:UXZ458773 UYH458771:UYI458773 VHV458771:VHV458773 VID458771:VIE458773 VRR458771:VRR458773 VRZ458771:VSA458773 WBN458771:WBN458773 WBV458771:WBW458773 WLJ458771:WLJ458773 WLR458771:WLS458773 WVF458771:WVF458773 WVN458771:WVO458773 L458771:L458774 T458771:T458774 IS458771:IS458774 JA458771:JA458774 SO458771:SO458774 SW458771:SW458774 ACK458771:ACK458774 ACS458771:ACS458774 AMG458771:AMG458774 AMO458771:AMO458774 AWC458771:AWC458774 AWK458771:AWK458774 BFY458771:BFY458774 BGG458771:BGG458774 BPU458771:BPU458774 BQC458771:BQC458774 BZQ458771:BZQ458774 BZY458771:BZY458774 CJM458771:CJM458774 CJU458771:CJU458774 CTI458771:CTI458774 CTQ458771:CTQ458774 DDE458771:DDE458774 DDM458771:DDM458774 DNA458771:DNA458774 DNI458771:DNI458774 DWW458771:DWW458774 DXE458771:DXE458774 EGS458771:EGS458774 EHA458771:EHA458774 EQO458771:EQO458774 EQW458771:EQW458774 FAK458771:FAK458774 FAS458771:FAS458774 FKG458771:FKG458774 FKO458771:FKO458774 FUC458771:FUC458774 FUK458771:FUK458774 GDY458771:GDY458774 GEG458771:GEG458774 GNU458771:GNU458774 GOC458771:GOC458774 GXQ458771:GXQ458774 GXY458771:GXY458774 HHM458771:HHM458774 HHU458771:HHU458774 HRI458771:HRI458774 HRQ458771:HRQ458774 IBE458771:IBE458774 IBM458771:IBM458774 ILA458771:ILA458774 ILI458771:ILI458774 IUW458771:IUW458774 IVE458771:IVE458774 JES458771:JES458774 JFA458771:JFA458774 JOO458771:JOO458774 JOW458771:JOW458774 JYK458771:JYK458774 JYS458771:JYS458774 KIG458771:KIG458774 KIO458771:KIO458774 KSC458771:KSC458774 KSK458771:KSK458774 LBY458771:LBY458774 LCG458771:LCG458774 LLU458771:LLU458774 LMC458771:LMC458774 LVQ458771:LVQ458774 LVY458771:LVY458774 MFM458771:MFM458774 MFU458771:MFU458774 MPI458771:MPI458774 MPQ458771:MPQ458774 MZE458771:MZE458774 MZM458771:MZM458774 NJA458771:NJA458774 NJI458771:NJI458774 NSW458771:NSW458774 NTE458771:NTE458774 OCS458771:OCS458774 ODA458771:ODA458774 OMO458771:OMO458774 OMW458771:OMW458774 OWK458771:OWK458774 OWS458771:OWS458774 PGG458771:PGG458774 PGO458771:PGO458774 PQC458771:PQC458774 PQK458771:PQK458774 PZY458771:PZY458774 QAG458771:QAG458774 QJU458771:QJU458774 QKC458771:QKC458774 QTQ458771:QTQ458774 QTY458771:QTY458774 RDM458771:RDM458774 RDU458771:RDU458774 RNI458771:RNI458774 RNQ458771:RNQ458774 RXE458771:RXE458774 RXM458771:RXM458774 SHA458771:SHA458774 SHI458771:SHI458774 SQW458771:SQW458774 SRE458771:SRE458774 TAS458771:TAS458774 TBA458771:TBA458774 TKO458771:TKO458774 TKW458771:TKW458774 TUK458771:TUK458774 TUS458771:TUS458774 UEG458771:UEG458774 UEO458771:UEO458774 UOC458771:UOC458774 UOK458771:UOK458774 UXY458771:UXY458774 UYG458771:UYG458774 VHU458771:VHU458774 VIC458771:VIC458774 VRQ458771:VRQ458774 VRY458771:VRY458774 WBM458771:WBM458774 WBU458771:WBU458774 WLI458771:WLI458774 WLQ458771:WLQ458774 WVE458771:WVE458774 WVM458771:WVM458774 L458775:M458790 T458775:V458790 IS458775:IT458790 JA458775:JC458790 SO458775:SP458790 SW458775:SY458790 ACK458775:ACL458790 ACS458775:ACU458790 AMG458775:AMH458790 AMO458775:AMQ458790 AWC458775:AWD458790 AWK458775:AWM458790 BFY458775:BFZ458790 BGG458775:BGI458790 BPU458775:BPV458790 BQC458775:BQE458790 BZQ458775:BZR458790 BZY458775:CAA458790 CJM458775:CJN458790 CJU458775:CJW458790 CTI458775:CTJ458790 CTQ458775:CTS458790 DDE458775:DDF458790 DDM458775:DDO458790 DNA458775:DNB458790 DNI458775:DNK458790 DWW458775:DWX458790 DXE458775:DXG458790 EGS458775:EGT458790 EHA458775:EHC458790 EQO458775:EQP458790 EQW458775:EQY458790 FAK458775:FAL458790 FAS458775:FAU458790 FKG458775:FKH458790 FKO458775:FKQ458790 FUC458775:FUD458790 FUK458775:FUM458790 GDY458775:GDZ458790 GEG458775:GEI458790 GNU458775:GNV458790 GOC458775:GOE458790 GXQ458775:GXR458790 GXY458775:GYA458790 HHM458775:HHN458790 HHU458775:HHW458790 HRI458775:HRJ458790 HRQ458775:HRS458790 IBE458775:IBF458790 IBM458775:IBO458790 ILA458775:ILB458790 ILI458775:ILK458790 IUW458775:IUX458790 IVE458775:IVG458790 JES458775:JET458790 JFA458775:JFC458790 JOO458775:JOP458790 JOW458775:JOY458790 JYK458775:JYL458790 JYS458775:JYU458790 KIG458775:KIH458790 KIO458775:KIQ458790 KSC458775:KSD458790 KSK458775:KSM458790 LBY458775:LBZ458790 LCG458775:LCI458790 LLU458775:LLV458790 LMC458775:LME458790 LVQ458775:LVR458790 LVY458775:LWA458790 MFM458775:MFN458790 MFU458775:MFW458790 MPI458775:MPJ458790 MPQ458775:MPS458790 MZE458775:MZF458790 MZM458775:MZO458790 NJA458775:NJB458790 NJI458775:NJK458790 NSW458775:NSX458790 NTE458775:NTG458790 OCS458775:OCT458790 ODA458775:ODC458790 OMO458775:OMP458790 OMW458775:OMY458790 OWK458775:OWL458790 OWS458775:OWU458790 PGG458775:PGH458790 PGO458775:PGQ458790 PQC458775:PQD458790 PQK458775:PQM458790 PZY458775:PZZ458790 QAG458775:QAI458790 QJU458775:QJV458790 QKC458775:QKE458790 QTQ458775:QTR458790 QTY458775:QUA458790 RDM458775:RDN458790 RDU458775:RDW458790 RNI458775:RNJ458790 RNQ458775:RNS458790 RXE458775:RXF458790 RXM458775:RXO458790 SHA458775:SHB458790 SHI458775:SHK458790 SQW458775:SQX458790 SRE458775:SRG458790 TAS458775:TAT458790 TBA458775:TBC458790 TKO458775:TKP458790 TKW458775:TKY458790 TUK458775:TUL458790 TUS458775:TUU458790 UEG458775:UEH458790 UEO458775:UEQ458790 UOC458775:UOD458790 UOK458775:UOM458790 UXY458775:UXZ458790 UYG458775:UYI458790 VHU458775:VHV458790 VIC458775:VIE458790 VRQ458775:VRR458790 VRY458775:VSA458790 WBM458775:WBN458790 WBU458775:WBW458790 WLI458775:WLJ458790 WLQ458775:WLS458790 WVE458775:WVF458790 WVM458775:WVO458790 M524307:M524309 U524307:V524309 IT524307:IT524309 JB524307:JC524309 SP524307:SP524309 SX524307:SY524309 ACL524307:ACL524309 ACT524307:ACU524309 AMH524307:AMH524309 AMP524307:AMQ524309 AWD524307:AWD524309 AWL524307:AWM524309 BFZ524307:BFZ524309 BGH524307:BGI524309 BPV524307:BPV524309 BQD524307:BQE524309 BZR524307:BZR524309 BZZ524307:CAA524309 CJN524307:CJN524309 CJV524307:CJW524309 CTJ524307:CTJ524309 CTR524307:CTS524309 DDF524307:DDF524309 DDN524307:DDO524309 DNB524307:DNB524309 DNJ524307:DNK524309 DWX524307:DWX524309 DXF524307:DXG524309 EGT524307:EGT524309 EHB524307:EHC524309 EQP524307:EQP524309 EQX524307:EQY524309 FAL524307:FAL524309 FAT524307:FAU524309 FKH524307:FKH524309 FKP524307:FKQ524309 FUD524307:FUD524309 FUL524307:FUM524309 GDZ524307:GDZ524309 GEH524307:GEI524309 GNV524307:GNV524309 GOD524307:GOE524309 GXR524307:GXR524309 GXZ524307:GYA524309 HHN524307:HHN524309 HHV524307:HHW524309 HRJ524307:HRJ524309 HRR524307:HRS524309 IBF524307:IBF524309 IBN524307:IBO524309 ILB524307:ILB524309 ILJ524307:ILK524309 IUX524307:IUX524309 IVF524307:IVG524309 JET524307:JET524309 JFB524307:JFC524309 JOP524307:JOP524309 JOX524307:JOY524309 JYL524307:JYL524309 JYT524307:JYU524309 KIH524307:KIH524309 KIP524307:KIQ524309 KSD524307:KSD524309 KSL524307:KSM524309 LBZ524307:LBZ524309 LCH524307:LCI524309 LLV524307:LLV524309 LMD524307:LME524309 LVR524307:LVR524309 LVZ524307:LWA524309 MFN524307:MFN524309 MFV524307:MFW524309 MPJ524307:MPJ524309 MPR524307:MPS524309 MZF524307:MZF524309 MZN524307:MZO524309 NJB524307:NJB524309 NJJ524307:NJK524309 NSX524307:NSX524309 NTF524307:NTG524309 OCT524307:OCT524309 ODB524307:ODC524309 OMP524307:OMP524309 OMX524307:OMY524309 OWL524307:OWL524309 OWT524307:OWU524309 PGH524307:PGH524309 PGP524307:PGQ524309 PQD524307:PQD524309 PQL524307:PQM524309 PZZ524307:PZZ524309 QAH524307:QAI524309 QJV524307:QJV524309 QKD524307:QKE524309 QTR524307:QTR524309 QTZ524307:QUA524309 RDN524307:RDN524309 RDV524307:RDW524309 RNJ524307:RNJ524309 RNR524307:RNS524309 RXF524307:RXF524309 RXN524307:RXO524309 SHB524307:SHB524309 SHJ524307:SHK524309 SQX524307:SQX524309 SRF524307:SRG524309 TAT524307:TAT524309 TBB524307:TBC524309 TKP524307:TKP524309 TKX524307:TKY524309 TUL524307:TUL524309 TUT524307:TUU524309 UEH524307:UEH524309 UEP524307:UEQ524309 UOD524307:UOD524309 UOL524307:UOM524309 UXZ524307:UXZ524309 UYH524307:UYI524309 VHV524307:VHV524309 VID524307:VIE524309 VRR524307:VRR524309 VRZ524307:VSA524309 WBN524307:WBN524309 WBV524307:WBW524309 WLJ524307:WLJ524309 WLR524307:WLS524309 WVF524307:WVF524309 WVN524307:WVO524309 L524307:L524310 T524307:T524310 IS524307:IS524310 JA524307:JA524310 SO524307:SO524310 SW524307:SW524310 ACK524307:ACK524310 ACS524307:ACS524310 AMG524307:AMG524310 AMO524307:AMO524310 AWC524307:AWC524310 AWK524307:AWK524310 BFY524307:BFY524310 BGG524307:BGG524310 BPU524307:BPU524310 BQC524307:BQC524310 BZQ524307:BZQ524310 BZY524307:BZY524310 CJM524307:CJM524310 CJU524307:CJU524310 CTI524307:CTI524310 CTQ524307:CTQ524310 DDE524307:DDE524310 DDM524307:DDM524310 DNA524307:DNA524310 DNI524307:DNI524310 DWW524307:DWW524310 DXE524307:DXE524310 EGS524307:EGS524310 EHA524307:EHA524310 EQO524307:EQO524310 EQW524307:EQW524310 FAK524307:FAK524310 FAS524307:FAS524310 FKG524307:FKG524310 FKO524307:FKO524310 FUC524307:FUC524310 FUK524307:FUK524310 GDY524307:GDY524310 GEG524307:GEG524310 GNU524307:GNU524310 GOC524307:GOC524310 GXQ524307:GXQ524310 GXY524307:GXY524310 HHM524307:HHM524310 HHU524307:HHU524310 HRI524307:HRI524310 HRQ524307:HRQ524310 IBE524307:IBE524310 IBM524307:IBM524310 ILA524307:ILA524310 ILI524307:ILI524310 IUW524307:IUW524310 IVE524307:IVE524310 JES524307:JES524310 JFA524307:JFA524310 JOO524307:JOO524310 JOW524307:JOW524310 JYK524307:JYK524310 JYS524307:JYS524310 KIG524307:KIG524310 KIO524307:KIO524310 KSC524307:KSC524310 KSK524307:KSK524310 LBY524307:LBY524310 LCG524307:LCG524310 LLU524307:LLU524310 LMC524307:LMC524310 LVQ524307:LVQ524310 LVY524307:LVY524310 MFM524307:MFM524310 MFU524307:MFU524310 MPI524307:MPI524310 MPQ524307:MPQ524310 MZE524307:MZE524310 MZM524307:MZM524310 NJA524307:NJA524310 NJI524307:NJI524310 NSW524307:NSW524310 NTE524307:NTE524310 OCS524307:OCS524310 ODA524307:ODA524310 OMO524307:OMO524310 OMW524307:OMW524310 OWK524307:OWK524310 OWS524307:OWS524310 PGG524307:PGG524310 PGO524307:PGO524310 PQC524307:PQC524310 PQK524307:PQK524310 PZY524307:PZY524310 QAG524307:QAG524310 QJU524307:QJU524310 QKC524307:QKC524310 QTQ524307:QTQ524310 QTY524307:QTY524310 RDM524307:RDM524310 RDU524307:RDU524310 RNI524307:RNI524310 RNQ524307:RNQ524310 RXE524307:RXE524310 RXM524307:RXM524310 SHA524307:SHA524310 SHI524307:SHI524310 SQW524307:SQW524310 SRE524307:SRE524310 TAS524307:TAS524310 TBA524307:TBA524310 TKO524307:TKO524310 TKW524307:TKW524310 TUK524307:TUK524310 TUS524307:TUS524310 UEG524307:UEG524310 UEO524307:UEO524310 UOC524307:UOC524310 UOK524307:UOK524310 UXY524307:UXY524310 UYG524307:UYG524310 VHU524307:VHU524310 VIC524307:VIC524310 VRQ524307:VRQ524310 VRY524307:VRY524310 WBM524307:WBM524310 WBU524307:WBU524310 WLI524307:WLI524310 WLQ524307:WLQ524310 WVE524307:WVE524310 WVM524307:WVM524310 L524311:M524326 T524311:V524326 IS524311:IT524326 JA524311:JC524326 SO524311:SP524326 SW524311:SY524326 ACK524311:ACL524326 ACS524311:ACU524326 AMG524311:AMH524326 AMO524311:AMQ524326 AWC524311:AWD524326 AWK524311:AWM524326 BFY524311:BFZ524326 BGG524311:BGI524326 BPU524311:BPV524326 BQC524311:BQE524326 BZQ524311:BZR524326 BZY524311:CAA524326 CJM524311:CJN524326 CJU524311:CJW524326 CTI524311:CTJ524326 CTQ524311:CTS524326 DDE524311:DDF524326 DDM524311:DDO524326 DNA524311:DNB524326 DNI524311:DNK524326 DWW524311:DWX524326 DXE524311:DXG524326 EGS524311:EGT524326 EHA524311:EHC524326 EQO524311:EQP524326 EQW524311:EQY524326 FAK524311:FAL524326 FAS524311:FAU524326 FKG524311:FKH524326 FKO524311:FKQ524326 FUC524311:FUD524326 FUK524311:FUM524326 GDY524311:GDZ524326 GEG524311:GEI524326 GNU524311:GNV524326 GOC524311:GOE524326 GXQ524311:GXR524326 GXY524311:GYA524326 HHM524311:HHN524326 HHU524311:HHW524326 HRI524311:HRJ524326 HRQ524311:HRS524326 IBE524311:IBF524326 IBM524311:IBO524326 ILA524311:ILB524326 ILI524311:ILK524326 IUW524311:IUX524326 IVE524311:IVG524326 JES524311:JET524326 JFA524311:JFC524326 JOO524311:JOP524326 JOW524311:JOY524326 JYK524311:JYL524326 JYS524311:JYU524326 KIG524311:KIH524326 KIO524311:KIQ524326 KSC524311:KSD524326 KSK524311:KSM524326 LBY524311:LBZ524326 LCG524311:LCI524326 LLU524311:LLV524326 LMC524311:LME524326 LVQ524311:LVR524326 LVY524311:LWA524326 MFM524311:MFN524326 MFU524311:MFW524326 MPI524311:MPJ524326 MPQ524311:MPS524326 MZE524311:MZF524326 MZM524311:MZO524326 NJA524311:NJB524326 NJI524311:NJK524326 NSW524311:NSX524326 NTE524311:NTG524326 OCS524311:OCT524326 ODA524311:ODC524326 OMO524311:OMP524326 OMW524311:OMY524326 OWK524311:OWL524326 OWS524311:OWU524326 PGG524311:PGH524326 PGO524311:PGQ524326 PQC524311:PQD524326 PQK524311:PQM524326 PZY524311:PZZ524326 QAG524311:QAI524326 QJU524311:QJV524326 QKC524311:QKE524326 QTQ524311:QTR524326 QTY524311:QUA524326 RDM524311:RDN524326 RDU524311:RDW524326 RNI524311:RNJ524326 RNQ524311:RNS524326 RXE524311:RXF524326 RXM524311:RXO524326 SHA524311:SHB524326 SHI524311:SHK524326 SQW524311:SQX524326 SRE524311:SRG524326 TAS524311:TAT524326 TBA524311:TBC524326 TKO524311:TKP524326 TKW524311:TKY524326 TUK524311:TUL524326 TUS524311:TUU524326 UEG524311:UEH524326 UEO524311:UEQ524326 UOC524311:UOD524326 UOK524311:UOM524326 UXY524311:UXZ524326 UYG524311:UYI524326 VHU524311:VHV524326 VIC524311:VIE524326 VRQ524311:VRR524326 VRY524311:VSA524326 WBM524311:WBN524326 WBU524311:WBW524326 WLI524311:WLJ524326 WLQ524311:WLS524326 WVE524311:WVF524326 WVM524311:WVO524326 M589843:M589845 U589843:V589845 IT589843:IT589845 JB589843:JC589845 SP589843:SP589845 SX589843:SY589845 ACL589843:ACL589845 ACT589843:ACU589845 AMH589843:AMH589845 AMP589843:AMQ589845 AWD589843:AWD589845 AWL589843:AWM589845 BFZ589843:BFZ589845 BGH589843:BGI589845 BPV589843:BPV589845 BQD589843:BQE589845 BZR589843:BZR589845 BZZ589843:CAA589845 CJN589843:CJN589845 CJV589843:CJW589845 CTJ589843:CTJ589845 CTR589843:CTS589845 DDF589843:DDF589845 DDN589843:DDO589845 DNB589843:DNB589845 DNJ589843:DNK589845 DWX589843:DWX589845 DXF589843:DXG589845 EGT589843:EGT589845 EHB589843:EHC589845 EQP589843:EQP589845 EQX589843:EQY589845 FAL589843:FAL589845 FAT589843:FAU589845 FKH589843:FKH589845 FKP589843:FKQ589845 FUD589843:FUD589845 FUL589843:FUM589845 GDZ589843:GDZ589845 GEH589843:GEI589845 GNV589843:GNV589845 GOD589843:GOE589845 GXR589843:GXR589845 GXZ589843:GYA589845 HHN589843:HHN589845 HHV589843:HHW589845 HRJ589843:HRJ589845 HRR589843:HRS589845 IBF589843:IBF589845 IBN589843:IBO589845 ILB589843:ILB589845 ILJ589843:ILK589845 IUX589843:IUX589845 IVF589843:IVG589845 JET589843:JET589845 JFB589843:JFC589845 JOP589843:JOP589845 JOX589843:JOY589845 JYL589843:JYL589845 JYT589843:JYU589845 KIH589843:KIH589845 KIP589843:KIQ589845 KSD589843:KSD589845 KSL589843:KSM589845 LBZ589843:LBZ589845 LCH589843:LCI589845 LLV589843:LLV589845 LMD589843:LME589845 LVR589843:LVR589845 LVZ589843:LWA589845 MFN589843:MFN589845 MFV589843:MFW589845 MPJ589843:MPJ589845 MPR589843:MPS589845 MZF589843:MZF589845 MZN589843:MZO589845 NJB589843:NJB589845 NJJ589843:NJK589845 NSX589843:NSX589845 NTF589843:NTG589845 OCT589843:OCT589845 ODB589843:ODC589845 OMP589843:OMP589845 OMX589843:OMY589845 OWL589843:OWL589845 OWT589843:OWU589845 PGH589843:PGH589845 PGP589843:PGQ589845 PQD589843:PQD589845 PQL589843:PQM589845 PZZ589843:PZZ589845 QAH589843:QAI589845 QJV589843:QJV589845 QKD589843:QKE589845 QTR589843:QTR589845 QTZ589843:QUA589845 RDN589843:RDN589845 RDV589843:RDW589845 RNJ589843:RNJ589845 RNR589843:RNS589845 RXF589843:RXF589845 RXN589843:RXO589845 SHB589843:SHB589845 SHJ589843:SHK589845 SQX589843:SQX589845 SRF589843:SRG589845 TAT589843:TAT589845 TBB589843:TBC589845 TKP589843:TKP589845 TKX589843:TKY589845 TUL589843:TUL589845 TUT589843:TUU589845 UEH589843:UEH589845 UEP589843:UEQ589845 UOD589843:UOD589845 UOL589843:UOM589845 UXZ589843:UXZ589845 UYH589843:UYI589845 VHV589843:VHV589845 VID589843:VIE589845 VRR589843:VRR589845 VRZ589843:VSA589845 WBN589843:WBN589845 WBV589843:WBW589845 WLJ589843:WLJ589845 WLR589843:WLS589845 WVF589843:WVF589845 WVN589843:WVO589845 L589843:L589846 T589843:T589846 IS589843:IS589846 JA589843:JA589846 SO589843:SO589846 SW589843:SW589846 ACK589843:ACK589846 ACS589843:ACS589846 AMG589843:AMG589846 AMO589843:AMO589846 AWC589843:AWC589846 AWK589843:AWK589846 BFY589843:BFY589846 BGG589843:BGG589846 BPU589843:BPU589846 BQC589843:BQC589846 BZQ589843:BZQ589846 BZY589843:BZY589846 CJM589843:CJM589846 CJU589843:CJU589846 CTI589843:CTI589846 CTQ589843:CTQ589846 DDE589843:DDE589846 DDM589843:DDM589846 DNA589843:DNA589846 DNI589843:DNI589846 DWW589843:DWW589846 DXE589843:DXE589846 EGS589843:EGS589846 EHA589843:EHA589846 EQO589843:EQO589846 EQW589843:EQW589846 FAK589843:FAK589846 FAS589843:FAS589846 FKG589843:FKG589846 FKO589843:FKO589846 FUC589843:FUC589846 FUK589843:FUK589846 GDY589843:GDY589846 GEG589843:GEG589846 GNU589843:GNU589846 GOC589843:GOC589846 GXQ589843:GXQ589846 GXY589843:GXY589846 HHM589843:HHM589846 HHU589843:HHU589846 HRI589843:HRI589846 HRQ589843:HRQ589846 IBE589843:IBE589846 IBM589843:IBM589846 ILA589843:ILA589846 ILI589843:ILI589846 IUW589843:IUW589846 IVE589843:IVE589846 JES589843:JES589846 JFA589843:JFA589846 JOO589843:JOO589846 JOW589843:JOW589846 JYK589843:JYK589846 JYS589843:JYS589846 KIG589843:KIG589846 KIO589843:KIO589846 KSC589843:KSC589846 KSK589843:KSK589846 LBY589843:LBY589846 LCG589843:LCG589846 LLU589843:LLU589846 LMC589843:LMC589846 LVQ589843:LVQ589846 LVY589843:LVY589846 MFM589843:MFM589846 MFU589843:MFU589846 MPI589843:MPI589846 MPQ589843:MPQ589846 MZE589843:MZE589846 MZM589843:MZM589846 NJA589843:NJA589846 NJI589843:NJI589846 NSW589843:NSW589846 NTE589843:NTE589846 OCS589843:OCS589846 ODA589843:ODA589846 OMO589843:OMO589846 OMW589843:OMW589846 OWK589843:OWK589846 OWS589843:OWS589846 PGG589843:PGG589846 PGO589843:PGO589846 PQC589843:PQC589846 PQK589843:PQK589846 PZY589843:PZY589846 QAG589843:QAG589846 QJU589843:QJU589846 QKC589843:QKC589846 QTQ589843:QTQ589846 QTY589843:QTY589846 RDM589843:RDM589846 RDU589843:RDU589846 RNI589843:RNI589846 RNQ589843:RNQ589846 RXE589843:RXE589846 RXM589843:RXM589846 SHA589843:SHA589846 SHI589843:SHI589846 SQW589843:SQW589846 SRE589843:SRE589846 TAS589843:TAS589846 TBA589843:TBA589846 TKO589843:TKO589846 TKW589843:TKW589846 TUK589843:TUK589846 TUS589843:TUS589846 UEG589843:UEG589846 UEO589843:UEO589846 UOC589843:UOC589846 UOK589843:UOK589846 UXY589843:UXY589846 UYG589843:UYG589846 VHU589843:VHU589846 VIC589843:VIC589846 VRQ589843:VRQ589846 VRY589843:VRY589846 WBM589843:WBM589846 WBU589843:WBU589846 WLI589843:WLI589846 WLQ589843:WLQ589846 WVE589843:WVE589846 WVM589843:WVM589846 L589847:M589862 T589847:V589862 IS589847:IT589862 JA589847:JC589862 SO589847:SP589862 SW589847:SY589862 ACK589847:ACL589862 ACS589847:ACU589862 AMG589847:AMH589862 AMO589847:AMQ589862 AWC589847:AWD589862 AWK589847:AWM589862 BFY589847:BFZ589862 BGG589847:BGI589862 BPU589847:BPV589862 BQC589847:BQE589862 BZQ589847:BZR589862 BZY589847:CAA589862 CJM589847:CJN589862 CJU589847:CJW589862 CTI589847:CTJ589862 CTQ589847:CTS589862 DDE589847:DDF589862 DDM589847:DDO589862 DNA589847:DNB589862 DNI589847:DNK589862 DWW589847:DWX589862 DXE589847:DXG589862 EGS589847:EGT589862 EHA589847:EHC589862 EQO589847:EQP589862 EQW589847:EQY589862 FAK589847:FAL589862 FAS589847:FAU589862 FKG589847:FKH589862 FKO589847:FKQ589862 FUC589847:FUD589862 FUK589847:FUM589862 GDY589847:GDZ589862 GEG589847:GEI589862 GNU589847:GNV589862 GOC589847:GOE589862 GXQ589847:GXR589862 GXY589847:GYA589862 HHM589847:HHN589862 HHU589847:HHW589862 HRI589847:HRJ589862 HRQ589847:HRS589862 IBE589847:IBF589862 IBM589847:IBO589862 ILA589847:ILB589862 ILI589847:ILK589862 IUW589847:IUX589862 IVE589847:IVG589862 JES589847:JET589862 JFA589847:JFC589862 JOO589847:JOP589862 JOW589847:JOY589862 JYK589847:JYL589862 JYS589847:JYU589862 KIG589847:KIH589862 KIO589847:KIQ589862 KSC589847:KSD589862 KSK589847:KSM589862 LBY589847:LBZ589862 LCG589847:LCI589862 LLU589847:LLV589862 LMC589847:LME589862 LVQ589847:LVR589862 LVY589847:LWA589862 MFM589847:MFN589862 MFU589847:MFW589862 MPI589847:MPJ589862 MPQ589847:MPS589862 MZE589847:MZF589862 MZM589847:MZO589862 NJA589847:NJB589862 NJI589847:NJK589862 NSW589847:NSX589862 NTE589847:NTG589862 OCS589847:OCT589862 ODA589847:ODC589862 OMO589847:OMP589862 OMW589847:OMY589862 OWK589847:OWL589862 OWS589847:OWU589862 PGG589847:PGH589862 PGO589847:PGQ589862 PQC589847:PQD589862 PQK589847:PQM589862 PZY589847:PZZ589862 QAG589847:QAI589862 QJU589847:QJV589862 QKC589847:QKE589862 QTQ589847:QTR589862 QTY589847:QUA589862 RDM589847:RDN589862 RDU589847:RDW589862 RNI589847:RNJ589862 RNQ589847:RNS589862 RXE589847:RXF589862 RXM589847:RXO589862 SHA589847:SHB589862 SHI589847:SHK589862 SQW589847:SQX589862 SRE589847:SRG589862 TAS589847:TAT589862 TBA589847:TBC589862 TKO589847:TKP589862 TKW589847:TKY589862 TUK589847:TUL589862 TUS589847:TUU589862 UEG589847:UEH589862 UEO589847:UEQ589862 UOC589847:UOD589862 UOK589847:UOM589862 UXY589847:UXZ589862 UYG589847:UYI589862 VHU589847:VHV589862 VIC589847:VIE589862 VRQ589847:VRR589862 VRY589847:VSA589862 WBM589847:WBN589862 WBU589847:WBW589862 WLI589847:WLJ589862 WLQ589847:WLS589862 WVE589847:WVF589862 WVM589847:WVO589862 M655379:M655381 U655379:V655381 IT655379:IT655381 JB655379:JC655381 SP655379:SP655381 SX655379:SY655381 ACL655379:ACL655381 ACT655379:ACU655381 AMH655379:AMH655381 AMP655379:AMQ655381 AWD655379:AWD655381 AWL655379:AWM655381 BFZ655379:BFZ655381 BGH655379:BGI655381 BPV655379:BPV655381 BQD655379:BQE655381 BZR655379:BZR655381 BZZ655379:CAA655381 CJN655379:CJN655381 CJV655379:CJW655381 CTJ655379:CTJ655381 CTR655379:CTS655381 DDF655379:DDF655381 DDN655379:DDO655381 DNB655379:DNB655381 DNJ655379:DNK655381 DWX655379:DWX655381 DXF655379:DXG655381 EGT655379:EGT655381 EHB655379:EHC655381 EQP655379:EQP655381 EQX655379:EQY655381 FAL655379:FAL655381 FAT655379:FAU655381 FKH655379:FKH655381 FKP655379:FKQ655381 FUD655379:FUD655381 FUL655379:FUM655381 GDZ655379:GDZ655381 GEH655379:GEI655381 GNV655379:GNV655381 GOD655379:GOE655381 GXR655379:GXR655381 GXZ655379:GYA655381 HHN655379:HHN655381 HHV655379:HHW655381 HRJ655379:HRJ655381 HRR655379:HRS655381 IBF655379:IBF655381 IBN655379:IBO655381 ILB655379:ILB655381 ILJ655379:ILK655381 IUX655379:IUX655381 IVF655379:IVG655381 JET655379:JET655381 JFB655379:JFC655381 JOP655379:JOP655381 JOX655379:JOY655381 JYL655379:JYL655381 JYT655379:JYU655381 KIH655379:KIH655381 KIP655379:KIQ655381 KSD655379:KSD655381 KSL655379:KSM655381 LBZ655379:LBZ655381 LCH655379:LCI655381 LLV655379:LLV655381 LMD655379:LME655381 LVR655379:LVR655381 LVZ655379:LWA655381 MFN655379:MFN655381 MFV655379:MFW655381 MPJ655379:MPJ655381 MPR655379:MPS655381 MZF655379:MZF655381 MZN655379:MZO655381 NJB655379:NJB655381 NJJ655379:NJK655381 NSX655379:NSX655381 NTF655379:NTG655381 OCT655379:OCT655381 ODB655379:ODC655381 OMP655379:OMP655381 OMX655379:OMY655381 OWL655379:OWL655381 OWT655379:OWU655381 PGH655379:PGH655381 PGP655379:PGQ655381 PQD655379:PQD655381 PQL655379:PQM655381 PZZ655379:PZZ655381 QAH655379:QAI655381 QJV655379:QJV655381 QKD655379:QKE655381 QTR655379:QTR655381 QTZ655379:QUA655381 RDN655379:RDN655381 RDV655379:RDW655381 RNJ655379:RNJ655381 RNR655379:RNS655381 RXF655379:RXF655381 RXN655379:RXO655381 SHB655379:SHB655381 SHJ655379:SHK655381 SQX655379:SQX655381 SRF655379:SRG655381 TAT655379:TAT655381 TBB655379:TBC655381 TKP655379:TKP655381 TKX655379:TKY655381 TUL655379:TUL655381 TUT655379:TUU655381 UEH655379:UEH655381 UEP655379:UEQ655381 UOD655379:UOD655381 UOL655379:UOM655381 UXZ655379:UXZ655381 UYH655379:UYI655381 VHV655379:VHV655381 VID655379:VIE655381 VRR655379:VRR655381 VRZ655379:VSA655381 WBN655379:WBN655381 WBV655379:WBW655381 WLJ655379:WLJ655381 WLR655379:WLS655381 WVF655379:WVF655381 WVN655379:WVO655381 L655379:L655382 T655379:T655382 IS655379:IS655382 JA655379:JA655382 SO655379:SO655382 SW655379:SW655382 ACK655379:ACK655382 ACS655379:ACS655382 AMG655379:AMG655382 AMO655379:AMO655382 AWC655379:AWC655382 AWK655379:AWK655382 BFY655379:BFY655382 BGG655379:BGG655382 BPU655379:BPU655382 BQC655379:BQC655382 BZQ655379:BZQ655382 BZY655379:BZY655382 CJM655379:CJM655382 CJU655379:CJU655382 CTI655379:CTI655382 CTQ655379:CTQ655382 DDE655379:DDE655382 DDM655379:DDM655382 DNA655379:DNA655382 DNI655379:DNI655382 DWW655379:DWW655382 DXE655379:DXE655382 EGS655379:EGS655382 EHA655379:EHA655382 EQO655379:EQO655382 EQW655379:EQW655382 FAK655379:FAK655382 FAS655379:FAS655382 FKG655379:FKG655382 FKO655379:FKO655382 FUC655379:FUC655382 FUK655379:FUK655382 GDY655379:GDY655382 GEG655379:GEG655382 GNU655379:GNU655382 GOC655379:GOC655382 GXQ655379:GXQ655382 GXY655379:GXY655382 HHM655379:HHM655382 HHU655379:HHU655382 HRI655379:HRI655382 HRQ655379:HRQ655382 IBE655379:IBE655382 IBM655379:IBM655382 ILA655379:ILA655382 ILI655379:ILI655382 IUW655379:IUW655382 IVE655379:IVE655382 JES655379:JES655382 JFA655379:JFA655382 JOO655379:JOO655382 JOW655379:JOW655382 JYK655379:JYK655382 JYS655379:JYS655382 KIG655379:KIG655382 KIO655379:KIO655382 KSC655379:KSC655382 KSK655379:KSK655382 LBY655379:LBY655382 LCG655379:LCG655382 LLU655379:LLU655382 LMC655379:LMC655382 LVQ655379:LVQ655382 LVY655379:LVY655382 MFM655379:MFM655382 MFU655379:MFU655382 MPI655379:MPI655382 MPQ655379:MPQ655382 MZE655379:MZE655382 MZM655379:MZM655382 NJA655379:NJA655382 NJI655379:NJI655382 NSW655379:NSW655382 NTE655379:NTE655382 OCS655379:OCS655382 ODA655379:ODA655382 OMO655379:OMO655382 OMW655379:OMW655382 OWK655379:OWK655382 OWS655379:OWS655382 PGG655379:PGG655382 PGO655379:PGO655382 PQC655379:PQC655382 PQK655379:PQK655382 PZY655379:PZY655382 QAG655379:QAG655382 QJU655379:QJU655382 QKC655379:QKC655382 QTQ655379:QTQ655382 QTY655379:QTY655382 RDM655379:RDM655382 RDU655379:RDU655382 RNI655379:RNI655382 RNQ655379:RNQ655382 RXE655379:RXE655382 RXM655379:RXM655382 SHA655379:SHA655382 SHI655379:SHI655382 SQW655379:SQW655382 SRE655379:SRE655382 TAS655379:TAS655382 TBA655379:TBA655382 TKO655379:TKO655382 TKW655379:TKW655382 TUK655379:TUK655382 TUS655379:TUS655382 UEG655379:UEG655382 UEO655379:UEO655382 UOC655379:UOC655382 UOK655379:UOK655382 UXY655379:UXY655382 UYG655379:UYG655382 VHU655379:VHU655382 VIC655379:VIC655382 VRQ655379:VRQ655382 VRY655379:VRY655382 WBM655379:WBM655382 WBU655379:WBU655382 WLI655379:WLI655382 WLQ655379:WLQ655382 WVE655379:WVE655382 WVM655379:WVM655382 L655383:M655398 T655383:V655398 IS655383:IT655398 JA655383:JC655398 SO655383:SP655398 SW655383:SY655398 ACK655383:ACL655398 ACS655383:ACU655398 AMG655383:AMH655398 AMO655383:AMQ655398 AWC655383:AWD655398 AWK655383:AWM655398 BFY655383:BFZ655398 BGG655383:BGI655398 BPU655383:BPV655398 BQC655383:BQE655398 BZQ655383:BZR655398 BZY655383:CAA655398 CJM655383:CJN655398 CJU655383:CJW655398 CTI655383:CTJ655398 CTQ655383:CTS655398 DDE655383:DDF655398 DDM655383:DDO655398 DNA655383:DNB655398 DNI655383:DNK655398 DWW655383:DWX655398 DXE655383:DXG655398 EGS655383:EGT655398 EHA655383:EHC655398 EQO655383:EQP655398 EQW655383:EQY655398 FAK655383:FAL655398 FAS655383:FAU655398 FKG655383:FKH655398 FKO655383:FKQ655398 FUC655383:FUD655398 FUK655383:FUM655398 GDY655383:GDZ655398 GEG655383:GEI655398 GNU655383:GNV655398 GOC655383:GOE655398 GXQ655383:GXR655398 GXY655383:GYA655398 HHM655383:HHN655398 HHU655383:HHW655398 HRI655383:HRJ655398 HRQ655383:HRS655398 IBE655383:IBF655398 IBM655383:IBO655398 ILA655383:ILB655398 ILI655383:ILK655398 IUW655383:IUX655398 IVE655383:IVG655398 JES655383:JET655398 JFA655383:JFC655398 JOO655383:JOP655398 JOW655383:JOY655398 JYK655383:JYL655398 JYS655383:JYU655398 KIG655383:KIH655398 KIO655383:KIQ655398 KSC655383:KSD655398 KSK655383:KSM655398 LBY655383:LBZ655398 LCG655383:LCI655398 LLU655383:LLV655398 LMC655383:LME655398 LVQ655383:LVR655398 LVY655383:LWA655398 MFM655383:MFN655398 MFU655383:MFW655398 MPI655383:MPJ655398 MPQ655383:MPS655398 MZE655383:MZF655398 MZM655383:MZO655398 NJA655383:NJB655398 NJI655383:NJK655398 NSW655383:NSX655398 NTE655383:NTG655398 OCS655383:OCT655398 ODA655383:ODC655398 OMO655383:OMP655398 OMW655383:OMY655398 OWK655383:OWL655398 OWS655383:OWU655398 PGG655383:PGH655398 PGO655383:PGQ655398 PQC655383:PQD655398 PQK655383:PQM655398 PZY655383:PZZ655398 QAG655383:QAI655398 QJU655383:QJV655398 QKC655383:QKE655398 QTQ655383:QTR655398 QTY655383:QUA655398 RDM655383:RDN655398 RDU655383:RDW655398 RNI655383:RNJ655398 RNQ655383:RNS655398 RXE655383:RXF655398 RXM655383:RXO655398 SHA655383:SHB655398 SHI655383:SHK655398 SQW655383:SQX655398 SRE655383:SRG655398 TAS655383:TAT655398 TBA655383:TBC655398 TKO655383:TKP655398 TKW655383:TKY655398 TUK655383:TUL655398 TUS655383:TUU655398 UEG655383:UEH655398 UEO655383:UEQ655398 UOC655383:UOD655398 UOK655383:UOM655398 UXY655383:UXZ655398 UYG655383:UYI655398 VHU655383:VHV655398 VIC655383:VIE655398 VRQ655383:VRR655398 VRY655383:VSA655398 WBM655383:WBN655398 WBU655383:WBW655398 WLI655383:WLJ655398 WLQ655383:WLS655398 WVE655383:WVF655398 WVM655383:WVO655398 M720915:M720917 U720915:V720917 IT720915:IT720917 JB720915:JC720917 SP720915:SP720917 SX720915:SY720917 ACL720915:ACL720917 ACT720915:ACU720917 AMH720915:AMH720917 AMP720915:AMQ720917 AWD720915:AWD720917 AWL720915:AWM720917 BFZ720915:BFZ720917 BGH720915:BGI720917 BPV720915:BPV720917 BQD720915:BQE720917 BZR720915:BZR720917 BZZ720915:CAA720917 CJN720915:CJN720917 CJV720915:CJW720917 CTJ720915:CTJ720917 CTR720915:CTS720917 DDF720915:DDF720917 DDN720915:DDO720917 DNB720915:DNB720917 DNJ720915:DNK720917 DWX720915:DWX720917 DXF720915:DXG720917 EGT720915:EGT720917 EHB720915:EHC720917 EQP720915:EQP720917 EQX720915:EQY720917 FAL720915:FAL720917 FAT720915:FAU720917 FKH720915:FKH720917 FKP720915:FKQ720917 FUD720915:FUD720917 FUL720915:FUM720917 GDZ720915:GDZ720917 GEH720915:GEI720917 GNV720915:GNV720917 GOD720915:GOE720917 GXR720915:GXR720917 GXZ720915:GYA720917 HHN720915:HHN720917 HHV720915:HHW720917 HRJ720915:HRJ720917 HRR720915:HRS720917 IBF720915:IBF720917 IBN720915:IBO720917 ILB720915:ILB720917 ILJ720915:ILK720917 IUX720915:IUX720917 IVF720915:IVG720917 JET720915:JET720917 JFB720915:JFC720917 JOP720915:JOP720917 JOX720915:JOY720917 JYL720915:JYL720917 JYT720915:JYU720917 KIH720915:KIH720917 KIP720915:KIQ720917 KSD720915:KSD720917 KSL720915:KSM720917 LBZ720915:LBZ720917 LCH720915:LCI720917 LLV720915:LLV720917 LMD720915:LME720917 LVR720915:LVR720917 LVZ720915:LWA720917 MFN720915:MFN720917 MFV720915:MFW720917 MPJ720915:MPJ720917 MPR720915:MPS720917 MZF720915:MZF720917 MZN720915:MZO720917 NJB720915:NJB720917 NJJ720915:NJK720917 NSX720915:NSX720917 NTF720915:NTG720917 OCT720915:OCT720917 ODB720915:ODC720917 OMP720915:OMP720917 OMX720915:OMY720917 OWL720915:OWL720917 OWT720915:OWU720917 PGH720915:PGH720917 PGP720915:PGQ720917 PQD720915:PQD720917 PQL720915:PQM720917 PZZ720915:PZZ720917 QAH720915:QAI720917 QJV720915:QJV720917 QKD720915:QKE720917 QTR720915:QTR720917 QTZ720915:QUA720917 RDN720915:RDN720917 RDV720915:RDW720917 RNJ720915:RNJ720917 RNR720915:RNS720917 RXF720915:RXF720917 RXN720915:RXO720917 SHB720915:SHB720917 SHJ720915:SHK720917 SQX720915:SQX720917 SRF720915:SRG720917 TAT720915:TAT720917 TBB720915:TBC720917 TKP720915:TKP720917 TKX720915:TKY720917 TUL720915:TUL720917 TUT720915:TUU720917 UEH720915:UEH720917 UEP720915:UEQ720917 UOD720915:UOD720917 UOL720915:UOM720917 UXZ720915:UXZ720917 UYH720915:UYI720917 VHV720915:VHV720917 VID720915:VIE720917 VRR720915:VRR720917 VRZ720915:VSA720917 WBN720915:WBN720917 WBV720915:WBW720917 WLJ720915:WLJ720917 WLR720915:WLS720917 WVF720915:WVF720917 WVN720915:WVO720917 L720915:L720918 T720915:T720918 IS720915:IS720918 JA720915:JA720918 SO720915:SO720918 SW720915:SW720918 ACK720915:ACK720918 ACS720915:ACS720918 AMG720915:AMG720918 AMO720915:AMO720918 AWC720915:AWC720918 AWK720915:AWK720918 BFY720915:BFY720918 BGG720915:BGG720918 BPU720915:BPU720918 BQC720915:BQC720918 BZQ720915:BZQ720918 BZY720915:BZY720918 CJM720915:CJM720918 CJU720915:CJU720918 CTI720915:CTI720918 CTQ720915:CTQ720918 DDE720915:DDE720918 DDM720915:DDM720918 DNA720915:DNA720918 DNI720915:DNI720918 DWW720915:DWW720918 DXE720915:DXE720918 EGS720915:EGS720918 EHA720915:EHA720918 EQO720915:EQO720918 EQW720915:EQW720918 FAK720915:FAK720918 FAS720915:FAS720918 FKG720915:FKG720918 FKO720915:FKO720918 FUC720915:FUC720918 FUK720915:FUK720918 GDY720915:GDY720918 GEG720915:GEG720918 GNU720915:GNU720918 GOC720915:GOC720918 GXQ720915:GXQ720918 GXY720915:GXY720918 HHM720915:HHM720918 HHU720915:HHU720918 HRI720915:HRI720918 HRQ720915:HRQ720918 IBE720915:IBE720918 IBM720915:IBM720918 ILA720915:ILA720918 ILI720915:ILI720918 IUW720915:IUW720918 IVE720915:IVE720918 JES720915:JES720918 JFA720915:JFA720918 JOO720915:JOO720918 JOW720915:JOW720918 JYK720915:JYK720918 JYS720915:JYS720918 KIG720915:KIG720918 KIO720915:KIO720918 KSC720915:KSC720918 KSK720915:KSK720918 LBY720915:LBY720918 LCG720915:LCG720918 LLU720915:LLU720918 LMC720915:LMC720918 LVQ720915:LVQ720918 LVY720915:LVY720918 MFM720915:MFM720918 MFU720915:MFU720918 MPI720915:MPI720918 MPQ720915:MPQ720918 MZE720915:MZE720918 MZM720915:MZM720918 NJA720915:NJA720918 NJI720915:NJI720918 NSW720915:NSW720918 NTE720915:NTE720918 OCS720915:OCS720918 ODA720915:ODA720918 OMO720915:OMO720918 OMW720915:OMW720918 OWK720915:OWK720918 OWS720915:OWS720918 PGG720915:PGG720918 PGO720915:PGO720918 PQC720915:PQC720918 PQK720915:PQK720918 PZY720915:PZY720918 QAG720915:QAG720918 QJU720915:QJU720918 QKC720915:QKC720918 QTQ720915:QTQ720918 QTY720915:QTY720918 RDM720915:RDM720918 RDU720915:RDU720918 RNI720915:RNI720918 RNQ720915:RNQ720918 RXE720915:RXE720918 RXM720915:RXM720918 SHA720915:SHA720918 SHI720915:SHI720918 SQW720915:SQW720918 SRE720915:SRE720918 TAS720915:TAS720918 TBA720915:TBA720918 TKO720915:TKO720918 TKW720915:TKW720918 TUK720915:TUK720918 TUS720915:TUS720918 UEG720915:UEG720918 UEO720915:UEO720918 UOC720915:UOC720918 UOK720915:UOK720918 UXY720915:UXY720918 UYG720915:UYG720918 VHU720915:VHU720918 VIC720915:VIC720918 VRQ720915:VRQ720918 VRY720915:VRY720918 WBM720915:WBM720918 WBU720915:WBU720918 WLI720915:WLI720918 WLQ720915:WLQ720918 WVE720915:WVE720918 WVM720915:WVM720918 L720919:M720934 T720919:V720934 IS720919:IT720934 JA720919:JC720934 SO720919:SP720934 SW720919:SY720934 ACK720919:ACL720934 ACS720919:ACU720934 AMG720919:AMH720934 AMO720919:AMQ720934 AWC720919:AWD720934 AWK720919:AWM720934 BFY720919:BFZ720934 BGG720919:BGI720934 BPU720919:BPV720934 BQC720919:BQE720934 BZQ720919:BZR720934 BZY720919:CAA720934 CJM720919:CJN720934 CJU720919:CJW720934 CTI720919:CTJ720934 CTQ720919:CTS720934 DDE720919:DDF720934 DDM720919:DDO720934 DNA720919:DNB720934 DNI720919:DNK720934 DWW720919:DWX720934 DXE720919:DXG720934 EGS720919:EGT720934 EHA720919:EHC720934 EQO720919:EQP720934 EQW720919:EQY720934 FAK720919:FAL720934 FAS720919:FAU720934 FKG720919:FKH720934 FKO720919:FKQ720934 FUC720919:FUD720934 FUK720919:FUM720934 GDY720919:GDZ720934 GEG720919:GEI720934 GNU720919:GNV720934 GOC720919:GOE720934 GXQ720919:GXR720934 GXY720919:GYA720934 HHM720919:HHN720934 HHU720919:HHW720934 HRI720919:HRJ720934 HRQ720919:HRS720934 IBE720919:IBF720934 IBM720919:IBO720934 ILA720919:ILB720934 ILI720919:ILK720934 IUW720919:IUX720934 IVE720919:IVG720934 JES720919:JET720934 JFA720919:JFC720934 JOO720919:JOP720934 JOW720919:JOY720934 JYK720919:JYL720934 JYS720919:JYU720934 KIG720919:KIH720934 KIO720919:KIQ720934 KSC720919:KSD720934 KSK720919:KSM720934 LBY720919:LBZ720934 LCG720919:LCI720934 LLU720919:LLV720934 LMC720919:LME720934 LVQ720919:LVR720934 LVY720919:LWA720934 MFM720919:MFN720934 MFU720919:MFW720934 MPI720919:MPJ720934 MPQ720919:MPS720934 MZE720919:MZF720934 MZM720919:MZO720934 NJA720919:NJB720934 NJI720919:NJK720934 NSW720919:NSX720934 NTE720919:NTG720934 OCS720919:OCT720934 ODA720919:ODC720934 OMO720919:OMP720934 OMW720919:OMY720934 OWK720919:OWL720934 OWS720919:OWU720934 PGG720919:PGH720934 PGO720919:PGQ720934 PQC720919:PQD720934 PQK720919:PQM720934 PZY720919:PZZ720934 QAG720919:QAI720934 QJU720919:QJV720934 QKC720919:QKE720934 QTQ720919:QTR720934 QTY720919:QUA720934 RDM720919:RDN720934 RDU720919:RDW720934 RNI720919:RNJ720934 RNQ720919:RNS720934 RXE720919:RXF720934 RXM720919:RXO720934 SHA720919:SHB720934 SHI720919:SHK720934 SQW720919:SQX720934 SRE720919:SRG720934 TAS720919:TAT720934 TBA720919:TBC720934 TKO720919:TKP720934 TKW720919:TKY720934 TUK720919:TUL720934 TUS720919:TUU720934 UEG720919:UEH720934 UEO720919:UEQ720934 UOC720919:UOD720934 UOK720919:UOM720934 UXY720919:UXZ720934 UYG720919:UYI720934 VHU720919:VHV720934 VIC720919:VIE720934 VRQ720919:VRR720934 VRY720919:VSA720934 WBM720919:WBN720934 WBU720919:WBW720934 WLI720919:WLJ720934 WLQ720919:WLS720934 WVE720919:WVF720934 WVM720919:WVO720934 M786451:M786453 U786451:V786453 IT786451:IT786453 JB786451:JC786453 SP786451:SP786453 SX786451:SY786453 ACL786451:ACL786453 ACT786451:ACU786453 AMH786451:AMH786453 AMP786451:AMQ786453 AWD786451:AWD786453 AWL786451:AWM786453 BFZ786451:BFZ786453 BGH786451:BGI786453 BPV786451:BPV786453 BQD786451:BQE786453 BZR786451:BZR786453 BZZ786451:CAA786453 CJN786451:CJN786453 CJV786451:CJW786453 CTJ786451:CTJ786453 CTR786451:CTS786453 DDF786451:DDF786453 DDN786451:DDO786453 DNB786451:DNB786453 DNJ786451:DNK786453 DWX786451:DWX786453 DXF786451:DXG786453 EGT786451:EGT786453 EHB786451:EHC786453 EQP786451:EQP786453 EQX786451:EQY786453 FAL786451:FAL786453 FAT786451:FAU786453 FKH786451:FKH786453 FKP786451:FKQ786453 FUD786451:FUD786453 FUL786451:FUM786453 GDZ786451:GDZ786453 GEH786451:GEI786453 GNV786451:GNV786453 GOD786451:GOE786453 GXR786451:GXR786453 GXZ786451:GYA786453 HHN786451:HHN786453 HHV786451:HHW786453 HRJ786451:HRJ786453 HRR786451:HRS786453 IBF786451:IBF786453 IBN786451:IBO786453 ILB786451:ILB786453 ILJ786451:ILK786453 IUX786451:IUX786453 IVF786451:IVG786453 JET786451:JET786453 JFB786451:JFC786453 JOP786451:JOP786453 JOX786451:JOY786453 JYL786451:JYL786453 JYT786451:JYU786453 KIH786451:KIH786453 KIP786451:KIQ786453 KSD786451:KSD786453 KSL786451:KSM786453 LBZ786451:LBZ786453 LCH786451:LCI786453 LLV786451:LLV786453 LMD786451:LME786453 LVR786451:LVR786453 LVZ786451:LWA786453 MFN786451:MFN786453 MFV786451:MFW786453 MPJ786451:MPJ786453 MPR786451:MPS786453 MZF786451:MZF786453 MZN786451:MZO786453 NJB786451:NJB786453 NJJ786451:NJK786453 NSX786451:NSX786453 NTF786451:NTG786453 OCT786451:OCT786453 ODB786451:ODC786453 OMP786451:OMP786453 OMX786451:OMY786453 OWL786451:OWL786453 OWT786451:OWU786453 PGH786451:PGH786453 PGP786451:PGQ786453 PQD786451:PQD786453 PQL786451:PQM786453 PZZ786451:PZZ786453 QAH786451:QAI786453 QJV786451:QJV786453 QKD786451:QKE786453 QTR786451:QTR786453 QTZ786451:QUA786453 RDN786451:RDN786453 RDV786451:RDW786453 RNJ786451:RNJ786453 RNR786451:RNS786453 RXF786451:RXF786453 RXN786451:RXO786453 SHB786451:SHB786453 SHJ786451:SHK786453 SQX786451:SQX786453 SRF786451:SRG786453 TAT786451:TAT786453 TBB786451:TBC786453 TKP786451:TKP786453 TKX786451:TKY786453 TUL786451:TUL786453 TUT786451:TUU786453 UEH786451:UEH786453 UEP786451:UEQ786453 UOD786451:UOD786453 UOL786451:UOM786453 UXZ786451:UXZ786453 UYH786451:UYI786453 VHV786451:VHV786453 VID786451:VIE786453 VRR786451:VRR786453 VRZ786451:VSA786453 WBN786451:WBN786453 WBV786451:WBW786453 WLJ786451:WLJ786453 WLR786451:WLS786453 WVF786451:WVF786453 WVN786451:WVO786453 L786451:L786454 T786451:T786454 IS786451:IS786454 JA786451:JA786454 SO786451:SO786454 SW786451:SW786454 ACK786451:ACK786454 ACS786451:ACS786454 AMG786451:AMG786454 AMO786451:AMO786454 AWC786451:AWC786454 AWK786451:AWK786454 BFY786451:BFY786454 BGG786451:BGG786454 BPU786451:BPU786454 BQC786451:BQC786454 BZQ786451:BZQ786454 BZY786451:BZY786454 CJM786451:CJM786454 CJU786451:CJU786454 CTI786451:CTI786454 CTQ786451:CTQ786454 DDE786451:DDE786454 DDM786451:DDM786454 DNA786451:DNA786454 DNI786451:DNI786454 DWW786451:DWW786454 DXE786451:DXE786454 EGS786451:EGS786454 EHA786451:EHA786454 EQO786451:EQO786454 EQW786451:EQW786454 FAK786451:FAK786454 FAS786451:FAS786454 FKG786451:FKG786454 FKO786451:FKO786454 FUC786451:FUC786454 FUK786451:FUK786454 GDY786451:GDY786454 GEG786451:GEG786454 GNU786451:GNU786454 GOC786451:GOC786454 GXQ786451:GXQ786454 GXY786451:GXY786454 HHM786451:HHM786454 HHU786451:HHU786454 HRI786451:HRI786454 HRQ786451:HRQ786454 IBE786451:IBE786454 IBM786451:IBM786454 ILA786451:ILA786454 ILI786451:ILI786454 IUW786451:IUW786454 IVE786451:IVE786454 JES786451:JES786454 JFA786451:JFA786454 JOO786451:JOO786454 JOW786451:JOW786454 JYK786451:JYK786454 JYS786451:JYS786454 KIG786451:KIG786454 KIO786451:KIO786454 KSC786451:KSC786454 KSK786451:KSK786454 LBY786451:LBY786454 LCG786451:LCG786454 LLU786451:LLU786454 LMC786451:LMC786454 LVQ786451:LVQ786454 LVY786451:LVY786454 MFM786451:MFM786454 MFU786451:MFU786454 MPI786451:MPI786454 MPQ786451:MPQ786454 MZE786451:MZE786454 MZM786451:MZM786454 NJA786451:NJA786454 NJI786451:NJI786454 NSW786451:NSW786454 NTE786451:NTE786454 OCS786451:OCS786454 ODA786451:ODA786454 OMO786451:OMO786454 OMW786451:OMW786454 OWK786451:OWK786454 OWS786451:OWS786454 PGG786451:PGG786454 PGO786451:PGO786454 PQC786451:PQC786454 PQK786451:PQK786454 PZY786451:PZY786454 QAG786451:QAG786454 QJU786451:QJU786454 QKC786451:QKC786454 QTQ786451:QTQ786454 QTY786451:QTY786454 RDM786451:RDM786454 RDU786451:RDU786454 RNI786451:RNI786454 RNQ786451:RNQ786454 RXE786451:RXE786454 RXM786451:RXM786454 SHA786451:SHA786454 SHI786451:SHI786454 SQW786451:SQW786454 SRE786451:SRE786454 TAS786451:TAS786454 TBA786451:TBA786454 TKO786451:TKO786454 TKW786451:TKW786454 TUK786451:TUK786454 TUS786451:TUS786454 UEG786451:UEG786454 UEO786451:UEO786454 UOC786451:UOC786454 UOK786451:UOK786454 UXY786451:UXY786454 UYG786451:UYG786454 VHU786451:VHU786454 VIC786451:VIC786454 VRQ786451:VRQ786454 VRY786451:VRY786454 WBM786451:WBM786454 WBU786451:WBU786454 WLI786451:WLI786454 WLQ786451:WLQ786454 WVE786451:WVE786454 WVM786451:WVM786454 L786455:M786470 T786455:V786470 IS786455:IT786470 JA786455:JC786470 SO786455:SP786470 SW786455:SY786470 ACK786455:ACL786470 ACS786455:ACU786470 AMG786455:AMH786470 AMO786455:AMQ786470 AWC786455:AWD786470 AWK786455:AWM786470 BFY786455:BFZ786470 BGG786455:BGI786470 BPU786455:BPV786470 BQC786455:BQE786470 BZQ786455:BZR786470 BZY786455:CAA786470 CJM786455:CJN786470 CJU786455:CJW786470 CTI786455:CTJ786470 CTQ786455:CTS786470 DDE786455:DDF786470 DDM786455:DDO786470 DNA786455:DNB786470 DNI786455:DNK786470 DWW786455:DWX786470 DXE786455:DXG786470 EGS786455:EGT786470 EHA786455:EHC786470 EQO786455:EQP786470 EQW786455:EQY786470 FAK786455:FAL786470 FAS786455:FAU786470 FKG786455:FKH786470 FKO786455:FKQ786470 FUC786455:FUD786470 FUK786455:FUM786470 GDY786455:GDZ786470 GEG786455:GEI786470 GNU786455:GNV786470 GOC786455:GOE786470 GXQ786455:GXR786470 GXY786455:GYA786470 HHM786455:HHN786470 HHU786455:HHW786470 HRI786455:HRJ786470 HRQ786455:HRS786470 IBE786455:IBF786470 IBM786455:IBO786470 ILA786455:ILB786470 ILI786455:ILK786470 IUW786455:IUX786470 IVE786455:IVG786470 JES786455:JET786470 JFA786455:JFC786470 JOO786455:JOP786470 JOW786455:JOY786470 JYK786455:JYL786470 JYS786455:JYU786470 KIG786455:KIH786470 KIO786455:KIQ786470 KSC786455:KSD786470 KSK786455:KSM786470 LBY786455:LBZ786470 LCG786455:LCI786470 LLU786455:LLV786470 LMC786455:LME786470 LVQ786455:LVR786470 LVY786455:LWA786470 MFM786455:MFN786470 MFU786455:MFW786470 MPI786455:MPJ786470 MPQ786455:MPS786470 MZE786455:MZF786470 MZM786455:MZO786470 NJA786455:NJB786470 NJI786455:NJK786470 NSW786455:NSX786470 NTE786455:NTG786470 OCS786455:OCT786470 ODA786455:ODC786470 OMO786455:OMP786470 OMW786455:OMY786470 OWK786455:OWL786470 OWS786455:OWU786470 PGG786455:PGH786470 PGO786455:PGQ786470 PQC786455:PQD786470 PQK786455:PQM786470 PZY786455:PZZ786470 QAG786455:QAI786470 QJU786455:QJV786470 QKC786455:QKE786470 QTQ786455:QTR786470 QTY786455:QUA786470 RDM786455:RDN786470 RDU786455:RDW786470 RNI786455:RNJ786470 RNQ786455:RNS786470 RXE786455:RXF786470 RXM786455:RXO786470 SHA786455:SHB786470 SHI786455:SHK786470 SQW786455:SQX786470 SRE786455:SRG786470 TAS786455:TAT786470 TBA786455:TBC786470 TKO786455:TKP786470 TKW786455:TKY786470 TUK786455:TUL786470 TUS786455:TUU786470 UEG786455:UEH786470 UEO786455:UEQ786470 UOC786455:UOD786470 UOK786455:UOM786470 UXY786455:UXZ786470 UYG786455:UYI786470 VHU786455:VHV786470 VIC786455:VIE786470 VRQ786455:VRR786470 VRY786455:VSA786470 WBM786455:WBN786470 WBU786455:WBW786470 WLI786455:WLJ786470 WLQ786455:WLS786470 WVE786455:WVF786470 WVM786455:WVO786470 M851987:M851989 U851987:V851989 IT851987:IT851989 JB851987:JC851989 SP851987:SP851989 SX851987:SY851989 ACL851987:ACL851989 ACT851987:ACU851989 AMH851987:AMH851989 AMP851987:AMQ851989 AWD851987:AWD851989 AWL851987:AWM851989 BFZ851987:BFZ851989 BGH851987:BGI851989 BPV851987:BPV851989 BQD851987:BQE851989 BZR851987:BZR851989 BZZ851987:CAA851989 CJN851987:CJN851989 CJV851987:CJW851989 CTJ851987:CTJ851989 CTR851987:CTS851989 DDF851987:DDF851989 DDN851987:DDO851989 DNB851987:DNB851989 DNJ851987:DNK851989 DWX851987:DWX851989 DXF851987:DXG851989 EGT851987:EGT851989 EHB851987:EHC851989 EQP851987:EQP851989 EQX851987:EQY851989 FAL851987:FAL851989 FAT851987:FAU851989 FKH851987:FKH851989 FKP851987:FKQ851989 FUD851987:FUD851989 FUL851987:FUM851989 GDZ851987:GDZ851989 GEH851987:GEI851989 GNV851987:GNV851989 GOD851987:GOE851989 GXR851987:GXR851989 GXZ851987:GYA851989 HHN851987:HHN851989 HHV851987:HHW851989 HRJ851987:HRJ851989 HRR851987:HRS851989 IBF851987:IBF851989 IBN851987:IBO851989 ILB851987:ILB851989 ILJ851987:ILK851989 IUX851987:IUX851989 IVF851987:IVG851989 JET851987:JET851989 JFB851987:JFC851989 JOP851987:JOP851989 JOX851987:JOY851989 JYL851987:JYL851989 JYT851987:JYU851989 KIH851987:KIH851989 KIP851987:KIQ851989 KSD851987:KSD851989 KSL851987:KSM851989 LBZ851987:LBZ851989 LCH851987:LCI851989 LLV851987:LLV851989 LMD851987:LME851989 LVR851987:LVR851989 LVZ851987:LWA851989 MFN851987:MFN851989 MFV851987:MFW851989 MPJ851987:MPJ851989 MPR851987:MPS851989 MZF851987:MZF851989 MZN851987:MZO851989 NJB851987:NJB851989 NJJ851987:NJK851989 NSX851987:NSX851989 NTF851987:NTG851989 OCT851987:OCT851989 ODB851987:ODC851989 OMP851987:OMP851989 OMX851987:OMY851989 OWL851987:OWL851989 OWT851987:OWU851989 PGH851987:PGH851989 PGP851987:PGQ851989 PQD851987:PQD851989 PQL851987:PQM851989 PZZ851987:PZZ851989 QAH851987:QAI851989 QJV851987:QJV851989 QKD851987:QKE851989 QTR851987:QTR851989 QTZ851987:QUA851989 RDN851987:RDN851989 RDV851987:RDW851989 RNJ851987:RNJ851989 RNR851987:RNS851989 RXF851987:RXF851989 RXN851987:RXO851989 SHB851987:SHB851989 SHJ851987:SHK851989 SQX851987:SQX851989 SRF851987:SRG851989 TAT851987:TAT851989 TBB851987:TBC851989 TKP851987:TKP851989 TKX851987:TKY851989 TUL851987:TUL851989 TUT851987:TUU851989 UEH851987:UEH851989 UEP851987:UEQ851989 UOD851987:UOD851989 UOL851987:UOM851989 UXZ851987:UXZ851989 UYH851987:UYI851989 VHV851987:VHV851989 VID851987:VIE851989 VRR851987:VRR851989 VRZ851987:VSA851989 WBN851987:WBN851989 WBV851987:WBW851989 WLJ851987:WLJ851989 WLR851987:WLS851989 WVF851987:WVF851989 WVN851987:WVO851989 L851987:L851990 T851987:T851990 IS851987:IS851990 JA851987:JA851990 SO851987:SO851990 SW851987:SW851990 ACK851987:ACK851990 ACS851987:ACS851990 AMG851987:AMG851990 AMO851987:AMO851990 AWC851987:AWC851990 AWK851987:AWK851990 BFY851987:BFY851990 BGG851987:BGG851990 BPU851987:BPU851990 BQC851987:BQC851990 BZQ851987:BZQ851990 BZY851987:BZY851990 CJM851987:CJM851990 CJU851987:CJU851990 CTI851987:CTI851990 CTQ851987:CTQ851990 DDE851987:DDE851990 DDM851987:DDM851990 DNA851987:DNA851990 DNI851987:DNI851990 DWW851987:DWW851990 DXE851987:DXE851990 EGS851987:EGS851990 EHA851987:EHA851990 EQO851987:EQO851990 EQW851987:EQW851990 FAK851987:FAK851990 FAS851987:FAS851990 FKG851987:FKG851990 FKO851987:FKO851990 FUC851987:FUC851990 FUK851987:FUK851990 GDY851987:GDY851990 GEG851987:GEG851990 GNU851987:GNU851990 GOC851987:GOC851990 GXQ851987:GXQ851990 GXY851987:GXY851990 HHM851987:HHM851990 HHU851987:HHU851990 HRI851987:HRI851990 HRQ851987:HRQ851990 IBE851987:IBE851990 IBM851987:IBM851990 ILA851987:ILA851990 ILI851987:ILI851990 IUW851987:IUW851990 IVE851987:IVE851990 JES851987:JES851990 JFA851987:JFA851990 JOO851987:JOO851990 JOW851987:JOW851990 JYK851987:JYK851990 JYS851987:JYS851990 KIG851987:KIG851990 KIO851987:KIO851990 KSC851987:KSC851990 KSK851987:KSK851990 LBY851987:LBY851990 LCG851987:LCG851990 LLU851987:LLU851990 LMC851987:LMC851990 LVQ851987:LVQ851990 LVY851987:LVY851990 MFM851987:MFM851990 MFU851987:MFU851990 MPI851987:MPI851990 MPQ851987:MPQ851990 MZE851987:MZE851990 MZM851987:MZM851990 NJA851987:NJA851990 NJI851987:NJI851990 NSW851987:NSW851990 NTE851987:NTE851990 OCS851987:OCS851990 ODA851987:ODA851990 OMO851987:OMO851990 OMW851987:OMW851990 OWK851987:OWK851990 OWS851987:OWS851990 PGG851987:PGG851990 PGO851987:PGO851990 PQC851987:PQC851990 PQK851987:PQK851990 PZY851987:PZY851990 QAG851987:QAG851990 QJU851987:QJU851990 QKC851987:QKC851990 QTQ851987:QTQ851990 QTY851987:QTY851990 RDM851987:RDM851990 RDU851987:RDU851990 RNI851987:RNI851990 RNQ851987:RNQ851990 RXE851987:RXE851990 RXM851987:RXM851990 SHA851987:SHA851990 SHI851987:SHI851990 SQW851987:SQW851990 SRE851987:SRE851990 TAS851987:TAS851990 TBA851987:TBA851990 TKO851987:TKO851990 TKW851987:TKW851990 TUK851987:TUK851990 TUS851987:TUS851990 UEG851987:UEG851990 UEO851987:UEO851990 UOC851987:UOC851990 UOK851987:UOK851990 UXY851987:UXY851990 UYG851987:UYG851990 VHU851987:VHU851990 VIC851987:VIC851990 VRQ851987:VRQ851990 VRY851987:VRY851990 WBM851987:WBM851990 WBU851987:WBU851990 WLI851987:WLI851990 WLQ851987:WLQ851990 WVE851987:WVE851990 WVM851987:WVM851990 L851991:M852006 T851991:V852006 IS851991:IT852006 JA851991:JC852006 SO851991:SP852006 SW851991:SY852006 ACK851991:ACL852006 ACS851991:ACU852006 AMG851991:AMH852006 AMO851991:AMQ852006 AWC851991:AWD852006 AWK851991:AWM852006 BFY851991:BFZ852006 BGG851991:BGI852006 BPU851991:BPV852006 BQC851991:BQE852006 BZQ851991:BZR852006 BZY851991:CAA852006 CJM851991:CJN852006 CJU851991:CJW852006 CTI851991:CTJ852006 CTQ851991:CTS852006 DDE851991:DDF852006 DDM851991:DDO852006 DNA851991:DNB852006 DNI851991:DNK852006 DWW851991:DWX852006 DXE851991:DXG852006 EGS851991:EGT852006 EHA851991:EHC852006 EQO851991:EQP852006 EQW851991:EQY852006 FAK851991:FAL852006 FAS851991:FAU852006 FKG851991:FKH852006 FKO851991:FKQ852006 FUC851991:FUD852006 FUK851991:FUM852006 GDY851991:GDZ852006 GEG851991:GEI852006 GNU851991:GNV852006 GOC851991:GOE852006 GXQ851991:GXR852006 GXY851991:GYA852006 HHM851991:HHN852006 HHU851991:HHW852006 HRI851991:HRJ852006 HRQ851991:HRS852006 IBE851991:IBF852006 IBM851991:IBO852006 ILA851991:ILB852006 ILI851991:ILK852006 IUW851991:IUX852006 IVE851991:IVG852006 JES851991:JET852006 JFA851991:JFC852006 JOO851991:JOP852006 JOW851991:JOY852006 JYK851991:JYL852006 JYS851991:JYU852006 KIG851991:KIH852006 KIO851991:KIQ852006 KSC851991:KSD852006 KSK851991:KSM852006 LBY851991:LBZ852006 LCG851991:LCI852006 LLU851991:LLV852006 LMC851991:LME852006 LVQ851991:LVR852006 LVY851991:LWA852006 MFM851991:MFN852006 MFU851991:MFW852006 MPI851991:MPJ852006 MPQ851991:MPS852006 MZE851991:MZF852006 MZM851991:MZO852006 NJA851991:NJB852006 NJI851991:NJK852006 NSW851991:NSX852006 NTE851991:NTG852006 OCS851991:OCT852006 ODA851991:ODC852006 OMO851991:OMP852006 OMW851991:OMY852006 OWK851991:OWL852006 OWS851991:OWU852006 PGG851991:PGH852006 PGO851991:PGQ852006 PQC851991:PQD852006 PQK851991:PQM852006 PZY851991:PZZ852006 QAG851991:QAI852006 QJU851991:QJV852006 QKC851991:QKE852006 QTQ851991:QTR852006 QTY851991:QUA852006 RDM851991:RDN852006 RDU851991:RDW852006 RNI851991:RNJ852006 RNQ851991:RNS852006 RXE851991:RXF852006 RXM851991:RXO852006 SHA851991:SHB852006 SHI851991:SHK852006 SQW851991:SQX852006 SRE851991:SRG852006 TAS851991:TAT852006 TBA851991:TBC852006 TKO851991:TKP852006 TKW851991:TKY852006 TUK851991:TUL852006 TUS851991:TUU852006 UEG851991:UEH852006 UEO851991:UEQ852006 UOC851991:UOD852006 UOK851991:UOM852006 UXY851991:UXZ852006 UYG851991:UYI852006 VHU851991:VHV852006 VIC851991:VIE852006 VRQ851991:VRR852006 VRY851991:VSA852006 WBM851991:WBN852006 WBU851991:WBW852006 WLI851991:WLJ852006 WLQ851991:WLS852006 WVE851991:WVF852006 WVM851991:WVO852006 M917523:M917525 U917523:V917525 IT917523:IT917525 JB917523:JC917525 SP917523:SP917525 SX917523:SY917525 ACL917523:ACL917525 ACT917523:ACU917525 AMH917523:AMH917525 AMP917523:AMQ917525 AWD917523:AWD917525 AWL917523:AWM917525 BFZ917523:BFZ917525 BGH917523:BGI917525 BPV917523:BPV917525 BQD917523:BQE917525 BZR917523:BZR917525 BZZ917523:CAA917525 CJN917523:CJN917525 CJV917523:CJW917525 CTJ917523:CTJ917525 CTR917523:CTS917525 DDF917523:DDF917525 DDN917523:DDO917525 DNB917523:DNB917525 DNJ917523:DNK917525 DWX917523:DWX917525 DXF917523:DXG917525 EGT917523:EGT917525 EHB917523:EHC917525 EQP917523:EQP917525 EQX917523:EQY917525 FAL917523:FAL917525 FAT917523:FAU917525 FKH917523:FKH917525 FKP917523:FKQ917525 FUD917523:FUD917525 FUL917523:FUM917525 GDZ917523:GDZ917525 GEH917523:GEI917525 GNV917523:GNV917525 GOD917523:GOE917525 GXR917523:GXR917525 GXZ917523:GYA917525 HHN917523:HHN917525 HHV917523:HHW917525 HRJ917523:HRJ917525 HRR917523:HRS917525 IBF917523:IBF917525 IBN917523:IBO917525 ILB917523:ILB917525 ILJ917523:ILK917525 IUX917523:IUX917525 IVF917523:IVG917525 JET917523:JET917525 JFB917523:JFC917525 JOP917523:JOP917525 JOX917523:JOY917525 JYL917523:JYL917525 JYT917523:JYU917525 KIH917523:KIH917525 KIP917523:KIQ917525 KSD917523:KSD917525 KSL917523:KSM917525 LBZ917523:LBZ917525 LCH917523:LCI917525 LLV917523:LLV917525 LMD917523:LME917525 LVR917523:LVR917525 LVZ917523:LWA917525 MFN917523:MFN917525 MFV917523:MFW917525 MPJ917523:MPJ917525 MPR917523:MPS917525 MZF917523:MZF917525 MZN917523:MZO917525 NJB917523:NJB917525 NJJ917523:NJK917525 NSX917523:NSX917525 NTF917523:NTG917525 OCT917523:OCT917525 ODB917523:ODC917525 OMP917523:OMP917525 OMX917523:OMY917525 OWL917523:OWL917525 OWT917523:OWU917525 PGH917523:PGH917525 PGP917523:PGQ917525 PQD917523:PQD917525 PQL917523:PQM917525 PZZ917523:PZZ917525 QAH917523:QAI917525 QJV917523:QJV917525 QKD917523:QKE917525 QTR917523:QTR917525 QTZ917523:QUA917525 RDN917523:RDN917525 RDV917523:RDW917525 RNJ917523:RNJ917525 RNR917523:RNS917525 RXF917523:RXF917525 RXN917523:RXO917525 SHB917523:SHB917525 SHJ917523:SHK917525 SQX917523:SQX917525 SRF917523:SRG917525 TAT917523:TAT917525 TBB917523:TBC917525 TKP917523:TKP917525 TKX917523:TKY917525 TUL917523:TUL917525 TUT917523:TUU917525 UEH917523:UEH917525 UEP917523:UEQ917525 UOD917523:UOD917525 UOL917523:UOM917525 UXZ917523:UXZ917525 UYH917523:UYI917525 VHV917523:VHV917525 VID917523:VIE917525 VRR917523:VRR917525 VRZ917523:VSA917525 WBN917523:WBN917525 WBV917523:WBW917525 WLJ917523:WLJ917525 WLR917523:WLS917525 WVF917523:WVF917525 WVN917523:WVO917525 L917523:L917526 T917523:T917526 IS917523:IS917526 JA917523:JA917526 SO917523:SO917526 SW917523:SW917526 ACK917523:ACK917526 ACS917523:ACS917526 AMG917523:AMG917526 AMO917523:AMO917526 AWC917523:AWC917526 AWK917523:AWK917526 BFY917523:BFY917526 BGG917523:BGG917526 BPU917523:BPU917526 BQC917523:BQC917526 BZQ917523:BZQ917526 BZY917523:BZY917526 CJM917523:CJM917526 CJU917523:CJU917526 CTI917523:CTI917526 CTQ917523:CTQ917526 DDE917523:DDE917526 DDM917523:DDM917526 DNA917523:DNA917526 DNI917523:DNI917526 DWW917523:DWW917526 DXE917523:DXE917526 EGS917523:EGS917526 EHA917523:EHA917526 EQO917523:EQO917526 EQW917523:EQW917526 FAK917523:FAK917526 FAS917523:FAS917526 FKG917523:FKG917526 FKO917523:FKO917526 FUC917523:FUC917526 FUK917523:FUK917526 GDY917523:GDY917526 GEG917523:GEG917526 GNU917523:GNU917526 GOC917523:GOC917526 GXQ917523:GXQ917526 GXY917523:GXY917526 HHM917523:HHM917526 HHU917523:HHU917526 HRI917523:HRI917526 HRQ917523:HRQ917526 IBE917523:IBE917526 IBM917523:IBM917526 ILA917523:ILA917526 ILI917523:ILI917526 IUW917523:IUW917526 IVE917523:IVE917526 JES917523:JES917526 JFA917523:JFA917526 JOO917523:JOO917526 JOW917523:JOW917526 JYK917523:JYK917526 JYS917523:JYS917526 KIG917523:KIG917526 KIO917523:KIO917526 KSC917523:KSC917526 KSK917523:KSK917526 LBY917523:LBY917526 LCG917523:LCG917526 LLU917523:LLU917526 LMC917523:LMC917526 LVQ917523:LVQ917526 LVY917523:LVY917526 MFM917523:MFM917526 MFU917523:MFU917526 MPI917523:MPI917526 MPQ917523:MPQ917526 MZE917523:MZE917526 MZM917523:MZM917526 NJA917523:NJA917526 NJI917523:NJI917526 NSW917523:NSW917526 NTE917523:NTE917526 OCS917523:OCS917526 ODA917523:ODA917526 OMO917523:OMO917526 OMW917523:OMW917526 OWK917523:OWK917526 OWS917523:OWS917526 PGG917523:PGG917526 PGO917523:PGO917526 PQC917523:PQC917526 PQK917523:PQK917526 PZY917523:PZY917526 QAG917523:QAG917526 QJU917523:QJU917526 QKC917523:QKC917526 QTQ917523:QTQ917526 QTY917523:QTY917526 RDM917523:RDM917526 RDU917523:RDU917526 RNI917523:RNI917526 RNQ917523:RNQ917526 RXE917523:RXE917526 RXM917523:RXM917526 SHA917523:SHA917526 SHI917523:SHI917526 SQW917523:SQW917526 SRE917523:SRE917526 TAS917523:TAS917526 TBA917523:TBA917526 TKO917523:TKO917526 TKW917523:TKW917526 TUK917523:TUK917526 TUS917523:TUS917526 UEG917523:UEG917526 UEO917523:UEO917526 UOC917523:UOC917526 UOK917523:UOK917526 UXY917523:UXY917526 UYG917523:UYG917526 VHU917523:VHU917526 VIC917523:VIC917526 VRQ917523:VRQ917526 VRY917523:VRY917526 WBM917523:WBM917526 WBU917523:WBU917526 WLI917523:WLI917526 WLQ917523:WLQ917526 WVE917523:WVE917526 WVM917523:WVM917526 L917527:M917542 T917527:V917542 IS917527:IT917542 JA917527:JC917542 SO917527:SP917542 SW917527:SY917542 ACK917527:ACL917542 ACS917527:ACU917542 AMG917527:AMH917542 AMO917527:AMQ917542 AWC917527:AWD917542 AWK917527:AWM917542 BFY917527:BFZ917542 BGG917527:BGI917542 BPU917527:BPV917542 BQC917527:BQE917542 BZQ917527:BZR917542 BZY917527:CAA917542 CJM917527:CJN917542 CJU917527:CJW917542 CTI917527:CTJ917542 CTQ917527:CTS917542 DDE917527:DDF917542 DDM917527:DDO917542 DNA917527:DNB917542 DNI917527:DNK917542 DWW917527:DWX917542 DXE917527:DXG917542 EGS917527:EGT917542 EHA917527:EHC917542 EQO917527:EQP917542 EQW917527:EQY917542 FAK917527:FAL917542 FAS917527:FAU917542 FKG917527:FKH917542 FKO917527:FKQ917542 FUC917527:FUD917542 FUK917527:FUM917542 GDY917527:GDZ917542 GEG917527:GEI917542 GNU917527:GNV917542 GOC917527:GOE917542 GXQ917527:GXR917542 GXY917527:GYA917542 HHM917527:HHN917542 HHU917527:HHW917542 HRI917527:HRJ917542 HRQ917527:HRS917542 IBE917527:IBF917542 IBM917527:IBO917542 ILA917527:ILB917542 ILI917527:ILK917542 IUW917527:IUX917542 IVE917527:IVG917542 JES917527:JET917542 JFA917527:JFC917542 JOO917527:JOP917542 JOW917527:JOY917542 JYK917527:JYL917542 JYS917527:JYU917542 KIG917527:KIH917542 KIO917527:KIQ917542 KSC917527:KSD917542 KSK917527:KSM917542 LBY917527:LBZ917542 LCG917527:LCI917542 LLU917527:LLV917542 LMC917527:LME917542 LVQ917527:LVR917542 LVY917527:LWA917542 MFM917527:MFN917542 MFU917527:MFW917542 MPI917527:MPJ917542 MPQ917527:MPS917542 MZE917527:MZF917542 MZM917527:MZO917542 NJA917527:NJB917542 NJI917527:NJK917542 NSW917527:NSX917542 NTE917527:NTG917542 OCS917527:OCT917542 ODA917527:ODC917542 OMO917527:OMP917542 OMW917527:OMY917542 OWK917527:OWL917542 OWS917527:OWU917542 PGG917527:PGH917542 PGO917527:PGQ917542 PQC917527:PQD917542 PQK917527:PQM917542 PZY917527:PZZ917542 QAG917527:QAI917542 QJU917527:QJV917542 QKC917527:QKE917542 QTQ917527:QTR917542 QTY917527:QUA917542 RDM917527:RDN917542 RDU917527:RDW917542 RNI917527:RNJ917542 RNQ917527:RNS917542 RXE917527:RXF917542 RXM917527:RXO917542 SHA917527:SHB917542 SHI917527:SHK917542 SQW917527:SQX917542 SRE917527:SRG917542 TAS917527:TAT917542 TBA917527:TBC917542 TKO917527:TKP917542 TKW917527:TKY917542 TUK917527:TUL917542 TUS917527:TUU917542 UEG917527:UEH917542 UEO917527:UEQ917542 UOC917527:UOD917542 UOK917527:UOM917542 UXY917527:UXZ917542 UYG917527:UYI917542 VHU917527:VHV917542 VIC917527:VIE917542 VRQ917527:VRR917542 VRY917527:VSA917542 WBM917527:WBN917542 WBU917527:WBW917542 WLI917527:WLJ917542 WLQ917527:WLS917542 WVE917527:WVF917542 WVM917527:WVO917542 M983059:M983061 U983059:V983061 IT983059:IT983061 JB983059:JC983061 SP983059:SP983061 SX983059:SY983061 ACL983059:ACL983061 ACT983059:ACU983061 AMH983059:AMH983061 AMP983059:AMQ983061 AWD983059:AWD983061 AWL983059:AWM983061 BFZ983059:BFZ983061 BGH983059:BGI983061 BPV983059:BPV983061 BQD983059:BQE983061 BZR983059:BZR983061 BZZ983059:CAA983061 CJN983059:CJN983061 CJV983059:CJW983061 CTJ983059:CTJ983061 CTR983059:CTS983061 DDF983059:DDF983061 DDN983059:DDO983061 DNB983059:DNB983061 DNJ983059:DNK983061 DWX983059:DWX983061 DXF983059:DXG983061 EGT983059:EGT983061 EHB983059:EHC983061 EQP983059:EQP983061 EQX983059:EQY983061 FAL983059:FAL983061 FAT983059:FAU983061 FKH983059:FKH983061 FKP983059:FKQ983061 FUD983059:FUD983061 FUL983059:FUM983061 GDZ983059:GDZ983061 GEH983059:GEI983061 GNV983059:GNV983061 GOD983059:GOE983061 GXR983059:GXR983061 GXZ983059:GYA983061 HHN983059:HHN983061 HHV983059:HHW983061 HRJ983059:HRJ983061 HRR983059:HRS983061 IBF983059:IBF983061 IBN983059:IBO983061 ILB983059:ILB983061 ILJ983059:ILK983061 IUX983059:IUX983061 IVF983059:IVG983061 JET983059:JET983061 JFB983059:JFC983061 JOP983059:JOP983061 JOX983059:JOY983061 JYL983059:JYL983061 JYT983059:JYU983061 KIH983059:KIH983061 KIP983059:KIQ983061 KSD983059:KSD983061 KSL983059:KSM983061 LBZ983059:LBZ983061 LCH983059:LCI983061 LLV983059:LLV983061 LMD983059:LME983061 LVR983059:LVR983061 LVZ983059:LWA983061 MFN983059:MFN983061 MFV983059:MFW983061 MPJ983059:MPJ983061 MPR983059:MPS983061 MZF983059:MZF983061 MZN983059:MZO983061 NJB983059:NJB983061 NJJ983059:NJK983061 NSX983059:NSX983061 NTF983059:NTG983061 OCT983059:OCT983061 ODB983059:ODC983061 OMP983059:OMP983061 OMX983059:OMY983061 OWL983059:OWL983061 OWT983059:OWU983061 PGH983059:PGH983061 PGP983059:PGQ983061 PQD983059:PQD983061 PQL983059:PQM983061 PZZ983059:PZZ983061 QAH983059:QAI983061 QJV983059:QJV983061 QKD983059:QKE983061 QTR983059:QTR983061 QTZ983059:QUA983061 RDN983059:RDN983061 RDV983059:RDW983061 RNJ983059:RNJ983061 RNR983059:RNS983061 RXF983059:RXF983061 RXN983059:RXO983061 SHB983059:SHB983061 SHJ983059:SHK983061 SQX983059:SQX983061 SRF983059:SRG983061 TAT983059:TAT983061 TBB983059:TBC983061 TKP983059:TKP983061 TKX983059:TKY983061 TUL983059:TUL983061 TUT983059:TUU983061 UEH983059:UEH983061 UEP983059:UEQ983061 UOD983059:UOD983061 UOL983059:UOM983061 UXZ983059:UXZ983061 UYH983059:UYI983061 VHV983059:VHV983061 VID983059:VIE983061 VRR983059:VRR983061 VRZ983059:VSA983061 WBN983059:WBN983061 WBV983059:WBW983061 WLJ983059:WLJ983061 WLR983059:WLS983061 WVF983059:WVF983061 WVN983059:WVO983061 L983059:L983062 T983059:T983062 IS983059:IS983062 JA983059:JA983062 SO983059:SO983062 SW983059:SW983062 ACK983059:ACK983062 ACS983059:ACS983062 AMG983059:AMG983062 AMO983059:AMO983062 AWC983059:AWC983062 AWK983059:AWK983062 BFY983059:BFY983062 BGG983059:BGG983062 BPU983059:BPU983062 BQC983059:BQC983062 BZQ983059:BZQ983062 BZY983059:BZY983062 CJM983059:CJM983062 CJU983059:CJU983062 CTI983059:CTI983062 CTQ983059:CTQ983062 DDE983059:DDE983062 DDM983059:DDM983062 DNA983059:DNA983062 DNI983059:DNI983062 DWW983059:DWW983062 DXE983059:DXE983062 EGS983059:EGS983062 EHA983059:EHA983062 EQO983059:EQO983062 EQW983059:EQW983062 FAK983059:FAK983062 FAS983059:FAS983062 FKG983059:FKG983062 FKO983059:FKO983062 FUC983059:FUC983062 FUK983059:FUK983062 GDY983059:GDY983062 GEG983059:GEG983062 GNU983059:GNU983062 GOC983059:GOC983062 GXQ983059:GXQ983062 GXY983059:GXY983062 HHM983059:HHM983062 HHU983059:HHU983062 HRI983059:HRI983062 HRQ983059:HRQ983062 IBE983059:IBE983062 IBM983059:IBM983062 ILA983059:ILA983062 ILI983059:ILI983062 IUW983059:IUW983062 IVE983059:IVE983062 JES983059:JES983062 JFA983059:JFA983062 JOO983059:JOO983062 JOW983059:JOW983062 JYK983059:JYK983062 JYS983059:JYS983062 KIG983059:KIG983062 KIO983059:KIO983062 KSC983059:KSC983062 KSK983059:KSK983062 LBY983059:LBY983062 LCG983059:LCG983062 LLU983059:LLU983062 LMC983059:LMC983062 LVQ983059:LVQ983062 LVY983059:LVY983062 MFM983059:MFM983062 MFU983059:MFU983062 MPI983059:MPI983062 MPQ983059:MPQ983062 MZE983059:MZE983062 MZM983059:MZM983062 NJA983059:NJA983062 NJI983059:NJI983062 NSW983059:NSW983062 NTE983059:NTE983062 OCS983059:OCS983062 ODA983059:ODA983062 OMO983059:OMO983062 OMW983059:OMW983062 OWK983059:OWK983062 OWS983059:OWS983062 PGG983059:PGG983062 PGO983059:PGO983062 PQC983059:PQC983062 PQK983059:PQK983062 PZY983059:PZY983062 QAG983059:QAG983062 QJU983059:QJU983062 QKC983059:QKC983062 QTQ983059:QTQ983062 QTY983059:QTY983062 RDM983059:RDM983062 RDU983059:RDU983062 RNI983059:RNI983062 RNQ983059:RNQ983062 RXE983059:RXE983062 RXM983059:RXM983062 SHA983059:SHA983062 SHI983059:SHI983062 SQW983059:SQW983062 SRE983059:SRE983062 TAS983059:TAS983062 TBA983059:TBA983062 TKO983059:TKO983062 TKW983059:TKW983062 TUK983059:TUK983062 TUS983059:TUS983062 UEG983059:UEG983062 UEO983059:UEO983062 UOC983059:UOC983062 UOK983059:UOK983062 UXY983059:UXY983062 UYG983059:UYG983062 VHU983059:VHU983062 VIC983059:VIC983062 VRQ983059:VRQ983062 VRY983059:VRY983062 WBM983059:WBM983062 WBU983059:WBU983062 WLI983059:WLI983062 WLQ983059:WLQ983062 WVE983059:WVE983062 WVM983059:WVM983062 L983063:M983078 T983063:V983078 IS983063:IT983078 JA983063:JC983078 SO983063:SP983078 SW983063:SY983078 ACK983063:ACL983078 ACS983063:ACU983078 AMG983063:AMH983078 AMO983063:AMQ983078 AWC983063:AWD983078 AWK983063:AWM983078 BFY983063:BFZ983078 BGG983063:BGI983078 BPU983063:BPV983078 BQC983063:BQE983078 BZQ983063:BZR983078 BZY983063:CAA983078 CJM983063:CJN983078 CJU983063:CJW983078 CTI983063:CTJ983078 CTQ983063:CTS983078 DDE983063:DDF983078 DDM983063:DDO983078 DNA983063:DNB983078 DNI983063:DNK983078 DWW983063:DWX983078 DXE983063:DXG983078 EGS983063:EGT983078 EHA983063:EHC983078 EQO983063:EQP983078 EQW983063:EQY983078 FAK983063:FAL983078 FAS983063:FAU983078 FKG983063:FKH983078 FKO983063:FKQ983078 FUC983063:FUD983078 FUK983063:FUM983078 GDY983063:GDZ983078 GEG983063:GEI983078 GNU983063:GNV983078 GOC983063:GOE983078 GXQ983063:GXR983078 GXY983063:GYA983078 HHM983063:HHN983078 HHU983063:HHW983078 HRI983063:HRJ983078 HRQ983063:HRS983078 IBE983063:IBF983078 IBM983063:IBO983078 ILA983063:ILB983078 ILI983063:ILK983078 IUW983063:IUX983078 IVE983063:IVG983078 JES983063:JET983078 JFA983063:JFC983078 JOO983063:JOP983078 JOW983063:JOY983078 JYK983063:JYL983078 JYS983063:JYU983078 KIG983063:KIH983078 KIO983063:KIQ983078 KSC983063:KSD983078 KSK983063:KSM983078 LBY983063:LBZ983078 LCG983063:LCI983078 LLU983063:LLV983078 LMC983063:LME983078 LVQ983063:LVR983078 LVY983063:LWA983078 MFM983063:MFN983078 MFU983063:MFW983078 MPI983063:MPJ983078 MPQ983063:MPS983078 MZE983063:MZF983078 MZM983063:MZO983078 NJA983063:NJB983078 NJI983063:NJK983078 NSW983063:NSX983078 NTE983063:NTG983078 OCS983063:OCT983078 ODA983063:ODC983078 OMO983063:OMP983078 OMW983063:OMY983078 OWK983063:OWL983078 OWS983063:OWU983078 PGG983063:PGH983078 PGO983063:PGQ983078 PQC983063:PQD983078 PQK983063:PQM983078 PZY983063:PZZ983078 QAG983063:QAI983078 QJU983063:QJV983078 QKC983063:QKE983078 QTQ983063:QTR983078 QTY983063:QUA983078 RDM983063:RDN983078 RDU983063:RDW983078 RNI983063:RNJ983078 RNQ983063:RNS983078 RXE983063:RXF983078 RXM983063:RXO983078 SHA983063:SHB983078 SHI983063:SHK983078 SQW983063:SQX983078 SRE983063:SRG983078 TAS983063:TAT983078 TBA983063:TBC983078 TKO983063:TKP983078 TKW983063:TKY983078 TUK983063:TUL983078 TUS983063:TUU983078 UEG983063:UEH983078 UEO983063:UEQ983078 UOC983063:UOD983078 UOK983063:UOM983078 UXY983063:UXZ983078 UYG983063:UYI983078 VHU983063:VHV983078 VIC983063:VIE983078 VRQ983063:VRR983078 VRY983063:VSA983078 WBM983063:WBN983078 WBU983063:WBW983078 WLI983063:WLJ983078 WLQ983063:WLS983078 WVE983063:WVF983078 WVM983063:WVO983078" xr:uid="{4A4F5FF5-8AE3-44EC-9F0F-6777B379CC17}">
      <formula1>單位</formula1>
    </dataValidation>
    <dataValidation type="list" allowBlank="1" showInputMessage="1" showErrorMessage="1" sqref="IM19:IM21 SI19:SI21 ACE19:ACE21 AMA19:AMA21 AVW19:AVW21 BFS19:BFS21 BPO19:BPO21 BZK19:BZK21 CJG19:CJG21 CTC19:CTC21 DCY19:DCY21 DMU19:DMU21 DWQ19:DWQ21 EGM19:EGM21 EQI19:EQI21 FAE19:FAE21 FKA19:FKA21 FTW19:FTW21 GDS19:GDS21 GNO19:GNO21 GXK19:GXK21 HHG19:HHG21 HRC19:HRC21 IAY19:IAY21 IKU19:IKU21 IUQ19:IUQ21 JEM19:JEM21 JOI19:JOI21 JYE19:JYE21 KIA19:KIA21 KRW19:KRW21 LBS19:LBS21 LLO19:LLO21 LVK19:LVK21 MFG19:MFG21 MPC19:MPC21 MYY19:MYY21 NIU19:NIU21 NSQ19:NSQ21 OCM19:OCM21 OMI19:OMI21 OWE19:OWE21 PGA19:PGA21 PPW19:PPW21 PZS19:PZS21 QJO19:QJO21 QTK19:QTK21 RDG19:RDG21 RNC19:RNC21 RWY19:RWY21 SGU19:SGU21 SQQ19:SQQ21 TAM19:TAM21 TKI19:TKI21 TUE19:TUE21 UEA19:UEA21 UNW19:UNW21 UXS19:UXS21 VHO19:VHO21 VRK19:VRK21 WBG19:WBG21 WLC19:WLC21 WUY19:WUY21 IL19:IL22 SH19:SH22 ACD19:ACD22 ALZ19:ALZ22 AVV19:AVV22 BFR19:BFR22 BPN19:BPN22 BZJ19:BZJ22 CJF19:CJF22 CTB19:CTB22 DCX19:DCX22 DMT19:DMT22 DWP19:DWP22 EGL19:EGL22 EQH19:EQH22 FAD19:FAD22 FJZ19:FJZ22 FTV19:FTV22 GDR19:GDR22 GNN19:GNN22 GXJ19:GXJ22 HHF19:HHF22 HRB19:HRB22 IAX19:IAX22 IKT19:IKT22 IUP19:IUP22 JEL19:JEL22 JOH19:JOH22 JYD19:JYD22 KHZ19:KHZ22 KRV19:KRV22 LBR19:LBR22 LLN19:LLN22 LVJ19:LVJ22 MFF19:MFF22 MPB19:MPB22 MYX19:MYX22 NIT19:NIT22 NSP19:NSP22 OCL19:OCL22 OMH19:OMH22 OWD19:OWD22 PFZ19:PFZ22 PPV19:PPV22 PZR19:PZR22 QJN19:QJN22 QTJ19:QTJ22 RDF19:RDF22 RNB19:RNB22 RWX19:RWX22 SGT19:SGT22 SQP19:SQP22 TAL19:TAL22 TKH19:TKH22 TUD19:TUD22 UDZ19:UDZ22 UNV19:UNV22 UXR19:UXR22 VHN19:VHN22 VRJ19:VRJ22 WBF19:WBF22 WLB19:WLB22 WUX19:WUX22 IL23:IM38 SH23:SI38 ACD23:ACE38 ALZ23:AMA38 AVV23:AVW38 BFR23:BFS38 BPN23:BPO38 BZJ23:BZK38 CJF23:CJG38 CTB23:CTC38 DCX23:DCY38 DMT23:DMU38 DWP23:DWQ38 EGL23:EGM38 EQH23:EQI38 FAD23:FAE38 FJZ23:FKA38 FTV23:FTW38 GDR23:GDS38 GNN23:GNO38 GXJ23:GXK38 HHF23:HHG38 HRB23:HRC38 IAX23:IAY38 IKT23:IKU38 IUP23:IUQ38 JEL23:JEM38 JOH23:JOI38 JYD23:JYE38 KHZ23:KIA38 KRV23:KRW38 LBR23:LBS38 LLN23:LLO38 LVJ23:LVK38 MFF23:MFG38 MPB23:MPC38 MYX23:MYY38 NIT23:NIU38 NSP23:NSQ38 OCL23:OCM38 OMH23:OMI38 OWD23:OWE38 PFZ23:PGA38 PPV23:PPW38 PZR23:PZS38 QJN23:QJO38 QTJ23:QTK38 RDF23:RDG38 RNB23:RNC38 RWX23:RWY38 SGT23:SGU38 SQP23:SQQ38 TAL23:TAM38 TKH23:TKI38 TUD23:TUE38 UDZ23:UEA38 UNV23:UNW38 UXR23:UXS38 VHN23:VHO38 VRJ23:VRK38 WBF23:WBG38 WLB23:WLC38 WUX23:WUY38 F65555:F65557 IM65555:IM65557 SI65555:SI65557 ACE65555:ACE65557 AMA65555:AMA65557 AVW65555:AVW65557 BFS65555:BFS65557 BPO65555:BPO65557 BZK65555:BZK65557 CJG65555:CJG65557 CTC65555:CTC65557 DCY65555:DCY65557 DMU65555:DMU65557 DWQ65555:DWQ65557 EGM65555:EGM65557 EQI65555:EQI65557 FAE65555:FAE65557 FKA65555:FKA65557 FTW65555:FTW65557 GDS65555:GDS65557 GNO65555:GNO65557 GXK65555:GXK65557 HHG65555:HHG65557 HRC65555:HRC65557 IAY65555:IAY65557 IKU65555:IKU65557 IUQ65555:IUQ65557 JEM65555:JEM65557 JOI65555:JOI65557 JYE65555:JYE65557 KIA65555:KIA65557 KRW65555:KRW65557 LBS65555:LBS65557 LLO65555:LLO65557 LVK65555:LVK65557 MFG65555:MFG65557 MPC65555:MPC65557 MYY65555:MYY65557 NIU65555:NIU65557 NSQ65555:NSQ65557 OCM65555:OCM65557 OMI65555:OMI65557 OWE65555:OWE65557 PGA65555:PGA65557 PPW65555:PPW65557 PZS65555:PZS65557 QJO65555:QJO65557 QTK65555:QTK65557 RDG65555:RDG65557 RNC65555:RNC65557 RWY65555:RWY65557 SGU65555:SGU65557 SQQ65555:SQQ65557 TAM65555:TAM65557 TKI65555:TKI65557 TUE65555:TUE65557 UEA65555:UEA65557 UNW65555:UNW65557 UXS65555:UXS65557 VHO65555:VHO65557 VRK65555:VRK65557 WBG65555:WBG65557 WLC65555:WLC65557 WUY65555:WUY65557 E65555:E65558 IL65555:IL65558 SH65555:SH65558 ACD65555:ACD65558 ALZ65555:ALZ65558 AVV65555:AVV65558 BFR65555:BFR65558 BPN65555:BPN65558 BZJ65555:BZJ65558 CJF65555:CJF65558 CTB65555:CTB65558 DCX65555:DCX65558 DMT65555:DMT65558 DWP65555:DWP65558 EGL65555:EGL65558 EQH65555:EQH65558 FAD65555:FAD65558 FJZ65555:FJZ65558 FTV65555:FTV65558 GDR65555:GDR65558 GNN65555:GNN65558 GXJ65555:GXJ65558 HHF65555:HHF65558 HRB65555:HRB65558 IAX65555:IAX65558 IKT65555:IKT65558 IUP65555:IUP65558 JEL65555:JEL65558 JOH65555:JOH65558 JYD65555:JYD65558 KHZ65555:KHZ65558 KRV65555:KRV65558 LBR65555:LBR65558 LLN65555:LLN65558 LVJ65555:LVJ65558 MFF65555:MFF65558 MPB65555:MPB65558 MYX65555:MYX65558 NIT65555:NIT65558 NSP65555:NSP65558 OCL65555:OCL65558 OMH65555:OMH65558 OWD65555:OWD65558 PFZ65555:PFZ65558 PPV65555:PPV65558 PZR65555:PZR65558 QJN65555:QJN65558 QTJ65555:QTJ65558 RDF65555:RDF65558 RNB65555:RNB65558 RWX65555:RWX65558 SGT65555:SGT65558 SQP65555:SQP65558 TAL65555:TAL65558 TKH65555:TKH65558 TUD65555:TUD65558 UDZ65555:UDZ65558 UNV65555:UNV65558 UXR65555:UXR65558 VHN65555:VHN65558 VRJ65555:VRJ65558 WBF65555:WBF65558 WLB65555:WLB65558 WUX65555:WUX65558 E65559:F65574 IL65559:IM65574 SH65559:SI65574 ACD65559:ACE65574 ALZ65559:AMA65574 AVV65559:AVW65574 BFR65559:BFS65574 BPN65559:BPO65574 BZJ65559:BZK65574 CJF65559:CJG65574 CTB65559:CTC65574 DCX65559:DCY65574 DMT65559:DMU65574 DWP65559:DWQ65574 EGL65559:EGM65574 EQH65559:EQI65574 FAD65559:FAE65574 FJZ65559:FKA65574 FTV65559:FTW65574 GDR65559:GDS65574 GNN65559:GNO65574 GXJ65559:GXK65574 HHF65559:HHG65574 HRB65559:HRC65574 IAX65559:IAY65574 IKT65559:IKU65574 IUP65559:IUQ65574 JEL65559:JEM65574 JOH65559:JOI65574 JYD65559:JYE65574 KHZ65559:KIA65574 KRV65559:KRW65574 LBR65559:LBS65574 LLN65559:LLO65574 LVJ65559:LVK65574 MFF65559:MFG65574 MPB65559:MPC65574 MYX65559:MYY65574 NIT65559:NIU65574 NSP65559:NSQ65574 OCL65559:OCM65574 OMH65559:OMI65574 OWD65559:OWE65574 PFZ65559:PGA65574 PPV65559:PPW65574 PZR65559:PZS65574 QJN65559:QJO65574 QTJ65559:QTK65574 RDF65559:RDG65574 RNB65559:RNC65574 RWX65559:RWY65574 SGT65559:SGU65574 SQP65559:SQQ65574 TAL65559:TAM65574 TKH65559:TKI65574 TUD65559:TUE65574 UDZ65559:UEA65574 UNV65559:UNW65574 UXR65559:UXS65574 VHN65559:VHO65574 VRJ65559:VRK65574 WBF65559:WBG65574 WLB65559:WLC65574 WUX65559:WUY65574 F131091:F131093 IM131091:IM131093 SI131091:SI131093 ACE131091:ACE131093 AMA131091:AMA131093 AVW131091:AVW131093 BFS131091:BFS131093 BPO131091:BPO131093 BZK131091:BZK131093 CJG131091:CJG131093 CTC131091:CTC131093 DCY131091:DCY131093 DMU131091:DMU131093 DWQ131091:DWQ131093 EGM131091:EGM131093 EQI131091:EQI131093 FAE131091:FAE131093 FKA131091:FKA131093 FTW131091:FTW131093 GDS131091:GDS131093 GNO131091:GNO131093 GXK131091:GXK131093 HHG131091:HHG131093 HRC131091:HRC131093 IAY131091:IAY131093 IKU131091:IKU131093 IUQ131091:IUQ131093 JEM131091:JEM131093 JOI131091:JOI131093 JYE131091:JYE131093 KIA131091:KIA131093 KRW131091:KRW131093 LBS131091:LBS131093 LLO131091:LLO131093 LVK131091:LVK131093 MFG131091:MFG131093 MPC131091:MPC131093 MYY131091:MYY131093 NIU131091:NIU131093 NSQ131091:NSQ131093 OCM131091:OCM131093 OMI131091:OMI131093 OWE131091:OWE131093 PGA131091:PGA131093 PPW131091:PPW131093 PZS131091:PZS131093 QJO131091:QJO131093 QTK131091:QTK131093 RDG131091:RDG131093 RNC131091:RNC131093 RWY131091:RWY131093 SGU131091:SGU131093 SQQ131091:SQQ131093 TAM131091:TAM131093 TKI131091:TKI131093 TUE131091:TUE131093 UEA131091:UEA131093 UNW131091:UNW131093 UXS131091:UXS131093 VHO131091:VHO131093 VRK131091:VRK131093 WBG131091:WBG131093 WLC131091:WLC131093 WUY131091:WUY131093 E131091:E131094 IL131091:IL131094 SH131091:SH131094 ACD131091:ACD131094 ALZ131091:ALZ131094 AVV131091:AVV131094 BFR131091:BFR131094 BPN131091:BPN131094 BZJ131091:BZJ131094 CJF131091:CJF131094 CTB131091:CTB131094 DCX131091:DCX131094 DMT131091:DMT131094 DWP131091:DWP131094 EGL131091:EGL131094 EQH131091:EQH131094 FAD131091:FAD131094 FJZ131091:FJZ131094 FTV131091:FTV131094 GDR131091:GDR131094 GNN131091:GNN131094 GXJ131091:GXJ131094 HHF131091:HHF131094 HRB131091:HRB131094 IAX131091:IAX131094 IKT131091:IKT131094 IUP131091:IUP131094 JEL131091:JEL131094 JOH131091:JOH131094 JYD131091:JYD131094 KHZ131091:KHZ131094 KRV131091:KRV131094 LBR131091:LBR131094 LLN131091:LLN131094 LVJ131091:LVJ131094 MFF131091:MFF131094 MPB131091:MPB131094 MYX131091:MYX131094 NIT131091:NIT131094 NSP131091:NSP131094 OCL131091:OCL131094 OMH131091:OMH131094 OWD131091:OWD131094 PFZ131091:PFZ131094 PPV131091:PPV131094 PZR131091:PZR131094 QJN131091:QJN131094 QTJ131091:QTJ131094 RDF131091:RDF131094 RNB131091:RNB131094 RWX131091:RWX131094 SGT131091:SGT131094 SQP131091:SQP131094 TAL131091:TAL131094 TKH131091:TKH131094 TUD131091:TUD131094 UDZ131091:UDZ131094 UNV131091:UNV131094 UXR131091:UXR131094 VHN131091:VHN131094 VRJ131091:VRJ131094 WBF131091:WBF131094 WLB131091:WLB131094 WUX131091:WUX131094 E131095:F131110 IL131095:IM131110 SH131095:SI131110 ACD131095:ACE131110 ALZ131095:AMA131110 AVV131095:AVW131110 BFR131095:BFS131110 BPN131095:BPO131110 BZJ131095:BZK131110 CJF131095:CJG131110 CTB131095:CTC131110 DCX131095:DCY131110 DMT131095:DMU131110 DWP131095:DWQ131110 EGL131095:EGM131110 EQH131095:EQI131110 FAD131095:FAE131110 FJZ131095:FKA131110 FTV131095:FTW131110 GDR131095:GDS131110 GNN131095:GNO131110 GXJ131095:GXK131110 HHF131095:HHG131110 HRB131095:HRC131110 IAX131095:IAY131110 IKT131095:IKU131110 IUP131095:IUQ131110 JEL131095:JEM131110 JOH131095:JOI131110 JYD131095:JYE131110 KHZ131095:KIA131110 KRV131095:KRW131110 LBR131095:LBS131110 LLN131095:LLO131110 LVJ131095:LVK131110 MFF131095:MFG131110 MPB131095:MPC131110 MYX131095:MYY131110 NIT131095:NIU131110 NSP131095:NSQ131110 OCL131095:OCM131110 OMH131095:OMI131110 OWD131095:OWE131110 PFZ131095:PGA131110 PPV131095:PPW131110 PZR131095:PZS131110 QJN131095:QJO131110 QTJ131095:QTK131110 RDF131095:RDG131110 RNB131095:RNC131110 RWX131095:RWY131110 SGT131095:SGU131110 SQP131095:SQQ131110 TAL131095:TAM131110 TKH131095:TKI131110 TUD131095:TUE131110 UDZ131095:UEA131110 UNV131095:UNW131110 UXR131095:UXS131110 VHN131095:VHO131110 VRJ131095:VRK131110 WBF131095:WBG131110 WLB131095:WLC131110 WUX131095:WUY131110 F196627:F196629 IM196627:IM196629 SI196627:SI196629 ACE196627:ACE196629 AMA196627:AMA196629 AVW196627:AVW196629 BFS196627:BFS196629 BPO196627:BPO196629 BZK196627:BZK196629 CJG196627:CJG196629 CTC196627:CTC196629 DCY196627:DCY196629 DMU196627:DMU196629 DWQ196627:DWQ196629 EGM196627:EGM196629 EQI196627:EQI196629 FAE196627:FAE196629 FKA196627:FKA196629 FTW196627:FTW196629 GDS196627:GDS196629 GNO196627:GNO196629 GXK196627:GXK196629 HHG196627:HHG196629 HRC196627:HRC196629 IAY196627:IAY196629 IKU196627:IKU196629 IUQ196627:IUQ196629 JEM196627:JEM196629 JOI196627:JOI196629 JYE196627:JYE196629 KIA196627:KIA196629 KRW196627:KRW196629 LBS196627:LBS196629 LLO196627:LLO196629 LVK196627:LVK196629 MFG196627:MFG196629 MPC196627:MPC196629 MYY196627:MYY196629 NIU196627:NIU196629 NSQ196627:NSQ196629 OCM196627:OCM196629 OMI196627:OMI196629 OWE196627:OWE196629 PGA196627:PGA196629 PPW196627:PPW196629 PZS196627:PZS196629 QJO196627:QJO196629 QTK196627:QTK196629 RDG196627:RDG196629 RNC196627:RNC196629 RWY196627:RWY196629 SGU196627:SGU196629 SQQ196627:SQQ196629 TAM196627:TAM196629 TKI196627:TKI196629 TUE196627:TUE196629 UEA196627:UEA196629 UNW196627:UNW196629 UXS196627:UXS196629 VHO196627:VHO196629 VRK196627:VRK196629 WBG196627:WBG196629 WLC196627:WLC196629 WUY196627:WUY196629 E196627:E196630 IL196627:IL196630 SH196627:SH196630 ACD196627:ACD196630 ALZ196627:ALZ196630 AVV196627:AVV196630 BFR196627:BFR196630 BPN196627:BPN196630 BZJ196627:BZJ196630 CJF196627:CJF196630 CTB196627:CTB196630 DCX196627:DCX196630 DMT196627:DMT196630 DWP196627:DWP196630 EGL196627:EGL196630 EQH196627:EQH196630 FAD196627:FAD196630 FJZ196627:FJZ196630 FTV196627:FTV196630 GDR196627:GDR196630 GNN196627:GNN196630 GXJ196627:GXJ196630 HHF196627:HHF196630 HRB196627:HRB196630 IAX196627:IAX196630 IKT196627:IKT196630 IUP196627:IUP196630 JEL196627:JEL196630 JOH196627:JOH196630 JYD196627:JYD196630 KHZ196627:KHZ196630 KRV196627:KRV196630 LBR196627:LBR196630 LLN196627:LLN196630 LVJ196627:LVJ196630 MFF196627:MFF196630 MPB196627:MPB196630 MYX196627:MYX196630 NIT196627:NIT196630 NSP196627:NSP196630 OCL196627:OCL196630 OMH196627:OMH196630 OWD196627:OWD196630 PFZ196627:PFZ196630 PPV196627:PPV196630 PZR196627:PZR196630 QJN196627:QJN196630 QTJ196627:QTJ196630 RDF196627:RDF196630 RNB196627:RNB196630 RWX196627:RWX196630 SGT196627:SGT196630 SQP196627:SQP196630 TAL196627:TAL196630 TKH196627:TKH196630 TUD196627:TUD196630 UDZ196627:UDZ196630 UNV196627:UNV196630 UXR196627:UXR196630 VHN196627:VHN196630 VRJ196627:VRJ196630 WBF196627:WBF196630 WLB196627:WLB196630 WUX196627:WUX196630 E196631:F196646 IL196631:IM196646 SH196631:SI196646 ACD196631:ACE196646 ALZ196631:AMA196646 AVV196631:AVW196646 BFR196631:BFS196646 BPN196631:BPO196646 BZJ196631:BZK196646 CJF196631:CJG196646 CTB196631:CTC196646 DCX196631:DCY196646 DMT196631:DMU196646 DWP196631:DWQ196646 EGL196631:EGM196646 EQH196631:EQI196646 FAD196631:FAE196646 FJZ196631:FKA196646 FTV196631:FTW196646 GDR196631:GDS196646 GNN196631:GNO196646 GXJ196631:GXK196646 HHF196631:HHG196646 HRB196631:HRC196646 IAX196631:IAY196646 IKT196631:IKU196646 IUP196631:IUQ196646 JEL196631:JEM196646 JOH196631:JOI196646 JYD196631:JYE196646 KHZ196631:KIA196646 KRV196631:KRW196646 LBR196631:LBS196646 LLN196631:LLO196646 LVJ196631:LVK196646 MFF196631:MFG196646 MPB196631:MPC196646 MYX196631:MYY196646 NIT196631:NIU196646 NSP196631:NSQ196646 OCL196631:OCM196646 OMH196631:OMI196646 OWD196631:OWE196646 PFZ196631:PGA196646 PPV196631:PPW196646 PZR196631:PZS196646 QJN196631:QJO196646 QTJ196631:QTK196646 RDF196631:RDG196646 RNB196631:RNC196646 RWX196631:RWY196646 SGT196631:SGU196646 SQP196631:SQQ196646 TAL196631:TAM196646 TKH196631:TKI196646 TUD196631:TUE196646 UDZ196631:UEA196646 UNV196631:UNW196646 UXR196631:UXS196646 VHN196631:VHO196646 VRJ196631:VRK196646 WBF196631:WBG196646 WLB196631:WLC196646 WUX196631:WUY196646 F262163:F262165 IM262163:IM262165 SI262163:SI262165 ACE262163:ACE262165 AMA262163:AMA262165 AVW262163:AVW262165 BFS262163:BFS262165 BPO262163:BPO262165 BZK262163:BZK262165 CJG262163:CJG262165 CTC262163:CTC262165 DCY262163:DCY262165 DMU262163:DMU262165 DWQ262163:DWQ262165 EGM262163:EGM262165 EQI262163:EQI262165 FAE262163:FAE262165 FKA262163:FKA262165 FTW262163:FTW262165 GDS262163:GDS262165 GNO262163:GNO262165 GXK262163:GXK262165 HHG262163:HHG262165 HRC262163:HRC262165 IAY262163:IAY262165 IKU262163:IKU262165 IUQ262163:IUQ262165 JEM262163:JEM262165 JOI262163:JOI262165 JYE262163:JYE262165 KIA262163:KIA262165 KRW262163:KRW262165 LBS262163:LBS262165 LLO262163:LLO262165 LVK262163:LVK262165 MFG262163:MFG262165 MPC262163:MPC262165 MYY262163:MYY262165 NIU262163:NIU262165 NSQ262163:NSQ262165 OCM262163:OCM262165 OMI262163:OMI262165 OWE262163:OWE262165 PGA262163:PGA262165 PPW262163:PPW262165 PZS262163:PZS262165 QJO262163:QJO262165 QTK262163:QTK262165 RDG262163:RDG262165 RNC262163:RNC262165 RWY262163:RWY262165 SGU262163:SGU262165 SQQ262163:SQQ262165 TAM262163:TAM262165 TKI262163:TKI262165 TUE262163:TUE262165 UEA262163:UEA262165 UNW262163:UNW262165 UXS262163:UXS262165 VHO262163:VHO262165 VRK262163:VRK262165 WBG262163:WBG262165 WLC262163:WLC262165 WUY262163:WUY262165 E262163:E262166 IL262163:IL262166 SH262163:SH262166 ACD262163:ACD262166 ALZ262163:ALZ262166 AVV262163:AVV262166 BFR262163:BFR262166 BPN262163:BPN262166 BZJ262163:BZJ262166 CJF262163:CJF262166 CTB262163:CTB262166 DCX262163:DCX262166 DMT262163:DMT262166 DWP262163:DWP262166 EGL262163:EGL262166 EQH262163:EQH262166 FAD262163:FAD262166 FJZ262163:FJZ262166 FTV262163:FTV262166 GDR262163:GDR262166 GNN262163:GNN262166 GXJ262163:GXJ262166 HHF262163:HHF262166 HRB262163:HRB262166 IAX262163:IAX262166 IKT262163:IKT262166 IUP262163:IUP262166 JEL262163:JEL262166 JOH262163:JOH262166 JYD262163:JYD262166 KHZ262163:KHZ262166 KRV262163:KRV262166 LBR262163:LBR262166 LLN262163:LLN262166 LVJ262163:LVJ262166 MFF262163:MFF262166 MPB262163:MPB262166 MYX262163:MYX262166 NIT262163:NIT262166 NSP262163:NSP262166 OCL262163:OCL262166 OMH262163:OMH262166 OWD262163:OWD262166 PFZ262163:PFZ262166 PPV262163:PPV262166 PZR262163:PZR262166 QJN262163:QJN262166 QTJ262163:QTJ262166 RDF262163:RDF262166 RNB262163:RNB262166 RWX262163:RWX262166 SGT262163:SGT262166 SQP262163:SQP262166 TAL262163:TAL262166 TKH262163:TKH262166 TUD262163:TUD262166 UDZ262163:UDZ262166 UNV262163:UNV262166 UXR262163:UXR262166 VHN262163:VHN262166 VRJ262163:VRJ262166 WBF262163:WBF262166 WLB262163:WLB262166 WUX262163:WUX262166 E262167:F262182 IL262167:IM262182 SH262167:SI262182 ACD262167:ACE262182 ALZ262167:AMA262182 AVV262167:AVW262182 BFR262167:BFS262182 BPN262167:BPO262182 BZJ262167:BZK262182 CJF262167:CJG262182 CTB262167:CTC262182 DCX262167:DCY262182 DMT262167:DMU262182 DWP262167:DWQ262182 EGL262167:EGM262182 EQH262167:EQI262182 FAD262167:FAE262182 FJZ262167:FKA262182 FTV262167:FTW262182 GDR262167:GDS262182 GNN262167:GNO262182 GXJ262167:GXK262182 HHF262167:HHG262182 HRB262167:HRC262182 IAX262167:IAY262182 IKT262167:IKU262182 IUP262167:IUQ262182 JEL262167:JEM262182 JOH262167:JOI262182 JYD262167:JYE262182 KHZ262167:KIA262182 KRV262167:KRW262182 LBR262167:LBS262182 LLN262167:LLO262182 LVJ262167:LVK262182 MFF262167:MFG262182 MPB262167:MPC262182 MYX262167:MYY262182 NIT262167:NIU262182 NSP262167:NSQ262182 OCL262167:OCM262182 OMH262167:OMI262182 OWD262167:OWE262182 PFZ262167:PGA262182 PPV262167:PPW262182 PZR262167:PZS262182 QJN262167:QJO262182 QTJ262167:QTK262182 RDF262167:RDG262182 RNB262167:RNC262182 RWX262167:RWY262182 SGT262167:SGU262182 SQP262167:SQQ262182 TAL262167:TAM262182 TKH262167:TKI262182 TUD262167:TUE262182 UDZ262167:UEA262182 UNV262167:UNW262182 UXR262167:UXS262182 VHN262167:VHO262182 VRJ262167:VRK262182 WBF262167:WBG262182 WLB262167:WLC262182 WUX262167:WUY262182 F327699:F327701 IM327699:IM327701 SI327699:SI327701 ACE327699:ACE327701 AMA327699:AMA327701 AVW327699:AVW327701 BFS327699:BFS327701 BPO327699:BPO327701 BZK327699:BZK327701 CJG327699:CJG327701 CTC327699:CTC327701 DCY327699:DCY327701 DMU327699:DMU327701 DWQ327699:DWQ327701 EGM327699:EGM327701 EQI327699:EQI327701 FAE327699:FAE327701 FKA327699:FKA327701 FTW327699:FTW327701 GDS327699:GDS327701 GNO327699:GNO327701 GXK327699:GXK327701 HHG327699:HHG327701 HRC327699:HRC327701 IAY327699:IAY327701 IKU327699:IKU327701 IUQ327699:IUQ327701 JEM327699:JEM327701 JOI327699:JOI327701 JYE327699:JYE327701 KIA327699:KIA327701 KRW327699:KRW327701 LBS327699:LBS327701 LLO327699:LLO327701 LVK327699:LVK327701 MFG327699:MFG327701 MPC327699:MPC327701 MYY327699:MYY327701 NIU327699:NIU327701 NSQ327699:NSQ327701 OCM327699:OCM327701 OMI327699:OMI327701 OWE327699:OWE327701 PGA327699:PGA327701 PPW327699:PPW327701 PZS327699:PZS327701 QJO327699:QJO327701 QTK327699:QTK327701 RDG327699:RDG327701 RNC327699:RNC327701 RWY327699:RWY327701 SGU327699:SGU327701 SQQ327699:SQQ327701 TAM327699:TAM327701 TKI327699:TKI327701 TUE327699:TUE327701 UEA327699:UEA327701 UNW327699:UNW327701 UXS327699:UXS327701 VHO327699:VHO327701 VRK327699:VRK327701 WBG327699:WBG327701 WLC327699:WLC327701 WUY327699:WUY327701 E327699:E327702 IL327699:IL327702 SH327699:SH327702 ACD327699:ACD327702 ALZ327699:ALZ327702 AVV327699:AVV327702 BFR327699:BFR327702 BPN327699:BPN327702 BZJ327699:BZJ327702 CJF327699:CJF327702 CTB327699:CTB327702 DCX327699:DCX327702 DMT327699:DMT327702 DWP327699:DWP327702 EGL327699:EGL327702 EQH327699:EQH327702 FAD327699:FAD327702 FJZ327699:FJZ327702 FTV327699:FTV327702 GDR327699:GDR327702 GNN327699:GNN327702 GXJ327699:GXJ327702 HHF327699:HHF327702 HRB327699:HRB327702 IAX327699:IAX327702 IKT327699:IKT327702 IUP327699:IUP327702 JEL327699:JEL327702 JOH327699:JOH327702 JYD327699:JYD327702 KHZ327699:KHZ327702 KRV327699:KRV327702 LBR327699:LBR327702 LLN327699:LLN327702 LVJ327699:LVJ327702 MFF327699:MFF327702 MPB327699:MPB327702 MYX327699:MYX327702 NIT327699:NIT327702 NSP327699:NSP327702 OCL327699:OCL327702 OMH327699:OMH327702 OWD327699:OWD327702 PFZ327699:PFZ327702 PPV327699:PPV327702 PZR327699:PZR327702 QJN327699:QJN327702 QTJ327699:QTJ327702 RDF327699:RDF327702 RNB327699:RNB327702 RWX327699:RWX327702 SGT327699:SGT327702 SQP327699:SQP327702 TAL327699:TAL327702 TKH327699:TKH327702 TUD327699:TUD327702 UDZ327699:UDZ327702 UNV327699:UNV327702 UXR327699:UXR327702 VHN327699:VHN327702 VRJ327699:VRJ327702 WBF327699:WBF327702 WLB327699:WLB327702 WUX327699:WUX327702 E327703:F327718 IL327703:IM327718 SH327703:SI327718 ACD327703:ACE327718 ALZ327703:AMA327718 AVV327703:AVW327718 BFR327703:BFS327718 BPN327703:BPO327718 BZJ327703:BZK327718 CJF327703:CJG327718 CTB327703:CTC327718 DCX327703:DCY327718 DMT327703:DMU327718 DWP327703:DWQ327718 EGL327703:EGM327718 EQH327703:EQI327718 FAD327703:FAE327718 FJZ327703:FKA327718 FTV327703:FTW327718 GDR327703:GDS327718 GNN327703:GNO327718 GXJ327703:GXK327718 HHF327703:HHG327718 HRB327703:HRC327718 IAX327703:IAY327718 IKT327703:IKU327718 IUP327703:IUQ327718 JEL327703:JEM327718 JOH327703:JOI327718 JYD327703:JYE327718 KHZ327703:KIA327718 KRV327703:KRW327718 LBR327703:LBS327718 LLN327703:LLO327718 LVJ327703:LVK327718 MFF327703:MFG327718 MPB327703:MPC327718 MYX327703:MYY327718 NIT327703:NIU327718 NSP327703:NSQ327718 OCL327703:OCM327718 OMH327703:OMI327718 OWD327703:OWE327718 PFZ327703:PGA327718 PPV327703:PPW327718 PZR327703:PZS327718 QJN327703:QJO327718 QTJ327703:QTK327718 RDF327703:RDG327718 RNB327703:RNC327718 RWX327703:RWY327718 SGT327703:SGU327718 SQP327703:SQQ327718 TAL327703:TAM327718 TKH327703:TKI327718 TUD327703:TUE327718 UDZ327703:UEA327718 UNV327703:UNW327718 UXR327703:UXS327718 VHN327703:VHO327718 VRJ327703:VRK327718 WBF327703:WBG327718 WLB327703:WLC327718 WUX327703:WUY327718 F393235:F393237 IM393235:IM393237 SI393235:SI393237 ACE393235:ACE393237 AMA393235:AMA393237 AVW393235:AVW393237 BFS393235:BFS393237 BPO393235:BPO393237 BZK393235:BZK393237 CJG393235:CJG393237 CTC393235:CTC393237 DCY393235:DCY393237 DMU393235:DMU393237 DWQ393235:DWQ393237 EGM393235:EGM393237 EQI393235:EQI393237 FAE393235:FAE393237 FKA393235:FKA393237 FTW393235:FTW393237 GDS393235:GDS393237 GNO393235:GNO393237 GXK393235:GXK393237 HHG393235:HHG393237 HRC393235:HRC393237 IAY393235:IAY393237 IKU393235:IKU393237 IUQ393235:IUQ393237 JEM393235:JEM393237 JOI393235:JOI393237 JYE393235:JYE393237 KIA393235:KIA393237 KRW393235:KRW393237 LBS393235:LBS393237 LLO393235:LLO393237 LVK393235:LVK393237 MFG393235:MFG393237 MPC393235:MPC393237 MYY393235:MYY393237 NIU393235:NIU393237 NSQ393235:NSQ393237 OCM393235:OCM393237 OMI393235:OMI393237 OWE393235:OWE393237 PGA393235:PGA393237 PPW393235:PPW393237 PZS393235:PZS393237 QJO393235:QJO393237 QTK393235:QTK393237 RDG393235:RDG393237 RNC393235:RNC393237 RWY393235:RWY393237 SGU393235:SGU393237 SQQ393235:SQQ393237 TAM393235:TAM393237 TKI393235:TKI393237 TUE393235:TUE393237 UEA393235:UEA393237 UNW393235:UNW393237 UXS393235:UXS393237 VHO393235:VHO393237 VRK393235:VRK393237 WBG393235:WBG393237 WLC393235:WLC393237 WUY393235:WUY393237 E393235:E393238 IL393235:IL393238 SH393235:SH393238 ACD393235:ACD393238 ALZ393235:ALZ393238 AVV393235:AVV393238 BFR393235:BFR393238 BPN393235:BPN393238 BZJ393235:BZJ393238 CJF393235:CJF393238 CTB393235:CTB393238 DCX393235:DCX393238 DMT393235:DMT393238 DWP393235:DWP393238 EGL393235:EGL393238 EQH393235:EQH393238 FAD393235:FAD393238 FJZ393235:FJZ393238 FTV393235:FTV393238 GDR393235:GDR393238 GNN393235:GNN393238 GXJ393235:GXJ393238 HHF393235:HHF393238 HRB393235:HRB393238 IAX393235:IAX393238 IKT393235:IKT393238 IUP393235:IUP393238 JEL393235:JEL393238 JOH393235:JOH393238 JYD393235:JYD393238 KHZ393235:KHZ393238 KRV393235:KRV393238 LBR393235:LBR393238 LLN393235:LLN393238 LVJ393235:LVJ393238 MFF393235:MFF393238 MPB393235:MPB393238 MYX393235:MYX393238 NIT393235:NIT393238 NSP393235:NSP393238 OCL393235:OCL393238 OMH393235:OMH393238 OWD393235:OWD393238 PFZ393235:PFZ393238 PPV393235:PPV393238 PZR393235:PZR393238 QJN393235:QJN393238 QTJ393235:QTJ393238 RDF393235:RDF393238 RNB393235:RNB393238 RWX393235:RWX393238 SGT393235:SGT393238 SQP393235:SQP393238 TAL393235:TAL393238 TKH393235:TKH393238 TUD393235:TUD393238 UDZ393235:UDZ393238 UNV393235:UNV393238 UXR393235:UXR393238 VHN393235:VHN393238 VRJ393235:VRJ393238 WBF393235:WBF393238 WLB393235:WLB393238 WUX393235:WUX393238 E393239:F393254 IL393239:IM393254 SH393239:SI393254 ACD393239:ACE393254 ALZ393239:AMA393254 AVV393239:AVW393254 BFR393239:BFS393254 BPN393239:BPO393254 BZJ393239:BZK393254 CJF393239:CJG393254 CTB393239:CTC393254 DCX393239:DCY393254 DMT393239:DMU393254 DWP393239:DWQ393254 EGL393239:EGM393254 EQH393239:EQI393254 FAD393239:FAE393254 FJZ393239:FKA393254 FTV393239:FTW393254 GDR393239:GDS393254 GNN393239:GNO393254 GXJ393239:GXK393254 HHF393239:HHG393254 HRB393239:HRC393254 IAX393239:IAY393254 IKT393239:IKU393254 IUP393239:IUQ393254 JEL393239:JEM393254 JOH393239:JOI393254 JYD393239:JYE393254 KHZ393239:KIA393254 KRV393239:KRW393254 LBR393239:LBS393254 LLN393239:LLO393254 LVJ393239:LVK393254 MFF393239:MFG393254 MPB393239:MPC393254 MYX393239:MYY393254 NIT393239:NIU393254 NSP393239:NSQ393254 OCL393239:OCM393254 OMH393239:OMI393254 OWD393239:OWE393254 PFZ393239:PGA393254 PPV393239:PPW393254 PZR393239:PZS393254 QJN393239:QJO393254 QTJ393239:QTK393254 RDF393239:RDG393254 RNB393239:RNC393254 RWX393239:RWY393254 SGT393239:SGU393254 SQP393239:SQQ393254 TAL393239:TAM393254 TKH393239:TKI393254 TUD393239:TUE393254 UDZ393239:UEA393254 UNV393239:UNW393254 UXR393239:UXS393254 VHN393239:VHO393254 VRJ393239:VRK393254 WBF393239:WBG393254 WLB393239:WLC393254 WUX393239:WUY393254 F458771:F458773 IM458771:IM458773 SI458771:SI458773 ACE458771:ACE458773 AMA458771:AMA458773 AVW458771:AVW458773 BFS458771:BFS458773 BPO458771:BPO458773 BZK458771:BZK458773 CJG458771:CJG458773 CTC458771:CTC458773 DCY458771:DCY458773 DMU458771:DMU458773 DWQ458771:DWQ458773 EGM458771:EGM458773 EQI458771:EQI458773 FAE458771:FAE458773 FKA458771:FKA458773 FTW458771:FTW458773 GDS458771:GDS458773 GNO458771:GNO458773 GXK458771:GXK458773 HHG458771:HHG458773 HRC458771:HRC458773 IAY458771:IAY458773 IKU458771:IKU458773 IUQ458771:IUQ458773 JEM458771:JEM458773 JOI458771:JOI458773 JYE458771:JYE458773 KIA458771:KIA458773 KRW458771:KRW458773 LBS458771:LBS458773 LLO458771:LLO458773 LVK458771:LVK458773 MFG458771:MFG458773 MPC458771:MPC458773 MYY458771:MYY458773 NIU458771:NIU458773 NSQ458771:NSQ458773 OCM458771:OCM458773 OMI458771:OMI458773 OWE458771:OWE458773 PGA458771:PGA458773 PPW458771:PPW458773 PZS458771:PZS458773 QJO458771:QJO458773 QTK458771:QTK458773 RDG458771:RDG458773 RNC458771:RNC458773 RWY458771:RWY458773 SGU458771:SGU458773 SQQ458771:SQQ458773 TAM458771:TAM458773 TKI458771:TKI458773 TUE458771:TUE458773 UEA458771:UEA458773 UNW458771:UNW458773 UXS458771:UXS458773 VHO458771:VHO458773 VRK458771:VRK458773 WBG458771:WBG458773 WLC458771:WLC458773 WUY458771:WUY458773 E458771:E458774 IL458771:IL458774 SH458771:SH458774 ACD458771:ACD458774 ALZ458771:ALZ458774 AVV458771:AVV458774 BFR458771:BFR458774 BPN458771:BPN458774 BZJ458771:BZJ458774 CJF458771:CJF458774 CTB458771:CTB458774 DCX458771:DCX458774 DMT458771:DMT458774 DWP458771:DWP458774 EGL458771:EGL458774 EQH458771:EQH458774 FAD458771:FAD458774 FJZ458771:FJZ458774 FTV458771:FTV458774 GDR458771:GDR458774 GNN458771:GNN458774 GXJ458771:GXJ458774 HHF458771:HHF458774 HRB458771:HRB458774 IAX458771:IAX458774 IKT458771:IKT458774 IUP458771:IUP458774 JEL458771:JEL458774 JOH458771:JOH458774 JYD458771:JYD458774 KHZ458771:KHZ458774 KRV458771:KRV458774 LBR458771:LBR458774 LLN458771:LLN458774 LVJ458771:LVJ458774 MFF458771:MFF458774 MPB458771:MPB458774 MYX458771:MYX458774 NIT458771:NIT458774 NSP458771:NSP458774 OCL458771:OCL458774 OMH458771:OMH458774 OWD458771:OWD458774 PFZ458771:PFZ458774 PPV458771:PPV458774 PZR458771:PZR458774 QJN458771:QJN458774 QTJ458771:QTJ458774 RDF458771:RDF458774 RNB458771:RNB458774 RWX458771:RWX458774 SGT458771:SGT458774 SQP458771:SQP458774 TAL458771:TAL458774 TKH458771:TKH458774 TUD458771:TUD458774 UDZ458771:UDZ458774 UNV458771:UNV458774 UXR458771:UXR458774 VHN458771:VHN458774 VRJ458771:VRJ458774 WBF458771:WBF458774 WLB458771:WLB458774 WUX458771:WUX458774 E458775:F458790 IL458775:IM458790 SH458775:SI458790 ACD458775:ACE458790 ALZ458775:AMA458790 AVV458775:AVW458790 BFR458775:BFS458790 BPN458775:BPO458790 BZJ458775:BZK458790 CJF458775:CJG458790 CTB458775:CTC458790 DCX458775:DCY458790 DMT458775:DMU458790 DWP458775:DWQ458790 EGL458775:EGM458790 EQH458775:EQI458790 FAD458775:FAE458790 FJZ458775:FKA458790 FTV458775:FTW458790 GDR458775:GDS458790 GNN458775:GNO458790 GXJ458775:GXK458790 HHF458775:HHG458790 HRB458775:HRC458790 IAX458775:IAY458790 IKT458775:IKU458790 IUP458775:IUQ458790 JEL458775:JEM458790 JOH458775:JOI458790 JYD458775:JYE458790 KHZ458775:KIA458790 KRV458775:KRW458790 LBR458775:LBS458790 LLN458775:LLO458790 LVJ458775:LVK458790 MFF458775:MFG458790 MPB458775:MPC458790 MYX458775:MYY458790 NIT458775:NIU458790 NSP458775:NSQ458790 OCL458775:OCM458790 OMH458775:OMI458790 OWD458775:OWE458790 PFZ458775:PGA458790 PPV458775:PPW458790 PZR458775:PZS458790 QJN458775:QJO458790 QTJ458775:QTK458790 RDF458775:RDG458790 RNB458775:RNC458790 RWX458775:RWY458790 SGT458775:SGU458790 SQP458775:SQQ458790 TAL458775:TAM458790 TKH458775:TKI458790 TUD458775:TUE458790 UDZ458775:UEA458790 UNV458775:UNW458790 UXR458775:UXS458790 VHN458775:VHO458790 VRJ458775:VRK458790 WBF458775:WBG458790 WLB458775:WLC458790 WUX458775:WUY458790 F524307:F524309 IM524307:IM524309 SI524307:SI524309 ACE524307:ACE524309 AMA524307:AMA524309 AVW524307:AVW524309 BFS524307:BFS524309 BPO524307:BPO524309 BZK524307:BZK524309 CJG524307:CJG524309 CTC524307:CTC524309 DCY524307:DCY524309 DMU524307:DMU524309 DWQ524307:DWQ524309 EGM524307:EGM524309 EQI524307:EQI524309 FAE524307:FAE524309 FKA524307:FKA524309 FTW524307:FTW524309 GDS524307:GDS524309 GNO524307:GNO524309 GXK524307:GXK524309 HHG524307:HHG524309 HRC524307:HRC524309 IAY524307:IAY524309 IKU524307:IKU524309 IUQ524307:IUQ524309 JEM524307:JEM524309 JOI524307:JOI524309 JYE524307:JYE524309 KIA524307:KIA524309 KRW524307:KRW524309 LBS524307:LBS524309 LLO524307:LLO524309 LVK524307:LVK524309 MFG524307:MFG524309 MPC524307:MPC524309 MYY524307:MYY524309 NIU524307:NIU524309 NSQ524307:NSQ524309 OCM524307:OCM524309 OMI524307:OMI524309 OWE524307:OWE524309 PGA524307:PGA524309 PPW524307:PPW524309 PZS524307:PZS524309 QJO524307:QJO524309 QTK524307:QTK524309 RDG524307:RDG524309 RNC524307:RNC524309 RWY524307:RWY524309 SGU524307:SGU524309 SQQ524307:SQQ524309 TAM524307:TAM524309 TKI524307:TKI524309 TUE524307:TUE524309 UEA524307:UEA524309 UNW524307:UNW524309 UXS524307:UXS524309 VHO524307:VHO524309 VRK524307:VRK524309 WBG524307:WBG524309 WLC524307:WLC524309 WUY524307:WUY524309 E524307:E524310 IL524307:IL524310 SH524307:SH524310 ACD524307:ACD524310 ALZ524307:ALZ524310 AVV524307:AVV524310 BFR524307:BFR524310 BPN524307:BPN524310 BZJ524307:BZJ524310 CJF524307:CJF524310 CTB524307:CTB524310 DCX524307:DCX524310 DMT524307:DMT524310 DWP524307:DWP524310 EGL524307:EGL524310 EQH524307:EQH524310 FAD524307:FAD524310 FJZ524307:FJZ524310 FTV524307:FTV524310 GDR524307:GDR524310 GNN524307:GNN524310 GXJ524307:GXJ524310 HHF524307:HHF524310 HRB524307:HRB524310 IAX524307:IAX524310 IKT524307:IKT524310 IUP524307:IUP524310 JEL524307:JEL524310 JOH524307:JOH524310 JYD524307:JYD524310 KHZ524307:KHZ524310 KRV524307:KRV524310 LBR524307:LBR524310 LLN524307:LLN524310 LVJ524307:LVJ524310 MFF524307:MFF524310 MPB524307:MPB524310 MYX524307:MYX524310 NIT524307:NIT524310 NSP524307:NSP524310 OCL524307:OCL524310 OMH524307:OMH524310 OWD524307:OWD524310 PFZ524307:PFZ524310 PPV524307:PPV524310 PZR524307:PZR524310 QJN524307:QJN524310 QTJ524307:QTJ524310 RDF524307:RDF524310 RNB524307:RNB524310 RWX524307:RWX524310 SGT524307:SGT524310 SQP524307:SQP524310 TAL524307:TAL524310 TKH524307:TKH524310 TUD524307:TUD524310 UDZ524307:UDZ524310 UNV524307:UNV524310 UXR524307:UXR524310 VHN524307:VHN524310 VRJ524307:VRJ524310 WBF524307:WBF524310 WLB524307:WLB524310 WUX524307:WUX524310 E524311:F524326 IL524311:IM524326 SH524311:SI524326 ACD524311:ACE524326 ALZ524311:AMA524326 AVV524311:AVW524326 BFR524311:BFS524326 BPN524311:BPO524326 BZJ524311:BZK524326 CJF524311:CJG524326 CTB524311:CTC524326 DCX524311:DCY524326 DMT524311:DMU524326 DWP524311:DWQ524326 EGL524311:EGM524326 EQH524311:EQI524326 FAD524311:FAE524326 FJZ524311:FKA524326 FTV524311:FTW524326 GDR524311:GDS524326 GNN524311:GNO524326 GXJ524311:GXK524326 HHF524311:HHG524326 HRB524311:HRC524326 IAX524311:IAY524326 IKT524311:IKU524326 IUP524311:IUQ524326 JEL524311:JEM524326 JOH524311:JOI524326 JYD524311:JYE524326 KHZ524311:KIA524326 KRV524311:KRW524326 LBR524311:LBS524326 LLN524311:LLO524326 LVJ524311:LVK524326 MFF524311:MFG524326 MPB524311:MPC524326 MYX524311:MYY524326 NIT524311:NIU524326 NSP524311:NSQ524326 OCL524311:OCM524326 OMH524311:OMI524326 OWD524311:OWE524326 PFZ524311:PGA524326 PPV524311:PPW524326 PZR524311:PZS524326 QJN524311:QJO524326 QTJ524311:QTK524326 RDF524311:RDG524326 RNB524311:RNC524326 RWX524311:RWY524326 SGT524311:SGU524326 SQP524311:SQQ524326 TAL524311:TAM524326 TKH524311:TKI524326 TUD524311:TUE524326 UDZ524311:UEA524326 UNV524311:UNW524326 UXR524311:UXS524326 VHN524311:VHO524326 VRJ524311:VRK524326 WBF524311:WBG524326 WLB524311:WLC524326 WUX524311:WUY524326 F589843:F589845 IM589843:IM589845 SI589843:SI589845 ACE589843:ACE589845 AMA589843:AMA589845 AVW589843:AVW589845 BFS589843:BFS589845 BPO589843:BPO589845 BZK589843:BZK589845 CJG589843:CJG589845 CTC589843:CTC589845 DCY589843:DCY589845 DMU589843:DMU589845 DWQ589843:DWQ589845 EGM589843:EGM589845 EQI589843:EQI589845 FAE589843:FAE589845 FKA589843:FKA589845 FTW589843:FTW589845 GDS589843:GDS589845 GNO589843:GNO589845 GXK589843:GXK589845 HHG589843:HHG589845 HRC589843:HRC589845 IAY589843:IAY589845 IKU589843:IKU589845 IUQ589843:IUQ589845 JEM589843:JEM589845 JOI589843:JOI589845 JYE589843:JYE589845 KIA589843:KIA589845 KRW589843:KRW589845 LBS589843:LBS589845 LLO589843:LLO589845 LVK589843:LVK589845 MFG589843:MFG589845 MPC589843:MPC589845 MYY589843:MYY589845 NIU589843:NIU589845 NSQ589843:NSQ589845 OCM589843:OCM589845 OMI589843:OMI589845 OWE589843:OWE589845 PGA589843:PGA589845 PPW589843:PPW589845 PZS589843:PZS589845 QJO589843:QJO589845 QTK589843:QTK589845 RDG589843:RDG589845 RNC589843:RNC589845 RWY589843:RWY589845 SGU589843:SGU589845 SQQ589843:SQQ589845 TAM589843:TAM589845 TKI589843:TKI589845 TUE589843:TUE589845 UEA589843:UEA589845 UNW589843:UNW589845 UXS589843:UXS589845 VHO589843:VHO589845 VRK589843:VRK589845 WBG589843:WBG589845 WLC589843:WLC589845 WUY589843:WUY589845 E589843:E589846 IL589843:IL589846 SH589843:SH589846 ACD589843:ACD589846 ALZ589843:ALZ589846 AVV589843:AVV589846 BFR589843:BFR589846 BPN589843:BPN589846 BZJ589843:BZJ589846 CJF589843:CJF589846 CTB589843:CTB589846 DCX589843:DCX589846 DMT589843:DMT589846 DWP589843:DWP589846 EGL589843:EGL589846 EQH589843:EQH589846 FAD589843:FAD589846 FJZ589843:FJZ589846 FTV589843:FTV589846 GDR589843:GDR589846 GNN589843:GNN589846 GXJ589843:GXJ589846 HHF589843:HHF589846 HRB589843:HRB589846 IAX589843:IAX589846 IKT589843:IKT589846 IUP589843:IUP589846 JEL589843:JEL589846 JOH589843:JOH589846 JYD589843:JYD589846 KHZ589843:KHZ589846 KRV589843:KRV589846 LBR589843:LBR589846 LLN589843:LLN589846 LVJ589843:LVJ589846 MFF589843:MFF589846 MPB589843:MPB589846 MYX589843:MYX589846 NIT589843:NIT589846 NSP589843:NSP589846 OCL589843:OCL589846 OMH589843:OMH589846 OWD589843:OWD589846 PFZ589843:PFZ589846 PPV589843:PPV589846 PZR589843:PZR589846 QJN589843:QJN589846 QTJ589843:QTJ589846 RDF589843:RDF589846 RNB589843:RNB589846 RWX589843:RWX589846 SGT589843:SGT589846 SQP589843:SQP589846 TAL589843:TAL589846 TKH589843:TKH589846 TUD589843:TUD589846 UDZ589843:UDZ589846 UNV589843:UNV589846 UXR589843:UXR589846 VHN589843:VHN589846 VRJ589843:VRJ589846 WBF589843:WBF589846 WLB589843:WLB589846 WUX589843:WUX589846 E589847:F589862 IL589847:IM589862 SH589847:SI589862 ACD589847:ACE589862 ALZ589847:AMA589862 AVV589847:AVW589862 BFR589847:BFS589862 BPN589847:BPO589862 BZJ589847:BZK589862 CJF589847:CJG589862 CTB589847:CTC589862 DCX589847:DCY589862 DMT589847:DMU589862 DWP589847:DWQ589862 EGL589847:EGM589862 EQH589847:EQI589862 FAD589847:FAE589862 FJZ589847:FKA589862 FTV589847:FTW589862 GDR589847:GDS589862 GNN589847:GNO589862 GXJ589847:GXK589862 HHF589847:HHG589862 HRB589847:HRC589862 IAX589847:IAY589862 IKT589847:IKU589862 IUP589847:IUQ589862 JEL589847:JEM589862 JOH589847:JOI589862 JYD589847:JYE589862 KHZ589847:KIA589862 KRV589847:KRW589862 LBR589847:LBS589862 LLN589847:LLO589862 LVJ589847:LVK589862 MFF589847:MFG589862 MPB589847:MPC589862 MYX589847:MYY589862 NIT589847:NIU589862 NSP589847:NSQ589862 OCL589847:OCM589862 OMH589847:OMI589862 OWD589847:OWE589862 PFZ589847:PGA589862 PPV589847:PPW589862 PZR589847:PZS589862 QJN589847:QJO589862 QTJ589847:QTK589862 RDF589847:RDG589862 RNB589847:RNC589862 RWX589847:RWY589862 SGT589847:SGU589862 SQP589847:SQQ589862 TAL589847:TAM589862 TKH589847:TKI589862 TUD589847:TUE589862 UDZ589847:UEA589862 UNV589847:UNW589862 UXR589847:UXS589862 VHN589847:VHO589862 VRJ589847:VRK589862 WBF589847:WBG589862 WLB589847:WLC589862 WUX589847:WUY589862 F655379:F655381 IM655379:IM655381 SI655379:SI655381 ACE655379:ACE655381 AMA655379:AMA655381 AVW655379:AVW655381 BFS655379:BFS655381 BPO655379:BPO655381 BZK655379:BZK655381 CJG655379:CJG655381 CTC655379:CTC655381 DCY655379:DCY655381 DMU655379:DMU655381 DWQ655379:DWQ655381 EGM655379:EGM655381 EQI655379:EQI655381 FAE655379:FAE655381 FKA655379:FKA655381 FTW655379:FTW655381 GDS655379:GDS655381 GNO655379:GNO655381 GXK655379:GXK655381 HHG655379:HHG655381 HRC655379:HRC655381 IAY655379:IAY655381 IKU655379:IKU655381 IUQ655379:IUQ655381 JEM655379:JEM655381 JOI655379:JOI655381 JYE655379:JYE655381 KIA655379:KIA655381 KRW655379:KRW655381 LBS655379:LBS655381 LLO655379:LLO655381 LVK655379:LVK655381 MFG655379:MFG655381 MPC655379:MPC655381 MYY655379:MYY655381 NIU655379:NIU655381 NSQ655379:NSQ655381 OCM655379:OCM655381 OMI655379:OMI655381 OWE655379:OWE655381 PGA655379:PGA655381 PPW655379:PPW655381 PZS655379:PZS655381 QJO655379:QJO655381 QTK655379:QTK655381 RDG655379:RDG655381 RNC655379:RNC655381 RWY655379:RWY655381 SGU655379:SGU655381 SQQ655379:SQQ655381 TAM655379:TAM655381 TKI655379:TKI655381 TUE655379:TUE655381 UEA655379:UEA655381 UNW655379:UNW655381 UXS655379:UXS655381 VHO655379:VHO655381 VRK655379:VRK655381 WBG655379:WBG655381 WLC655379:WLC655381 WUY655379:WUY655381 E655379:E655382 IL655379:IL655382 SH655379:SH655382 ACD655379:ACD655382 ALZ655379:ALZ655382 AVV655379:AVV655382 BFR655379:BFR655382 BPN655379:BPN655382 BZJ655379:BZJ655382 CJF655379:CJF655382 CTB655379:CTB655382 DCX655379:DCX655382 DMT655379:DMT655382 DWP655379:DWP655382 EGL655379:EGL655382 EQH655379:EQH655382 FAD655379:FAD655382 FJZ655379:FJZ655382 FTV655379:FTV655382 GDR655379:GDR655382 GNN655379:GNN655382 GXJ655379:GXJ655382 HHF655379:HHF655382 HRB655379:HRB655382 IAX655379:IAX655382 IKT655379:IKT655382 IUP655379:IUP655382 JEL655379:JEL655382 JOH655379:JOH655382 JYD655379:JYD655382 KHZ655379:KHZ655382 KRV655379:KRV655382 LBR655379:LBR655382 LLN655379:LLN655382 LVJ655379:LVJ655382 MFF655379:MFF655382 MPB655379:MPB655382 MYX655379:MYX655382 NIT655379:NIT655382 NSP655379:NSP655382 OCL655379:OCL655382 OMH655379:OMH655382 OWD655379:OWD655382 PFZ655379:PFZ655382 PPV655379:PPV655382 PZR655379:PZR655382 QJN655379:QJN655382 QTJ655379:QTJ655382 RDF655379:RDF655382 RNB655379:RNB655382 RWX655379:RWX655382 SGT655379:SGT655382 SQP655379:SQP655382 TAL655379:TAL655382 TKH655379:TKH655382 TUD655379:TUD655382 UDZ655379:UDZ655382 UNV655379:UNV655382 UXR655379:UXR655382 VHN655379:VHN655382 VRJ655379:VRJ655382 WBF655379:WBF655382 WLB655379:WLB655382 WUX655379:WUX655382 E655383:F655398 IL655383:IM655398 SH655383:SI655398 ACD655383:ACE655398 ALZ655383:AMA655398 AVV655383:AVW655398 BFR655383:BFS655398 BPN655383:BPO655398 BZJ655383:BZK655398 CJF655383:CJG655398 CTB655383:CTC655398 DCX655383:DCY655398 DMT655383:DMU655398 DWP655383:DWQ655398 EGL655383:EGM655398 EQH655383:EQI655398 FAD655383:FAE655398 FJZ655383:FKA655398 FTV655383:FTW655398 GDR655383:GDS655398 GNN655383:GNO655398 GXJ655383:GXK655398 HHF655383:HHG655398 HRB655383:HRC655398 IAX655383:IAY655398 IKT655383:IKU655398 IUP655383:IUQ655398 JEL655383:JEM655398 JOH655383:JOI655398 JYD655383:JYE655398 KHZ655383:KIA655398 KRV655383:KRW655398 LBR655383:LBS655398 LLN655383:LLO655398 LVJ655383:LVK655398 MFF655383:MFG655398 MPB655383:MPC655398 MYX655383:MYY655398 NIT655383:NIU655398 NSP655383:NSQ655398 OCL655383:OCM655398 OMH655383:OMI655398 OWD655383:OWE655398 PFZ655383:PGA655398 PPV655383:PPW655398 PZR655383:PZS655398 QJN655383:QJO655398 QTJ655383:QTK655398 RDF655383:RDG655398 RNB655383:RNC655398 RWX655383:RWY655398 SGT655383:SGU655398 SQP655383:SQQ655398 TAL655383:TAM655398 TKH655383:TKI655398 TUD655383:TUE655398 UDZ655383:UEA655398 UNV655383:UNW655398 UXR655383:UXS655398 VHN655383:VHO655398 VRJ655383:VRK655398 WBF655383:WBG655398 WLB655383:WLC655398 WUX655383:WUY655398 F720915:F720917 IM720915:IM720917 SI720915:SI720917 ACE720915:ACE720917 AMA720915:AMA720917 AVW720915:AVW720917 BFS720915:BFS720917 BPO720915:BPO720917 BZK720915:BZK720917 CJG720915:CJG720917 CTC720915:CTC720917 DCY720915:DCY720917 DMU720915:DMU720917 DWQ720915:DWQ720917 EGM720915:EGM720917 EQI720915:EQI720917 FAE720915:FAE720917 FKA720915:FKA720917 FTW720915:FTW720917 GDS720915:GDS720917 GNO720915:GNO720917 GXK720915:GXK720917 HHG720915:HHG720917 HRC720915:HRC720917 IAY720915:IAY720917 IKU720915:IKU720917 IUQ720915:IUQ720917 JEM720915:JEM720917 JOI720915:JOI720917 JYE720915:JYE720917 KIA720915:KIA720917 KRW720915:KRW720917 LBS720915:LBS720917 LLO720915:LLO720917 LVK720915:LVK720917 MFG720915:MFG720917 MPC720915:MPC720917 MYY720915:MYY720917 NIU720915:NIU720917 NSQ720915:NSQ720917 OCM720915:OCM720917 OMI720915:OMI720917 OWE720915:OWE720917 PGA720915:PGA720917 PPW720915:PPW720917 PZS720915:PZS720917 QJO720915:QJO720917 QTK720915:QTK720917 RDG720915:RDG720917 RNC720915:RNC720917 RWY720915:RWY720917 SGU720915:SGU720917 SQQ720915:SQQ720917 TAM720915:TAM720917 TKI720915:TKI720917 TUE720915:TUE720917 UEA720915:UEA720917 UNW720915:UNW720917 UXS720915:UXS720917 VHO720915:VHO720917 VRK720915:VRK720917 WBG720915:WBG720917 WLC720915:WLC720917 WUY720915:WUY720917 E720915:E720918 IL720915:IL720918 SH720915:SH720918 ACD720915:ACD720918 ALZ720915:ALZ720918 AVV720915:AVV720918 BFR720915:BFR720918 BPN720915:BPN720918 BZJ720915:BZJ720918 CJF720915:CJF720918 CTB720915:CTB720918 DCX720915:DCX720918 DMT720915:DMT720918 DWP720915:DWP720918 EGL720915:EGL720918 EQH720915:EQH720918 FAD720915:FAD720918 FJZ720915:FJZ720918 FTV720915:FTV720918 GDR720915:GDR720918 GNN720915:GNN720918 GXJ720915:GXJ720918 HHF720915:HHF720918 HRB720915:HRB720918 IAX720915:IAX720918 IKT720915:IKT720918 IUP720915:IUP720918 JEL720915:JEL720918 JOH720915:JOH720918 JYD720915:JYD720918 KHZ720915:KHZ720918 KRV720915:KRV720918 LBR720915:LBR720918 LLN720915:LLN720918 LVJ720915:LVJ720918 MFF720915:MFF720918 MPB720915:MPB720918 MYX720915:MYX720918 NIT720915:NIT720918 NSP720915:NSP720918 OCL720915:OCL720918 OMH720915:OMH720918 OWD720915:OWD720918 PFZ720915:PFZ720918 PPV720915:PPV720918 PZR720915:PZR720918 QJN720915:QJN720918 QTJ720915:QTJ720918 RDF720915:RDF720918 RNB720915:RNB720918 RWX720915:RWX720918 SGT720915:SGT720918 SQP720915:SQP720918 TAL720915:TAL720918 TKH720915:TKH720918 TUD720915:TUD720918 UDZ720915:UDZ720918 UNV720915:UNV720918 UXR720915:UXR720918 VHN720915:VHN720918 VRJ720915:VRJ720918 WBF720915:WBF720918 WLB720915:WLB720918 WUX720915:WUX720918 E720919:F720934 IL720919:IM720934 SH720919:SI720934 ACD720919:ACE720934 ALZ720919:AMA720934 AVV720919:AVW720934 BFR720919:BFS720934 BPN720919:BPO720934 BZJ720919:BZK720934 CJF720919:CJG720934 CTB720919:CTC720934 DCX720919:DCY720934 DMT720919:DMU720934 DWP720919:DWQ720934 EGL720919:EGM720934 EQH720919:EQI720934 FAD720919:FAE720934 FJZ720919:FKA720934 FTV720919:FTW720934 GDR720919:GDS720934 GNN720919:GNO720934 GXJ720919:GXK720934 HHF720919:HHG720934 HRB720919:HRC720934 IAX720919:IAY720934 IKT720919:IKU720934 IUP720919:IUQ720934 JEL720919:JEM720934 JOH720919:JOI720934 JYD720919:JYE720934 KHZ720919:KIA720934 KRV720919:KRW720934 LBR720919:LBS720934 LLN720919:LLO720934 LVJ720919:LVK720934 MFF720919:MFG720934 MPB720919:MPC720934 MYX720919:MYY720934 NIT720919:NIU720934 NSP720919:NSQ720934 OCL720919:OCM720934 OMH720919:OMI720934 OWD720919:OWE720934 PFZ720919:PGA720934 PPV720919:PPW720934 PZR720919:PZS720934 QJN720919:QJO720934 QTJ720919:QTK720934 RDF720919:RDG720934 RNB720919:RNC720934 RWX720919:RWY720934 SGT720919:SGU720934 SQP720919:SQQ720934 TAL720919:TAM720934 TKH720919:TKI720934 TUD720919:TUE720934 UDZ720919:UEA720934 UNV720919:UNW720934 UXR720919:UXS720934 VHN720919:VHO720934 VRJ720919:VRK720934 WBF720919:WBG720934 WLB720919:WLC720934 WUX720919:WUY720934 F786451:F786453 IM786451:IM786453 SI786451:SI786453 ACE786451:ACE786453 AMA786451:AMA786453 AVW786451:AVW786453 BFS786451:BFS786453 BPO786451:BPO786453 BZK786451:BZK786453 CJG786451:CJG786453 CTC786451:CTC786453 DCY786451:DCY786453 DMU786451:DMU786453 DWQ786451:DWQ786453 EGM786451:EGM786453 EQI786451:EQI786453 FAE786451:FAE786453 FKA786451:FKA786453 FTW786451:FTW786453 GDS786451:GDS786453 GNO786451:GNO786453 GXK786451:GXK786453 HHG786451:HHG786453 HRC786451:HRC786453 IAY786451:IAY786453 IKU786451:IKU786453 IUQ786451:IUQ786453 JEM786451:JEM786453 JOI786451:JOI786453 JYE786451:JYE786453 KIA786451:KIA786453 KRW786451:KRW786453 LBS786451:LBS786453 LLO786451:LLO786453 LVK786451:LVK786453 MFG786451:MFG786453 MPC786451:MPC786453 MYY786451:MYY786453 NIU786451:NIU786453 NSQ786451:NSQ786453 OCM786451:OCM786453 OMI786451:OMI786453 OWE786451:OWE786453 PGA786451:PGA786453 PPW786451:PPW786453 PZS786451:PZS786453 QJO786451:QJO786453 QTK786451:QTK786453 RDG786451:RDG786453 RNC786451:RNC786453 RWY786451:RWY786453 SGU786451:SGU786453 SQQ786451:SQQ786453 TAM786451:TAM786453 TKI786451:TKI786453 TUE786451:TUE786453 UEA786451:UEA786453 UNW786451:UNW786453 UXS786451:UXS786453 VHO786451:VHO786453 VRK786451:VRK786453 WBG786451:WBG786453 WLC786451:WLC786453 WUY786451:WUY786453 E786451:E786454 IL786451:IL786454 SH786451:SH786454 ACD786451:ACD786454 ALZ786451:ALZ786454 AVV786451:AVV786454 BFR786451:BFR786454 BPN786451:BPN786454 BZJ786451:BZJ786454 CJF786451:CJF786454 CTB786451:CTB786454 DCX786451:DCX786454 DMT786451:DMT786454 DWP786451:DWP786454 EGL786451:EGL786454 EQH786451:EQH786454 FAD786451:FAD786454 FJZ786451:FJZ786454 FTV786451:FTV786454 GDR786451:GDR786454 GNN786451:GNN786454 GXJ786451:GXJ786454 HHF786451:HHF786454 HRB786451:HRB786454 IAX786451:IAX786454 IKT786451:IKT786454 IUP786451:IUP786454 JEL786451:JEL786454 JOH786451:JOH786454 JYD786451:JYD786454 KHZ786451:KHZ786454 KRV786451:KRV786454 LBR786451:LBR786454 LLN786451:LLN786454 LVJ786451:LVJ786454 MFF786451:MFF786454 MPB786451:MPB786454 MYX786451:MYX786454 NIT786451:NIT786454 NSP786451:NSP786454 OCL786451:OCL786454 OMH786451:OMH786454 OWD786451:OWD786454 PFZ786451:PFZ786454 PPV786451:PPV786454 PZR786451:PZR786454 QJN786451:QJN786454 QTJ786451:QTJ786454 RDF786451:RDF786454 RNB786451:RNB786454 RWX786451:RWX786454 SGT786451:SGT786454 SQP786451:SQP786454 TAL786451:TAL786454 TKH786451:TKH786454 TUD786451:TUD786454 UDZ786451:UDZ786454 UNV786451:UNV786454 UXR786451:UXR786454 VHN786451:VHN786454 VRJ786451:VRJ786454 WBF786451:WBF786454 WLB786451:WLB786454 WUX786451:WUX786454 E786455:F786470 IL786455:IM786470 SH786455:SI786470 ACD786455:ACE786470 ALZ786455:AMA786470 AVV786455:AVW786470 BFR786455:BFS786470 BPN786455:BPO786470 BZJ786455:BZK786470 CJF786455:CJG786470 CTB786455:CTC786470 DCX786455:DCY786470 DMT786455:DMU786470 DWP786455:DWQ786470 EGL786455:EGM786470 EQH786455:EQI786470 FAD786455:FAE786470 FJZ786455:FKA786470 FTV786455:FTW786470 GDR786455:GDS786470 GNN786455:GNO786470 GXJ786455:GXK786470 HHF786455:HHG786470 HRB786455:HRC786470 IAX786455:IAY786470 IKT786455:IKU786470 IUP786455:IUQ786470 JEL786455:JEM786470 JOH786455:JOI786470 JYD786455:JYE786470 KHZ786455:KIA786470 KRV786455:KRW786470 LBR786455:LBS786470 LLN786455:LLO786470 LVJ786455:LVK786470 MFF786455:MFG786470 MPB786455:MPC786470 MYX786455:MYY786470 NIT786455:NIU786470 NSP786455:NSQ786470 OCL786455:OCM786470 OMH786455:OMI786470 OWD786455:OWE786470 PFZ786455:PGA786470 PPV786455:PPW786470 PZR786455:PZS786470 QJN786455:QJO786470 QTJ786455:QTK786470 RDF786455:RDG786470 RNB786455:RNC786470 RWX786455:RWY786470 SGT786455:SGU786470 SQP786455:SQQ786470 TAL786455:TAM786470 TKH786455:TKI786470 TUD786455:TUE786470 UDZ786455:UEA786470 UNV786455:UNW786470 UXR786455:UXS786470 VHN786455:VHO786470 VRJ786455:VRK786470 WBF786455:WBG786470 WLB786455:WLC786470 WUX786455:WUY786470 F851987:F851989 IM851987:IM851989 SI851987:SI851989 ACE851987:ACE851989 AMA851987:AMA851989 AVW851987:AVW851989 BFS851987:BFS851989 BPO851987:BPO851989 BZK851987:BZK851989 CJG851987:CJG851989 CTC851987:CTC851989 DCY851987:DCY851989 DMU851987:DMU851989 DWQ851987:DWQ851989 EGM851987:EGM851989 EQI851987:EQI851989 FAE851987:FAE851989 FKA851987:FKA851989 FTW851987:FTW851989 GDS851987:GDS851989 GNO851987:GNO851989 GXK851987:GXK851989 HHG851987:HHG851989 HRC851987:HRC851989 IAY851987:IAY851989 IKU851987:IKU851989 IUQ851987:IUQ851989 JEM851987:JEM851989 JOI851987:JOI851989 JYE851987:JYE851989 KIA851987:KIA851989 KRW851987:KRW851989 LBS851987:LBS851989 LLO851987:LLO851989 LVK851987:LVK851989 MFG851987:MFG851989 MPC851987:MPC851989 MYY851987:MYY851989 NIU851987:NIU851989 NSQ851987:NSQ851989 OCM851987:OCM851989 OMI851987:OMI851989 OWE851987:OWE851989 PGA851987:PGA851989 PPW851987:PPW851989 PZS851987:PZS851989 QJO851987:QJO851989 QTK851987:QTK851989 RDG851987:RDG851989 RNC851987:RNC851989 RWY851987:RWY851989 SGU851987:SGU851989 SQQ851987:SQQ851989 TAM851987:TAM851989 TKI851987:TKI851989 TUE851987:TUE851989 UEA851987:UEA851989 UNW851987:UNW851989 UXS851987:UXS851989 VHO851987:VHO851989 VRK851987:VRK851989 WBG851987:WBG851989 WLC851987:WLC851989 WUY851987:WUY851989 E851987:E851990 IL851987:IL851990 SH851987:SH851990 ACD851987:ACD851990 ALZ851987:ALZ851990 AVV851987:AVV851990 BFR851987:BFR851990 BPN851987:BPN851990 BZJ851987:BZJ851990 CJF851987:CJF851990 CTB851987:CTB851990 DCX851987:DCX851990 DMT851987:DMT851990 DWP851987:DWP851990 EGL851987:EGL851990 EQH851987:EQH851990 FAD851987:FAD851990 FJZ851987:FJZ851990 FTV851987:FTV851990 GDR851987:GDR851990 GNN851987:GNN851990 GXJ851987:GXJ851990 HHF851987:HHF851990 HRB851987:HRB851990 IAX851987:IAX851990 IKT851987:IKT851990 IUP851987:IUP851990 JEL851987:JEL851990 JOH851987:JOH851990 JYD851987:JYD851990 KHZ851987:KHZ851990 KRV851987:KRV851990 LBR851987:LBR851990 LLN851987:LLN851990 LVJ851987:LVJ851990 MFF851987:MFF851990 MPB851987:MPB851990 MYX851987:MYX851990 NIT851987:NIT851990 NSP851987:NSP851990 OCL851987:OCL851990 OMH851987:OMH851990 OWD851987:OWD851990 PFZ851987:PFZ851990 PPV851987:PPV851990 PZR851987:PZR851990 QJN851987:QJN851990 QTJ851987:QTJ851990 RDF851987:RDF851990 RNB851987:RNB851990 RWX851987:RWX851990 SGT851987:SGT851990 SQP851987:SQP851990 TAL851987:TAL851990 TKH851987:TKH851990 TUD851987:TUD851990 UDZ851987:UDZ851990 UNV851987:UNV851990 UXR851987:UXR851990 VHN851987:VHN851990 VRJ851987:VRJ851990 WBF851987:WBF851990 WLB851987:WLB851990 WUX851987:WUX851990 E851991:F852006 IL851991:IM852006 SH851991:SI852006 ACD851991:ACE852006 ALZ851991:AMA852006 AVV851991:AVW852006 BFR851991:BFS852006 BPN851991:BPO852006 BZJ851991:BZK852006 CJF851991:CJG852006 CTB851991:CTC852006 DCX851991:DCY852006 DMT851991:DMU852006 DWP851991:DWQ852006 EGL851991:EGM852006 EQH851991:EQI852006 FAD851991:FAE852006 FJZ851991:FKA852006 FTV851991:FTW852006 GDR851991:GDS852006 GNN851991:GNO852006 GXJ851991:GXK852006 HHF851991:HHG852006 HRB851991:HRC852006 IAX851991:IAY852006 IKT851991:IKU852006 IUP851991:IUQ852006 JEL851991:JEM852006 JOH851991:JOI852006 JYD851991:JYE852006 KHZ851991:KIA852006 KRV851991:KRW852006 LBR851991:LBS852006 LLN851991:LLO852006 LVJ851991:LVK852006 MFF851991:MFG852006 MPB851991:MPC852006 MYX851991:MYY852006 NIT851991:NIU852006 NSP851991:NSQ852006 OCL851991:OCM852006 OMH851991:OMI852006 OWD851991:OWE852006 PFZ851991:PGA852006 PPV851991:PPW852006 PZR851991:PZS852006 QJN851991:QJO852006 QTJ851991:QTK852006 RDF851991:RDG852006 RNB851991:RNC852006 RWX851991:RWY852006 SGT851991:SGU852006 SQP851991:SQQ852006 TAL851991:TAM852006 TKH851991:TKI852006 TUD851991:TUE852006 UDZ851991:UEA852006 UNV851991:UNW852006 UXR851991:UXS852006 VHN851991:VHO852006 VRJ851991:VRK852006 WBF851991:WBG852006 WLB851991:WLC852006 WUX851991:WUY852006 F917523:F917525 IM917523:IM917525 SI917523:SI917525 ACE917523:ACE917525 AMA917523:AMA917525 AVW917523:AVW917525 BFS917523:BFS917525 BPO917523:BPO917525 BZK917523:BZK917525 CJG917523:CJG917525 CTC917523:CTC917525 DCY917523:DCY917525 DMU917523:DMU917525 DWQ917523:DWQ917525 EGM917523:EGM917525 EQI917523:EQI917525 FAE917523:FAE917525 FKA917523:FKA917525 FTW917523:FTW917525 GDS917523:GDS917525 GNO917523:GNO917525 GXK917523:GXK917525 HHG917523:HHG917525 HRC917523:HRC917525 IAY917523:IAY917525 IKU917523:IKU917525 IUQ917523:IUQ917525 JEM917523:JEM917525 JOI917523:JOI917525 JYE917523:JYE917525 KIA917523:KIA917525 KRW917523:KRW917525 LBS917523:LBS917525 LLO917523:LLO917525 LVK917523:LVK917525 MFG917523:MFG917525 MPC917523:MPC917525 MYY917523:MYY917525 NIU917523:NIU917525 NSQ917523:NSQ917525 OCM917523:OCM917525 OMI917523:OMI917525 OWE917523:OWE917525 PGA917523:PGA917525 PPW917523:PPW917525 PZS917523:PZS917525 QJO917523:QJO917525 QTK917523:QTK917525 RDG917523:RDG917525 RNC917523:RNC917525 RWY917523:RWY917525 SGU917523:SGU917525 SQQ917523:SQQ917525 TAM917523:TAM917525 TKI917523:TKI917525 TUE917523:TUE917525 UEA917523:UEA917525 UNW917523:UNW917525 UXS917523:UXS917525 VHO917523:VHO917525 VRK917523:VRK917525 WBG917523:WBG917525 WLC917523:WLC917525 WUY917523:WUY917525 E917523:E917526 IL917523:IL917526 SH917523:SH917526 ACD917523:ACD917526 ALZ917523:ALZ917526 AVV917523:AVV917526 BFR917523:BFR917526 BPN917523:BPN917526 BZJ917523:BZJ917526 CJF917523:CJF917526 CTB917523:CTB917526 DCX917523:DCX917526 DMT917523:DMT917526 DWP917523:DWP917526 EGL917523:EGL917526 EQH917523:EQH917526 FAD917523:FAD917526 FJZ917523:FJZ917526 FTV917523:FTV917526 GDR917523:GDR917526 GNN917523:GNN917526 GXJ917523:GXJ917526 HHF917523:HHF917526 HRB917523:HRB917526 IAX917523:IAX917526 IKT917523:IKT917526 IUP917523:IUP917526 JEL917523:JEL917526 JOH917523:JOH917526 JYD917523:JYD917526 KHZ917523:KHZ917526 KRV917523:KRV917526 LBR917523:LBR917526 LLN917523:LLN917526 LVJ917523:LVJ917526 MFF917523:MFF917526 MPB917523:MPB917526 MYX917523:MYX917526 NIT917523:NIT917526 NSP917523:NSP917526 OCL917523:OCL917526 OMH917523:OMH917526 OWD917523:OWD917526 PFZ917523:PFZ917526 PPV917523:PPV917526 PZR917523:PZR917526 QJN917523:QJN917526 QTJ917523:QTJ917526 RDF917523:RDF917526 RNB917523:RNB917526 RWX917523:RWX917526 SGT917523:SGT917526 SQP917523:SQP917526 TAL917523:TAL917526 TKH917523:TKH917526 TUD917523:TUD917526 UDZ917523:UDZ917526 UNV917523:UNV917526 UXR917523:UXR917526 VHN917523:VHN917526 VRJ917523:VRJ917526 WBF917523:WBF917526 WLB917523:WLB917526 WUX917523:WUX917526 E917527:F917542 IL917527:IM917542 SH917527:SI917542 ACD917527:ACE917542 ALZ917527:AMA917542 AVV917527:AVW917542 BFR917527:BFS917542 BPN917527:BPO917542 BZJ917527:BZK917542 CJF917527:CJG917542 CTB917527:CTC917542 DCX917527:DCY917542 DMT917527:DMU917542 DWP917527:DWQ917542 EGL917527:EGM917542 EQH917527:EQI917542 FAD917527:FAE917542 FJZ917527:FKA917542 FTV917527:FTW917542 GDR917527:GDS917542 GNN917527:GNO917542 GXJ917527:GXK917542 HHF917527:HHG917542 HRB917527:HRC917542 IAX917527:IAY917542 IKT917527:IKU917542 IUP917527:IUQ917542 JEL917527:JEM917542 JOH917527:JOI917542 JYD917527:JYE917542 KHZ917527:KIA917542 KRV917527:KRW917542 LBR917527:LBS917542 LLN917527:LLO917542 LVJ917527:LVK917542 MFF917527:MFG917542 MPB917527:MPC917542 MYX917527:MYY917542 NIT917527:NIU917542 NSP917527:NSQ917542 OCL917527:OCM917542 OMH917527:OMI917542 OWD917527:OWE917542 PFZ917527:PGA917542 PPV917527:PPW917542 PZR917527:PZS917542 QJN917527:QJO917542 QTJ917527:QTK917542 RDF917527:RDG917542 RNB917527:RNC917542 RWX917527:RWY917542 SGT917527:SGU917542 SQP917527:SQQ917542 TAL917527:TAM917542 TKH917527:TKI917542 TUD917527:TUE917542 UDZ917527:UEA917542 UNV917527:UNW917542 UXR917527:UXS917542 VHN917527:VHO917542 VRJ917527:VRK917542 WBF917527:WBG917542 WLB917527:WLC917542 WUX917527:WUY917542 F983059:F983061 IM983059:IM983061 SI983059:SI983061 ACE983059:ACE983061 AMA983059:AMA983061 AVW983059:AVW983061 BFS983059:BFS983061 BPO983059:BPO983061 BZK983059:BZK983061 CJG983059:CJG983061 CTC983059:CTC983061 DCY983059:DCY983061 DMU983059:DMU983061 DWQ983059:DWQ983061 EGM983059:EGM983061 EQI983059:EQI983061 FAE983059:FAE983061 FKA983059:FKA983061 FTW983059:FTW983061 GDS983059:GDS983061 GNO983059:GNO983061 GXK983059:GXK983061 HHG983059:HHG983061 HRC983059:HRC983061 IAY983059:IAY983061 IKU983059:IKU983061 IUQ983059:IUQ983061 JEM983059:JEM983061 JOI983059:JOI983061 JYE983059:JYE983061 KIA983059:KIA983061 KRW983059:KRW983061 LBS983059:LBS983061 LLO983059:LLO983061 LVK983059:LVK983061 MFG983059:MFG983061 MPC983059:MPC983061 MYY983059:MYY983061 NIU983059:NIU983061 NSQ983059:NSQ983061 OCM983059:OCM983061 OMI983059:OMI983061 OWE983059:OWE983061 PGA983059:PGA983061 PPW983059:PPW983061 PZS983059:PZS983061 QJO983059:QJO983061 QTK983059:QTK983061 RDG983059:RDG983061 RNC983059:RNC983061 RWY983059:RWY983061 SGU983059:SGU983061 SQQ983059:SQQ983061 TAM983059:TAM983061 TKI983059:TKI983061 TUE983059:TUE983061 UEA983059:UEA983061 UNW983059:UNW983061 UXS983059:UXS983061 VHO983059:VHO983061 VRK983059:VRK983061 WBG983059:WBG983061 WLC983059:WLC983061 WUY983059:WUY983061 E983059:E983062 IL983059:IL983062 SH983059:SH983062 ACD983059:ACD983062 ALZ983059:ALZ983062 AVV983059:AVV983062 BFR983059:BFR983062 BPN983059:BPN983062 BZJ983059:BZJ983062 CJF983059:CJF983062 CTB983059:CTB983062 DCX983059:DCX983062 DMT983059:DMT983062 DWP983059:DWP983062 EGL983059:EGL983062 EQH983059:EQH983062 FAD983059:FAD983062 FJZ983059:FJZ983062 FTV983059:FTV983062 GDR983059:GDR983062 GNN983059:GNN983062 GXJ983059:GXJ983062 HHF983059:HHF983062 HRB983059:HRB983062 IAX983059:IAX983062 IKT983059:IKT983062 IUP983059:IUP983062 JEL983059:JEL983062 JOH983059:JOH983062 JYD983059:JYD983062 KHZ983059:KHZ983062 KRV983059:KRV983062 LBR983059:LBR983062 LLN983059:LLN983062 LVJ983059:LVJ983062 MFF983059:MFF983062 MPB983059:MPB983062 MYX983059:MYX983062 NIT983059:NIT983062 NSP983059:NSP983062 OCL983059:OCL983062 OMH983059:OMH983062 OWD983059:OWD983062 PFZ983059:PFZ983062 PPV983059:PPV983062 PZR983059:PZR983062 QJN983059:QJN983062 QTJ983059:QTJ983062 RDF983059:RDF983062 RNB983059:RNB983062 RWX983059:RWX983062 SGT983059:SGT983062 SQP983059:SQP983062 TAL983059:TAL983062 TKH983059:TKH983062 TUD983059:TUD983062 UDZ983059:UDZ983062 UNV983059:UNV983062 UXR983059:UXR983062 VHN983059:VHN983062 VRJ983059:VRJ983062 WBF983059:WBF983062 WLB983059:WLB983062 WUX983059:WUX983062 E983063:F983078 IL983063:IM983078 SH983063:SI983078 ACD983063:ACE983078 ALZ983063:AMA983078 AVV983063:AVW983078 BFR983063:BFS983078 BPN983063:BPO983078 BZJ983063:BZK983078 CJF983063:CJG983078 CTB983063:CTC983078 DCX983063:DCY983078 DMT983063:DMU983078 DWP983063:DWQ983078 EGL983063:EGM983078 EQH983063:EQI983078 FAD983063:FAE983078 FJZ983063:FKA983078 FTV983063:FTW983078 GDR983063:GDS983078 GNN983063:GNO983078 GXJ983063:GXK983078 HHF983063:HHG983078 HRB983063:HRC983078 IAX983063:IAY983078 IKT983063:IKU983078 IUP983063:IUQ983078 JEL983063:JEM983078 JOH983063:JOI983078 JYD983063:JYE983078 KHZ983063:KIA983078 KRV983063:KRW983078 LBR983063:LBS983078 LLN983063:LLO983078 LVJ983063:LVK983078 MFF983063:MFG983078 MPB983063:MPC983078 MYX983063:MYY983078 NIT983063:NIU983078 NSP983063:NSQ983078 OCL983063:OCM983078 OMH983063:OMI983078 OWD983063:OWE983078 PFZ983063:PGA983078 PPV983063:PPW983078 PZR983063:PZS983078 QJN983063:QJO983078 QTJ983063:QTK983078 RDF983063:RDG983078 RNB983063:RNC983078 RWX983063:RWY983078 SGT983063:SGU983078 SQP983063:SQQ983078 TAL983063:TAM983078 TKH983063:TKI983078 TUD983063:TUE983078 UDZ983063:UEA983078 UNV983063:UNW983078 UXR983063:UXS983078 VHN983063:VHO983078 VRJ983063:VRK983078 WBF983063:WBG983078 WLB983063:WLC983078 WUX983063:WUY983078" xr:uid="{7D4F941E-DB0A-44F8-848E-590A9C2802B7}">
      <formula1>原物料屬性</formula1>
    </dataValidation>
    <dataValidation type="list" allowBlank="1" showInputMessage="1" showErrorMessage="1" sqref="JK1:JK2 TG1:TG2 ADC1:ADC2 AMY1:AMY2 AWU1:AWU2 BGQ1:BGQ2 BQM1:BQM2 CAI1:CAI2 CKE1:CKE2 CUA1:CUA2 DDW1:DDW2 DNS1:DNS2 DXO1:DXO2 EHK1:EHK2 ERG1:ERG2 FBC1:FBC2 FKY1:FKY2 FUU1:FUU2 GEQ1:GEQ2 GOM1:GOM2 GYI1:GYI2 HIE1:HIE2 HSA1:HSA2 IBW1:IBW2 ILS1:ILS2 IVO1:IVO2 JFK1:JFK2 JPG1:JPG2 JZC1:JZC2 KIY1:KIY2 KSU1:KSU2 LCQ1:LCQ2 LMM1:LMM2 LWI1:LWI2 MGE1:MGE2 MQA1:MQA2 MZW1:MZW2 NJS1:NJS2 NTO1:NTO2 ODK1:ODK2 ONG1:ONG2 OXC1:OXC2 PGY1:PGY2 PQU1:PQU2 QAQ1:QAQ2 QKM1:QKM2 QUI1:QUI2 REE1:REE2 ROA1:ROA2 RXW1:RXW2 SHS1:SHS2 SRO1:SRO2 TBK1:TBK2 TLG1:TLG2 TVC1:TVC2 UEY1:UEY2 UOU1:UOU2 UYQ1:UYQ2 VIM1:VIM2 VSI1:VSI2 WCE1:WCE2 WMA1:WMA2 WVW1:WVW2 JK65531:JK65532 TG65531:TG65532 ADC65531:ADC65532 AMY65531:AMY65532 AWU65531:AWU65532 BGQ65531:BGQ65532 BQM65531:BQM65532 CAI65531:CAI65532 CKE65531:CKE65532 CUA65531:CUA65532 DDW65531:DDW65532 DNS65531:DNS65532 DXO65531:DXO65532 EHK65531:EHK65532 ERG65531:ERG65532 FBC65531:FBC65532 FKY65531:FKY65532 FUU65531:FUU65532 GEQ65531:GEQ65532 GOM65531:GOM65532 GYI65531:GYI65532 HIE65531:HIE65532 HSA65531:HSA65532 IBW65531:IBW65532 ILS65531:ILS65532 IVO65531:IVO65532 JFK65531:JFK65532 JPG65531:JPG65532 JZC65531:JZC65532 KIY65531:KIY65532 KSU65531:KSU65532 LCQ65531:LCQ65532 LMM65531:LMM65532 LWI65531:LWI65532 MGE65531:MGE65532 MQA65531:MQA65532 MZW65531:MZW65532 NJS65531:NJS65532 NTO65531:NTO65532 ODK65531:ODK65532 ONG65531:ONG65532 OXC65531:OXC65532 PGY65531:PGY65532 PQU65531:PQU65532 QAQ65531:QAQ65532 QKM65531:QKM65532 QUI65531:QUI65532 REE65531:REE65532 ROA65531:ROA65532 RXW65531:RXW65532 SHS65531:SHS65532 SRO65531:SRO65532 TBK65531:TBK65532 TLG65531:TLG65532 TVC65531:TVC65532 UEY65531:UEY65532 UOU65531:UOU65532 UYQ65531:UYQ65532 VIM65531:VIM65532 VSI65531:VSI65532 WCE65531:WCE65532 WMA65531:WMA65532 WVW65531:WVW65532 JK131067:JK131068 TG131067:TG131068 ADC131067:ADC131068 AMY131067:AMY131068 AWU131067:AWU131068 BGQ131067:BGQ131068 BQM131067:BQM131068 CAI131067:CAI131068 CKE131067:CKE131068 CUA131067:CUA131068 DDW131067:DDW131068 DNS131067:DNS131068 DXO131067:DXO131068 EHK131067:EHK131068 ERG131067:ERG131068 FBC131067:FBC131068 FKY131067:FKY131068 FUU131067:FUU131068 GEQ131067:GEQ131068 GOM131067:GOM131068 GYI131067:GYI131068 HIE131067:HIE131068 HSA131067:HSA131068 IBW131067:IBW131068 ILS131067:ILS131068 IVO131067:IVO131068 JFK131067:JFK131068 JPG131067:JPG131068 JZC131067:JZC131068 KIY131067:KIY131068 KSU131067:KSU131068 LCQ131067:LCQ131068 LMM131067:LMM131068 LWI131067:LWI131068 MGE131067:MGE131068 MQA131067:MQA131068 MZW131067:MZW131068 NJS131067:NJS131068 NTO131067:NTO131068 ODK131067:ODK131068 ONG131067:ONG131068 OXC131067:OXC131068 PGY131067:PGY131068 PQU131067:PQU131068 QAQ131067:QAQ131068 QKM131067:QKM131068 QUI131067:QUI131068 REE131067:REE131068 ROA131067:ROA131068 RXW131067:RXW131068 SHS131067:SHS131068 SRO131067:SRO131068 TBK131067:TBK131068 TLG131067:TLG131068 TVC131067:TVC131068 UEY131067:UEY131068 UOU131067:UOU131068 UYQ131067:UYQ131068 VIM131067:VIM131068 VSI131067:VSI131068 WCE131067:WCE131068 WMA131067:WMA131068 WVW131067:WVW131068 JK196603:JK196604 TG196603:TG196604 ADC196603:ADC196604 AMY196603:AMY196604 AWU196603:AWU196604 BGQ196603:BGQ196604 BQM196603:BQM196604 CAI196603:CAI196604 CKE196603:CKE196604 CUA196603:CUA196604 DDW196603:DDW196604 DNS196603:DNS196604 DXO196603:DXO196604 EHK196603:EHK196604 ERG196603:ERG196604 FBC196603:FBC196604 FKY196603:FKY196604 FUU196603:FUU196604 GEQ196603:GEQ196604 GOM196603:GOM196604 GYI196603:GYI196604 HIE196603:HIE196604 HSA196603:HSA196604 IBW196603:IBW196604 ILS196603:ILS196604 IVO196603:IVO196604 JFK196603:JFK196604 JPG196603:JPG196604 JZC196603:JZC196604 KIY196603:KIY196604 KSU196603:KSU196604 LCQ196603:LCQ196604 LMM196603:LMM196604 LWI196603:LWI196604 MGE196603:MGE196604 MQA196603:MQA196604 MZW196603:MZW196604 NJS196603:NJS196604 NTO196603:NTO196604 ODK196603:ODK196604 ONG196603:ONG196604 OXC196603:OXC196604 PGY196603:PGY196604 PQU196603:PQU196604 QAQ196603:QAQ196604 QKM196603:QKM196604 QUI196603:QUI196604 REE196603:REE196604 ROA196603:ROA196604 RXW196603:RXW196604 SHS196603:SHS196604 SRO196603:SRO196604 TBK196603:TBK196604 TLG196603:TLG196604 TVC196603:TVC196604 UEY196603:UEY196604 UOU196603:UOU196604 UYQ196603:UYQ196604 VIM196603:VIM196604 VSI196603:VSI196604 WCE196603:WCE196604 WMA196603:WMA196604 WVW196603:WVW196604 JK262139:JK262140 TG262139:TG262140 ADC262139:ADC262140 AMY262139:AMY262140 AWU262139:AWU262140 BGQ262139:BGQ262140 BQM262139:BQM262140 CAI262139:CAI262140 CKE262139:CKE262140 CUA262139:CUA262140 DDW262139:DDW262140 DNS262139:DNS262140 DXO262139:DXO262140 EHK262139:EHK262140 ERG262139:ERG262140 FBC262139:FBC262140 FKY262139:FKY262140 FUU262139:FUU262140 GEQ262139:GEQ262140 GOM262139:GOM262140 GYI262139:GYI262140 HIE262139:HIE262140 HSA262139:HSA262140 IBW262139:IBW262140 ILS262139:ILS262140 IVO262139:IVO262140 JFK262139:JFK262140 JPG262139:JPG262140 JZC262139:JZC262140 KIY262139:KIY262140 KSU262139:KSU262140 LCQ262139:LCQ262140 LMM262139:LMM262140 LWI262139:LWI262140 MGE262139:MGE262140 MQA262139:MQA262140 MZW262139:MZW262140 NJS262139:NJS262140 NTO262139:NTO262140 ODK262139:ODK262140 ONG262139:ONG262140 OXC262139:OXC262140 PGY262139:PGY262140 PQU262139:PQU262140 QAQ262139:QAQ262140 QKM262139:QKM262140 QUI262139:QUI262140 REE262139:REE262140 ROA262139:ROA262140 RXW262139:RXW262140 SHS262139:SHS262140 SRO262139:SRO262140 TBK262139:TBK262140 TLG262139:TLG262140 TVC262139:TVC262140 UEY262139:UEY262140 UOU262139:UOU262140 UYQ262139:UYQ262140 VIM262139:VIM262140 VSI262139:VSI262140 WCE262139:WCE262140 WMA262139:WMA262140 WVW262139:WVW262140 JK327675:JK327676 TG327675:TG327676 ADC327675:ADC327676 AMY327675:AMY327676 AWU327675:AWU327676 BGQ327675:BGQ327676 BQM327675:BQM327676 CAI327675:CAI327676 CKE327675:CKE327676 CUA327675:CUA327676 DDW327675:DDW327676 DNS327675:DNS327676 DXO327675:DXO327676 EHK327675:EHK327676 ERG327675:ERG327676 FBC327675:FBC327676 FKY327675:FKY327676 FUU327675:FUU327676 GEQ327675:GEQ327676 GOM327675:GOM327676 GYI327675:GYI327676 HIE327675:HIE327676 HSA327675:HSA327676 IBW327675:IBW327676 ILS327675:ILS327676 IVO327675:IVO327676 JFK327675:JFK327676 JPG327675:JPG327676 JZC327675:JZC327676 KIY327675:KIY327676 KSU327675:KSU327676 LCQ327675:LCQ327676 LMM327675:LMM327676 LWI327675:LWI327676 MGE327675:MGE327676 MQA327675:MQA327676 MZW327675:MZW327676 NJS327675:NJS327676 NTO327675:NTO327676 ODK327675:ODK327676 ONG327675:ONG327676 OXC327675:OXC327676 PGY327675:PGY327676 PQU327675:PQU327676 QAQ327675:QAQ327676 QKM327675:QKM327676 QUI327675:QUI327676 REE327675:REE327676 ROA327675:ROA327676 RXW327675:RXW327676 SHS327675:SHS327676 SRO327675:SRO327676 TBK327675:TBK327676 TLG327675:TLG327676 TVC327675:TVC327676 UEY327675:UEY327676 UOU327675:UOU327676 UYQ327675:UYQ327676 VIM327675:VIM327676 VSI327675:VSI327676 WCE327675:WCE327676 WMA327675:WMA327676 WVW327675:WVW327676 JK393211:JK393212 TG393211:TG393212 ADC393211:ADC393212 AMY393211:AMY393212 AWU393211:AWU393212 BGQ393211:BGQ393212 BQM393211:BQM393212 CAI393211:CAI393212 CKE393211:CKE393212 CUA393211:CUA393212 DDW393211:DDW393212 DNS393211:DNS393212 DXO393211:DXO393212 EHK393211:EHK393212 ERG393211:ERG393212 FBC393211:FBC393212 FKY393211:FKY393212 FUU393211:FUU393212 GEQ393211:GEQ393212 GOM393211:GOM393212 GYI393211:GYI393212 HIE393211:HIE393212 HSA393211:HSA393212 IBW393211:IBW393212 ILS393211:ILS393212 IVO393211:IVO393212 JFK393211:JFK393212 JPG393211:JPG393212 JZC393211:JZC393212 KIY393211:KIY393212 KSU393211:KSU393212 LCQ393211:LCQ393212 LMM393211:LMM393212 LWI393211:LWI393212 MGE393211:MGE393212 MQA393211:MQA393212 MZW393211:MZW393212 NJS393211:NJS393212 NTO393211:NTO393212 ODK393211:ODK393212 ONG393211:ONG393212 OXC393211:OXC393212 PGY393211:PGY393212 PQU393211:PQU393212 QAQ393211:QAQ393212 QKM393211:QKM393212 QUI393211:QUI393212 REE393211:REE393212 ROA393211:ROA393212 RXW393211:RXW393212 SHS393211:SHS393212 SRO393211:SRO393212 TBK393211:TBK393212 TLG393211:TLG393212 TVC393211:TVC393212 UEY393211:UEY393212 UOU393211:UOU393212 UYQ393211:UYQ393212 VIM393211:VIM393212 VSI393211:VSI393212 WCE393211:WCE393212 WMA393211:WMA393212 WVW393211:WVW393212 JK458747:JK458748 TG458747:TG458748 ADC458747:ADC458748 AMY458747:AMY458748 AWU458747:AWU458748 BGQ458747:BGQ458748 BQM458747:BQM458748 CAI458747:CAI458748 CKE458747:CKE458748 CUA458747:CUA458748 DDW458747:DDW458748 DNS458747:DNS458748 DXO458747:DXO458748 EHK458747:EHK458748 ERG458747:ERG458748 FBC458747:FBC458748 FKY458747:FKY458748 FUU458747:FUU458748 GEQ458747:GEQ458748 GOM458747:GOM458748 GYI458747:GYI458748 HIE458747:HIE458748 HSA458747:HSA458748 IBW458747:IBW458748 ILS458747:ILS458748 IVO458747:IVO458748 JFK458747:JFK458748 JPG458747:JPG458748 JZC458747:JZC458748 KIY458747:KIY458748 KSU458747:KSU458748 LCQ458747:LCQ458748 LMM458747:LMM458748 LWI458747:LWI458748 MGE458747:MGE458748 MQA458747:MQA458748 MZW458747:MZW458748 NJS458747:NJS458748 NTO458747:NTO458748 ODK458747:ODK458748 ONG458747:ONG458748 OXC458747:OXC458748 PGY458747:PGY458748 PQU458747:PQU458748 QAQ458747:QAQ458748 QKM458747:QKM458748 QUI458747:QUI458748 REE458747:REE458748 ROA458747:ROA458748 RXW458747:RXW458748 SHS458747:SHS458748 SRO458747:SRO458748 TBK458747:TBK458748 TLG458747:TLG458748 TVC458747:TVC458748 UEY458747:UEY458748 UOU458747:UOU458748 UYQ458747:UYQ458748 VIM458747:VIM458748 VSI458747:VSI458748 WCE458747:WCE458748 WMA458747:WMA458748 WVW458747:WVW458748 JK524283:JK524284 TG524283:TG524284 ADC524283:ADC524284 AMY524283:AMY524284 AWU524283:AWU524284 BGQ524283:BGQ524284 BQM524283:BQM524284 CAI524283:CAI524284 CKE524283:CKE524284 CUA524283:CUA524284 DDW524283:DDW524284 DNS524283:DNS524284 DXO524283:DXO524284 EHK524283:EHK524284 ERG524283:ERG524284 FBC524283:FBC524284 FKY524283:FKY524284 FUU524283:FUU524284 GEQ524283:GEQ524284 GOM524283:GOM524284 GYI524283:GYI524284 HIE524283:HIE524284 HSA524283:HSA524284 IBW524283:IBW524284 ILS524283:ILS524284 IVO524283:IVO524284 JFK524283:JFK524284 JPG524283:JPG524284 JZC524283:JZC524284 KIY524283:KIY524284 KSU524283:KSU524284 LCQ524283:LCQ524284 LMM524283:LMM524284 LWI524283:LWI524284 MGE524283:MGE524284 MQA524283:MQA524284 MZW524283:MZW524284 NJS524283:NJS524284 NTO524283:NTO524284 ODK524283:ODK524284 ONG524283:ONG524284 OXC524283:OXC524284 PGY524283:PGY524284 PQU524283:PQU524284 QAQ524283:QAQ524284 QKM524283:QKM524284 QUI524283:QUI524284 REE524283:REE524284 ROA524283:ROA524284 RXW524283:RXW524284 SHS524283:SHS524284 SRO524283:SRO524284 TBK524283:TBK524284 TLG524283:TLG524284 TVC524283:TVC524284 UEY524283:UEY524284 UOU524283:UOU524284 UYQ524283:UYQ524284 VIM524283:VIM524284 VSI524283:VSI524284 WCE524283:WCE524284 WMA524283:WMA524284 WVW524283:WVW524284 JK589819:JK589820 TG589819:TG589820 ADC589819:ADC589820 AMY589819:AMY589820 AWU589819:AWU589820 BGQ589819:BGQ589820 BQM589819:BQM589820 CAI589819:CAI589820 CKE589819:CKE589820 CUA589819:CUA589820 DDW589819:DDW589820 DNS589819:DNS589820 DXO589819:DXO589820 EHK589819:EHK589820 ERG589819:ERG589820 FBC589819:FBC589820 FKY589819:FKY589820 FUU589819:FUU589820 GEQ589819:GEQ589820 GOM589819:GOM589820 GYI589819:GYI589820 HIE589819:HIE589820 HSA589819:HSA589820 IBW589819:IBW589820 ILS589819:ILS589820 IVO589819:IVO589820 JFK589819:JFK589820 JPG589819:JPG589820 JZC589819:JZC589820 KIY589819:KIY589820 KSU589819:KSU589820 LCQ589819:LCQ589820 LMM589819:LMM589820 LWI589819:LWI589820 MGE589819:MGE589820 MQA589819:MQA589820 MZW589819:MZW589820 NJS589819:NJS589820 NTO589819:NTO589820 ODK589819:ODK589820 ONG589819:ONG589820 OXC589819:OXC589820 PGY589819:PGY589820 PQU589819:PQU589820 QAQ589819:QAQ589820 QKM589819:QKM589820 QUI589819:QUI589820 REE589819:REE589820 ROA589819:ROA589820 RXW589819:RXW589820 SHS589819:SHS589820 SRO589819:SRO589820 TBK589819:TBK589820 TLG589819:TLG589820 TVC589819:TVC589820 UEY589819:UEY589820 UOU589819:UOU589820 UYQ589819:UYQ589820 VIM589819:VIM589820 VSI589819:VSI589820 WCE589819:WCE589820 WMA589819:WMA589820 WVW589819:WVW589820 JK655355:JK655356 TG655355:TG655356 ADC655355:ADC655356 AMY655355:AMY655356 AWU655355:AWU655356 BGQ655355:BGQ655356 BQM655355:BQM655356 CAI655355:CAI655356 CKE655355:CKE655356 CUA655355:CUA655356 DDW655355:DDW655356 DNS655355:DNS655356 DXO655355:DXO655356 EHK655355:EHK655356 ERG655355:ERG655356 FBC655355:FBC655356 FKY655355:FKY655356 FUU655355:FUU655356 GEQ655355:GEQ655356 GOM655355:GOM655356 GYI655355:GYI655356 HIE655355:HIE655356 HSA655355:HSA655356 IBW655355:IBW655356 ILS655355:ILS655356 IVO655355:IVO655356 JFK655355:JFK655356 JPG655355:JPG655356 JZC655355:JZC655356 KIY655355:KIY655356 KSU655355:KSU655356 LCQ655355:LCQ655356 LMM655355:LMM655356 LWI655355:LWI655356 MGE655355:MGE655356 MQA655355:MQA655356 MZW655355:MZW655356 NJS655355:NJS655356 NTO655355:NTO655356 ODK655355:ODK655356 ONG655355:ONG655356 OXC655355:OXC655356 PGY655355:PGY655356 PQU655355:PQU655356 QAQ655355:QAQ655356 QKM655355:QKM655356 QUI655355:QUI655356 REE655355:REE655356 ROA655355:ROA655356 RXW655355:RXW655356 SHS655355:SHS655356 SRO655355:SRO655356 TBK655355:TBK655356 TLG655355:TLG655356 TVC655355:TVC655356 UEY655355:UEY655356 UOU655355:UOU655356 UYQ655355:UYQ655356 VIM655355:VIM655356 VSI655355:VSI655356 WCE655355:WCE655356 WMA655355:WMA655356 WVW655355:WVW655356 JK720891:JK720892 TG720891:TG720892 ADC720891:ADC720892 AMY720891:AMY720892 AWU720891:AWU720892 BGQ720891:BGQ720892 BQM720891:BQM720892 CAI720891:CAI720892 CKE720891:CKE720892 CUA720891:CUA720892 DDW720891:DDW720892 DNS720891:DNS720892 DXO720891:DXO720892 EHK720891:EHK720892 ERG720891:ERG720892 FBC720891:FBC720892 FKY720891:FKY720892 FUU720891:FUU720892 GEQ720891:GEQ720892 GOM720891:GOM720892 GYI720891:GYI720892 HIE720891:HIE720892 HSA720891:HSA720892 IBW720891:IBW720892 ILS720891:ILS720892 IVO720891:IVO720892 JFK720891:JFK720892 JPG720891:JPG720892 JZC720891:JZC720892 KIY720891:KIY720892 KSU720891:KSU720892 LCQ720891:LCQ720892 LMM720891:LMM720892 LWI720891:LWI720892 MGE720891:MGE720892 MQA720891:MQA720892 MZW720891:MZW720892 NJS720891:NJS720892 NTO720891:NTO720892 ODK720891:ODK720892 ONG720891:ONG720892 OXC720891:OXC720892 PGY720891:PGY720892 PQU720891:PQU720892 QAQ720891:QAQ720892 QKM720891:QKM720892 QUI720891:QUI720892 REE720891:REE720892 ROA720891:ROA720892 RXW720891:RXW720892 SHS720891:SHS720892 SRO720891:SRO720892 TBK720891:TBK720892 TLG720891:TLG720892 TVC720891:TVC720892 UEY720891:UEY720892 UOU720891:UOU720892 UYQ720891:UYQ720892 VIM720891:VIM720892 VSI720891:VSI720892 WCE720891:WCE720892 WMA720891:WMA720892 WVW720891:WVW720892 JK786427:JK786428 TG786427:TG786428 ADC786427:ADC786428 AMY786427:AMY786428 AWU786427:AWU786428 BGQ786427:BGQ786428 BQM786427:BQM786428 CAI786427:CAI786428 CKE786427:CKE786428 CUA786427:CUA786428 DDW786427:DDW786428 DNS786427:DNS786428 DXO786427:DXO786428 EHK786427:EHK786428 ERG786427:ERG786428 FBC786427:FBC786428 FKY786427:FKY786428 FUU786427:FUU786428 GEQ786427:GEQ786428 GOM786427:GOM786428 GYI786427:GYI786428 HIE786427:HIE786428 HSA786427:HSA786428 IBW786427:IBW786428 ILS786427:ILS786428 IVO786427:IVO786428 JFK786427:JFK786428 JPG786427:JPG786428 JZC786427:JZC786428 KIY786427:KIY786428 KSU786427:KSU786428 LCQ786427:LCQ786428 LMM786427:LMM786428 LWI786427:LWI786428 MGE786427:MGE786428 MQA786427:MQA786428 MZW786427:MZW786428 NJS786427:NJS786428 NTO786427:NTO786428 ODK786427:ODK786428 ONG786427:ONG786428 OXC786427:OXC786428 PGY786427:PGY786428 PQU786427:PQU786428 QAQ786427:QAQ786428 QKM786427:QKM786428 QUI786427:QUI786428 REE786427:REE786428 ROA786427:ROA786428 RXW786427:RXW786428 SHS786427:SHS786428 SRO786427:SRO786428 TBK786427:TBK786428 TLG786427:TLG786428 TVC786427:TVC786428 UEY786427:UEY786428 UOU786427:UOU786428 UYQ786427:UYQ786428 VIM786427:VIM786428 VSI786427:VSI786428 WCE786427:WCE786428 WMA786427:WMA786428 WVW786427:WVW786428 JK851963:JK851964 TG851963:TG851964 ADC851963:ADC851964 AMY851963:AMY851964 AWU851963:AWU851964 BGQ851963:BGQ851964 BQM851963:BQM851964 CAI851963:CAI851964 CKE851963:CKE851964 CUA851963:CUA851964 DDW851963:DDW851964 DNS851963:DNS851964 DXO851963:DXO851964 EHK851963:EHK851964 ERG851963:ERG851964 FBC851963:FBC851964 FKY851963:FKY851964 FUU851963:FUU851964 GEQ851963:GEQ851964 GOM851963:GOM851964 GYI851963:GYI851964 HIE851963:HIE851964 HSA851963:HSA851964 IBW851963:IBW851964 ILS851963:ILS851964 IVO851963:IVO851964 JFK851963:JFK851964 JPG851963:JPG851964 JZC851963:JZC851964 KIY851963:KIY851964 KSU851963:KSU851964 LCQ851963:LCQ851964 LMM851963:LMM851964 LWI851963:LWI851964 MGE851963:MGE851964 MQA851963:MQA851964 MZW851963:MZW851964 NJS851963:NJS851964 NTO851963:NTO851964 ODK851963:ODK851964 ONG851963:ONG851964 OXC851963:OXC851964 PGY851963:PGY851964 PQU851963:PQU851964 QAQ851963:QAQ851964 QKM851963:QKM851964 QUI851963:QUI851964 REE851963:REE851964 ROA851963:ROA851964 RXW851963:RXW851964 SHS851963:SHS851964 SRO851963:SRO851964 TBK851963:TBK851964 TLG851963:TLG851964 TVC851963:TVC851964 UEY851963:UEY851964 UOU851963:UOU851964 UYQ851963:UYQ851964 VIM851963:VIM851964 VSI851963:VSI851964 WCE851963:WCE851964 WMA851963:WMA851964 WVW851963:WVW851964 JK917499:JK917500 TG917499:TG917500 ADC917499:ADC917500 AMY917499:AMY917500 AWU917499:AWU917500 BGQ917499:BGQ917500 BQM917499:BQM917500 CAI917499:CAI917500 CKE917499:CKE917500 CUA917499:CUA917500 DDW917499:DDW917500 DNS917499:DNS917500 DXO917499:DXO917500 EHK917499:EHK917500 ERG917499:ERG917500 FBC917499:FBC917500 FKY917499:FKY917500 FUU917499:FUU917500 GEQ917499:GEQ917500 GOM917499:GOM917500 GYI917499:GYI917500 HIE917499:HIE917500 HSA917499:HSA917500 IBW917499:IBW917500 ILS917499:ILS917500 IVO917499:IVO917500 JFK917499:JFK917500 JPG917499:JPG917500 JZC917499:JZC917500 KIY917499:KIY917500 KSU917499:KSU917500 LCQ917499:LCQ917500 LMM917499:LMM917500 LWI917499:LWI917500 MGE917499:MGE917500 MQA917499:MQA917500 MZW917499:MZW917500 NJS917499:NJS917500 NTO917499:NTO917500 ODK917499:ODK917500 ONG917499:ONG917500 OXC917499:OXC917500 PGY917499:PGY917500 PQU917499:PQU917500 QAQ917499:QAQ917500 QKM917499:QKM917500 QUI917499:QUI917500 REE917499:REE917500 ROA917499:ROA917500 RXW917499:RXW917500 SHS917499:SHS917500 SRO917499:SRO917500 TBK917499:TBK917500 TLG917499:TLG917500 TVC917499:TVC917500 UEY917499:UEY917500 UOU917499:UOU917500 UYQ917499:UYQ917500 VIM917499:VIM917500 VSI917499:VSI917500 WCE917499:WCE917500 WMA917499:WMA917500 WVW917499:WVW917500 JK983035:JK983036 TG983035:TG983036 ADC983035:ADC983036 AMY983035:AMY983036 AWU983035:AWU983036 BGQ983035:BGQ983036 BQM983035:BQM983036 CAI983035:CAI983036 CKE983035:CKE983036 CUA983035:CUA983036 DDW983035:DDW983036 DNS983035:DNS983036 DXO983035:DXO983036 EHK983035:EHK983036 ERG983035:ERG983036 FBC983035:FBC983036 FKY983035:FKY983036 FUU983035:FUU983036 GEQ983035:GEQ983036 GOM983035:GOM983036 GYI983035:GYI983036 HIE983035:HIE983036 HSA983035:HSA983036 IBW983035:IBW983036 ILS983035:ILS983036 IVO983035:IVO983036 JFK983035:JFK983036 JPG983035:JPG983036 JZC983035:JZC983036 KIY983035:KIY983036 KSU983035:KSU983036 LCQ983035:LCQ983036 LMM983035:LMM983036 LWI983035:LWI983036 MGE983035:MGE983036 MQA983035:MQA983036 MZW983035:MZW983036 NJS983035:NJS983036 NTO983035:NTO983036 ODK983035:ODK983036 ONG983035:ONG983036 OXC983035:OXC983036 PGY983035:PGY983036 PQU983035:PQU983036 QAQ983035:QAQ983036 QKM983035:QKM983036 QUI983035:QUI983036 REE983035:REE983036 ROA983035:ROA983036 RXW983035:RXW983036 SHS983035:SHS983036 SRO983035:SRO983036 TBK983035:TBK983036 TLG983035:TLG983036 TVC983035:TVC983036 UEY983035:UEY983036 UOU983035:UOU983036 UYQ983035:UYQ983036 VIM983035:VIM983036 VSI983035:VSI983036 WCE983035:WCE983036 WMA983035:WMA983036 WVW983035:WVW983036" xr:uid="{446BB1D8-48E9-48B7-AA89-792D3CC1D678}">
      <formula1>指標適用性</formula1>
    </dataValidation>
    <dataValidation type="list" allowBlank="1" showInputMessage="1" showErrorMessage="1" sqref="T19:V58" xr:uid="{6F29302D-51C0-4A5F-BF37-C513DDB3278C}">
      <formula1>$AC$2:$AC$3</formula1>
    </dataValidation>
  </dataValidations>
  <printOptions horizontalCentered="1" verticalCentered="1"/>
  <pageMargins left="0.39370078740157483" right="0.39370078740157483" top="0.39370078740157483" bottom="0.39370078740157483" header="0.39370078740157483" footer="0.31496062992125984"/>
  <pageSetup paperSize="9" scale="80"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FA44-6569-4699-94D5-7CD9F8EFD42E}">
  <dimension ref="A1:AK68"/>
  <sheetViews>
    <sheetView view="pageBreakPreview" zoomScale="106" zoomScaleNormal="100" zoomScaleSheetLayoutView="106" workbookViewId="0">
      <selection activeCell="AA3" sqref="AA3:AC15"/>
    </sheetView>
  </sheetViews>
  <sheetFormatPr defaultRowHeight="14.25"/>
  <cols>
    <col min="1" max="1" width="1.328125" style="327" customWidth="1"/>
    <col min="2" max="2" width="3.05859375" style="327" customWidth="1"/>
    <col min="3" max="3" width="6.51953125" style="327" customWidth="1"/>
    <col min="4" max="4" width="24.08203125" style="327" customWidth="1"/>
    <col min="5" max="5" width="13.703125" style="327" customWidth="1"/>
    <col min="6" max="6" width="12.10546875" style="327" customWidth="1"/>
    <col min="7" max="7" width="5.3203125" style="327" customWidth="1"/>
    <col min="8" max="8" width="3.58984375" style="327" customWidth="1"/>
    <col min="9" max="9" width="5.1875" style="373" customWidth="1"/>
    <col min="10" max="10" width="6.65234375" style="374" customWidth="1"/>
    <col min="11" max="11" width="3.58984375" style="374" customWidth="1"/>
    <col min="12" max="12" width="8.51171875" style="374" customWidth="1"/>
    <col min="13" max="13" width="3.05859375" style="373" bestFit="1" customWidth="1"/>
    <col min="14" max="14" width="7.71484375" style="374" customWidth="1"/>
    <col min="15" max="15" width="3.05859375" style="374" bestFit="1" customWidth="1"/>
    <col min="16" max="16" width="4.390625" style="374" customWidth="1"/>
    <col min="17" max="17" width="9.578125" style="375" customWidth="1"/>
    <col min="18" max="18" width="3.05859375" style="376" customWidth="1"/>
    <col min="19" max="19" width="4.390625" style="327" customWidth="1"/>
    <col min="20" max="20" width="10.77734375" style="327" customWidth="1"/>
    <col min="21" max="21" width="4.65625" style="327" customWidth="1"/>
    <col min="22" max="22" width="2.66015625" style="327" customWidth="1"/>
    <col min="23" max="23" width="5.3203125" style="327" customWidth="1"/>
    <col min="24" max="24" width="2.92578125" style="327" customWidth="1"/>
    <col min="25" max="25" width="4.921875" style="327" customWidth="1"/>
    <col min="26" max="26" width="3.05859375" style="327" customWidth="1"/>
    <col min="27" max="27" width="5.1875" style="327" customWidth="1"/>
    <col min="28" max="28" width="6.78515625" style="327" customWidth="1"/>
    <col min="29" max="30" width="2.125" style="327" customWidth="1"/>
    <col min="31" max="31" width="1.4609375" style="327" customWidth="1"/>
    <col min="32" max="32" width="26.7421875" style="327" hidden="1" customWidth="1"/>
    <col min="33" max="33" width="11.97265625" style="327" hidden="1" customWidth="1"/>
    <col min="34" max="35" width="9.84375" style="327" hidden="1" customWidth="1"/>
    <col min="36" max="36" width="13.8359375" style="327" hidden="1" customWidth="1"/>
    <col min="37" max="37" width="9.84375" style="327" hidden="1" customWidth="1"/>
    <col min="38" max="244" width="9.84375" style="327" customWidth="1"/>
    <col min="245" max="245" width="1.328125" style="327" customWidth="1"/>
    <col min="246" max="246" width="3.05859375" style="327" customWidth="1"/>
    <col min="247" max="247" width="6.51953125" style="327" customWidth="1"/>
    <col min="248" max="248" width="22.484375" style="327" customWidth="1"/>
    <col min="249" max="249" width="13.703125" style="327" customWidth="1"/>
    <col min="250" max="250" width="9.046875" style="327" customWidth="1"/>
    <col min="251" max="251" width="5.3203125" style="327" customWidth="1"/>
    <col min="252" max="252" width="3.58984375" style="327" customWidth="1"/>
    <col min="253" max="253" width="5.1875" style="327" customWidth="1"/>
    <col min="254" max="254" width="6.65234375" style="327" customWidth="1"/>
    <col min="255" max="255" width="3.58984375" style="327" customWidth="1"/>
    <col min="256" max="256" width="8.51171875" style="327" customWidth="1"/>
    <col min="257" max="257" width="4.7890625" style="327" customWidth="1"/>
    <col min="258" max="260" width="4.390625" style="327" customWidth="1"/>
    <col min="261" max="261" width="4.12109375" style="327" customWidth="1"/>
    <col min="262" max="262" width="3.05859375" style="327" customWidth="1"/>
    <col min="263" max="263" width="4.390625" style="327" customWidth="1"/>
    <col min="264" max="264" width="3.32421875" style="327" customWidth="1"/>
    <col min="265" max="266" width="4.65625" style="327" customWidth="1"/>
    <col min="267" max="267" width="15.30078125" style="327" customWidth="1"/>
    <col min="268" max="268" width="1.59375" style="327" customWidth="1"/>
    <col min="269" max="269" width="6.3828125" style="327" customWidth="1"/>
    <col min="270" max="270" width="5.1875" style="327" customWidth="1"/>
    <col min="271" max="271" width="6.78515625" style="327" customWidth="1"/>
    <col min="272" max="272" width="2.125" style="327" customWidth="1"/>
    <col min="273" max="273" width="27.40625" style="327" customWidth="1"/>
    <col min="274" max="500" width="9.84375" style="327" customWidth="1"/>
    <col min="501" max="501" width="1.328125" style="327" customWidth="1"/>
    <col min="502" max="502" width="3.05859375" style="327" customWidth="1"/>
    <col min="503" max="503" width="6.51953125" style="327" customWidth="1"/>
    <col min="504" max="504" width="22.484375" style="327" customWidth="1"/>
    <col min="505" max="505" width="13.703125" style="327" customWidth="1"/>
    <col min="506" max="506" width="9.046875" style="327" customWidth="1"/>
    <col min="507" max="507" width="5.3203125" style="327" customWidth="1"/>
    <col min="508" max="508" width="3.58984375" style="327" customWidth="1"/>
    <col min="509" max="509" width="5.1875" style="327" customWidth="1"/>
    <col min="510" max="510" width="6.65234375" style="327" customWidth="1"/>
    <col min="511" max="511" width="3.58984375" style="327" customWidth="1"/>
    <col min="512" max="512" width="8.51171875" style="327" customWidth="1"/>
    <col min="513" max="513" width="4.7890625" style="327" customWidth="1"/>
    <col min="514" max="516" width="4.390625" style="327" customWidth="1"/>
    <col min="517" max="517" width="4.12109375" style="327" customWidth="1"/>
    <col min="518" max="518" width="3.05859375" style="327" customWidth="1"/>
    <col min="519" max="519" width="4.390625" style="327" customWidth="1"/>
    <col min="520" max="520" width="3.32421875" style="327" customWidth="1"/>
    <col min="521" max="522" width="4.65625" style="327" customWidth="1"/>
    <col min="523" max="523" width="15.30078125" style="327" customWidth="1"/>
    <col min="524" max="524" width="1.59375" style="327" customWidth="1"/>
    <col min="525" max="525" width="6.3828125" style="327" customWidth="1"/>
    <col min="526" max="526" width="5.1875" style="327" customWidth="1"/>
    <col min="527" max="527" width="6.78515625" style="327" customWidth="1"/>
    <col min="528" max="528" width="2.125" style="327" customWidth="1"/>
    <col min="529" max="529" width="27.40625" style="327" customWidth="1"/>
    <col min="530" max="756" width="9.84375" style="327" customWidth="1"/>
    <col min="757" max="757" width="1.328125" style="327" customWidth="1"/>
    <col min="758" max="758" width="3.05859375" style="327" customWidth="1"/>
    <col min="759" max="759" width="6.51953125" style="327" customWidth="1"/>
    <col min="760" max="760" width="22.484375" style="327" customWidth="1"/>
    <col min="761" max="761" width="13.703125" style="327" customWidth="1"/>
    <col min="762" max="762" width="9.046875" style="327" customWidth="1"/>
    <col min="763" max="763" width="5.3203125" style="327" customWidth="1"/>
    <col min="764" max="764" width="3.58984375" style="327" customWidth="1"/>
    <col min="765" max="765" width="5.1875" style="327" customWidth="1"/>
    <col min="766" max="766" width="6.65234375" style="327" customWidth="1"/>
    <col min="767" max="767" width="3.58984375" style="327" customWidth="1"/>
    <col min="768" max="768" width="8.51171875" style="327" customWidth="1"/>
    <col min="769" max="769" width="4.7890625" style="327" customWidth="1"/>
    <col min="770" max="772" width="4.390625" style="327" customWidth="1"/>
    <col min="773" max="773" width="4.12109375" style="327" customWidth="1"/>
    <col min="774" max="774" width="3.05859375" style="327" customWidth="1"/>
    <col min="775" max="775" width="4.390625" style="327" customWidth="1"/>
    <col min="776" max="776" width="3.32421875" style="327" customWidth="1"/>
    <col min="777" max="778" width="4.65625" style="327" customWidth="1"/>
    <col min="779" max="779" width="15.30078125" style="327" customWidth="1"/>
    <col min="780" max="780" width="1.59375" style="327" customWidth="1"/>
    <col min="781" max="781" width="6.3828125" style="327" customWidth="1"/>
    <col min="782" max="782" width="5.1875" style="327" customWidth="1"/>
    <col min="783" max="783" width="6.78515625" style="327" customWidth="1"/>
    <col min="784" max="784" width="2.125" style="327" customWidth="1"/>
    <col min="785" max="785" width="27.40625" style="327" customWidth="1"/>
    <col min="786" max="1012" width="9.84375" style="327" customWidth="1"/>
    <col min="1013" max="1013" width="1.328125" style="327" customWidth="1"/>
    <col min="1014" max="1014" width="3.05859375" style="327" customWidth="1"/>
    <col min="1015" max="1015" width="6.51953125" style="327" customWidth="1"/>
    <col min="1016" max="1016" width="22.484375" style="327" customWidth="1"/>
    <col min="1017" max="1017" width="13.703125" style="327" customWidth="1"/>
    <col min="1018" max="1018" width="9.046875" style="327" customWidth="1"/>
    <col min="1019" max="1019" width="5.3203125" style="327" customWidth="1"/>
    <col min="1020" max="1020" width="3.58984375" style="327" customWidth="1"/>
    <col min="1021" max="1021" width="5.1875" style="327" customWidth="1"/>
    <col min="1022" max="1022" width="6.65234375" style="327" customWidth="1"/>
    <col min="1023" max="1023" width="3.58984375" style="327" customWidth="1"/>
    <col min="1024" max="1024" width="8.51171875" style="327" customWidth="1"/>
    <col min="1025" max="1025" width="4.7890625" style="327" customWidth="1"/>
    <col min="1026" max="1028" width="4.390625" style="327" customWidth="1"/>
    <col min="1029" max="1029" width="4.12109375" style="327" customWidth="1"/>
    <col min="1030" max="1030" width="3.05859375" style="327" customWidth="1"/>
    <col min="1031" max="1031" width="4.390625" style="327" customWidth="1"/>
    <col min="1032" max="1032" width="3.32421875" style="327" customWidth="1"/>
    <col min="1033" max="1034" width="4.65625" style="327" customWidth="1"/>
    <col min="1035" max="1035" width="15.30078125" style="327" customWidth="1"/>
    <col min="1036" max="1036" width="1.59375" style="327" customWidth="1"/>
    <col min="1037" max="1037" width="6.3828125" style="327" customWidth="1"/>
    <col min="1038" max="1038" width="5.1875" style="327" customWidth="1"/>
    <col min="1039" max="1039" width="6.78515625" style="327" customWidth="1"/>
    <col min="1040" max="1040" width="2.125" style="327" customWidth="1"/>
    <col min="1041" max="1041" width="27.40625" style="327" customWidth="1"/>
    <col min="1042" max="1268" width="9.84375" style="327" customWidth="1"/>
    <col min="1269" max="1269" width="1.328125" style="327" customWidth="1"/>
    <col min="1270" max="1270" width="3.05859375" style="327" customWidth="1"/>
    <col min="1271" max="1271" width="6.51953125" style="327" customWidth="1"/>
    <col min="1272" max="1272" width="22.484375" style="327" customWidth="1"/>
    <col min="1273" max="1273" width="13.703125" style="327" customWidth="1"/>
    <col min="1274" max="1274" width="9.046875" style="327" customWidth="1"/>
    <col min="1275" max="1275" width="5.3203125" style="327" customWidth="1"/>
    <col min="1276" max="1276" width="3.58984375" style="327" customWidth="1"/>
    <col min="1277" max="1277" width="5.1875" style="327" customWidth="1"/>
    <col min="1278" max="1278" width="6.65234375" style="327" customWidth="1"/>
    <col min="1279" max="1279" width="3.58984375" style="327" customWidth="1"/>
    <col min="1280" max="1280" width="8.51171875" style="327" customWidth="1"/>
    <col min="1281" max="1281" width="4.7890625" style="327" customWidth="1"/>
    <col min="1282" max="1284" width="4.390625" style="327" customWidth="1"/>
    <col min="1285" max="1285" width="4.12109375" style="327" customWidth="1"/>
    <col min="1286" max="1286" width="3.05859375" style="327" customWidth="1"/>
    <col min="1287" max="1287" width="4.390625" style="327" customWidth="1"/>
    <col min="1288" max="1288" width="3.32421875" style="327" customWidth="1"/>
    <col min="1289" max="1290" width="4.65625" style="327" customWidth="1"/>
    <col min="1291" max="1291" width="15.30078125" style="327" customWidth="1"/>
    <col min="1292" max="1292" width="1.59375" style="327" customWidth="1"/>
    <col min="1293" max="1293" width="6.3828125" style="327" customWidth="1"/>
    <col min="1294" max="1294" width="5.1875" style="327" customWidth="1"/>
    <col min="1295" max="1295" width="6.78515625" style="327" customWidth="1"/>
    <col min="1296" max="1296" width="2.125" style="327" customWidth="1"/>
    <col min="1297" max="1297" width="27.40625" style="327" customWidth="1"/>
    <col min="1298" max="1524" width="9.84375" style="327" customWidth="1"/>
    <col min="1525" max="1525" width="1.328125" style="327" customWidth="1"/>
    <col min="1526" max="1526" width="3.05859375" style="327" customWidth="1"/>
    <col min="1527" max="1527" width="6.51953125" style="327" customWidth="1"/>
    <col min="1528" max="1528" width="22.484375" style="327" customWidth="1"/>
    <col min="1529" max="1529" width="13.703125" style="327" customWidth="1"/>
    <col min="1530" max="1530" width="9.046875" style="327" customWidth="1"/>
    <col min="1531" max="1531" width="5.3203125" style="327" customWidth="1"/>
    <col min="1532" max="1532" width="3.58984375" style="327" customWidth="1"/>
    <col min="1533" max="1533" width="5.1875" style="327" customWidth="1"/>
    <col min="1534" max="1534" width="6.65234375" style="327" customWidth="1"/>
    <col min="1535" max="1535" width="3.58984375" style="327" customWidth="1"/>
    <col min="1536" max="1536" width="8.51171875" style="327" customWidth="1"/>
    <col min="1537" max="1537" width="4.7890625" style="327" customWidth="1"/>
    <col min="1538" max="1540" width="4.390625" style="327" customWidth="1"/>
    <col min="1541" max="1541" width="4.12109375" style="327" customWidth="1"/>
    <col min="1542" max="1542" width="3.05859375" style="327" customWidth="1"/>
    <col min="1543" max="1543" width="4.390625" style="327" customWidth="1"/>
    <col min="1544" max="1544" width="3.32421875" style="327" customWidth="1"/>
    <col min="1545" max="1546" width="4.65625" style="327" customWidth="1"/>
    <col min="1547" max="1547" width="15.30078125" style="327" customWidth="1"/>
    <col min="1548" max="1548" width="1.59375" style="327" customWidth="1"/>
    <col min="1549" max="1549" width="6.3828125" style="327" customWidth="1"/>
    <col min="1550" max="1550" width="5.1875" style="327" customWidth="1"/>
    <col min="1551" max="1551" width="6.78515625" style="327" customWidth="1"/>
    <col min="1552" max="1552" width="2.125" style="327" customWidth="1"/>
    <col min="1553" max="1553" width="27.40625" style="327" customWidth="1"/>
    <col min="1554" max="1780" width="9.84375" style="327" customWidth="1"/>
    <col min="1781" max="1781" width="1.328125" style="327" customWidth="1"/>
    <col min="1782" max="1782" width="3.05859375" style="327" customWidth="1"/>
    <col min="1783" max="1783" width="6.51953125" style="327" customWidth="1"/>
    <col min="1784" max="1784" width="22.484375" style="327" customWidth="1"/>
    <col min="1785" max="1785" width="13.703125" style="327" customWidth="1"/>
    <col min="1786" max="1786" width="9.046875" style="327" customWidth="1"/>
    <col min="1787" max="1787" width="5.3203125" style="327" customWidth="1"/>
    <col min="1788" max="1788" width="3.58984375" style="327" customWidth="1"/>
    <col min="1789" max="1789" width="5.1875" style="327" customWidth="1"/>
    <col min="1790" max="1790" width="6.65234375" style="327" customWidth="1"/>
    <col min="1791" max="1791" width="3.58984375" style="327" customWidth="1"/>
    <col min="1792" max="1792" width="8.51171875" style="327" customWidth="1"/>
    <col min="1793" max="1793" width="4.7890625" style="327" customWidth="1"/>
    <col min="1794" max="1796" width="4.390625" style="327" customWidth="1"/>
    <col min="1797" max="1797" width="4.12109375" style="327" customWidth="1"/>
    <col min="1798" max="1798" width="3.05859375" style="327" customWidth="1"/>
    <col min="1799" max="1799" width="4.390625" style="327" customWidth="1"/>
    <col min="1800" max="1800" width="3.32421875" style="327" customWidth="1"/>
    <col min="1801" max="1802" width="4.65625" style="327" customWidth="1"/>
    <col min="1803" max="1803" width="15.30078125" style="327" customWidth="1"/>
    <col min="1804" max="1804" width="1.59375" style="327" customWidth="1"/>
    <col min="1805" max="1805" width="6.3828125" style="327" customWidth="1"/>
    <col min="1806" max="1806" width="5.1875" style="327" customWidth="1"/>
    <col min="1807" max="1807" width="6.78515625" style="327" customWidth="1"/>
    <col min="1808" max="1808" width="2.125" style="327" customWidth="1"/>
    <col min="1809" max="1809" width="27.40625" style="327" customWidth="1"/>
    <col min="1810" max="2036" width="9.84375" style="327" customWidth="1"/>
    <col min="2037" max="2037" width="1.328125" style="327" customWidth="1"/>
    <col min="2038" max="2038" width="3.05859375" style="327" customWidth="1"/>
    <col min="2039" max="2039" width="6.51953125" style="327" customWidth="1"/>
    <col min="2040" max="2040" width="22.484375" style="327" customWidth="1"/>
    <col min="2041" max="2041" width="13.703125" style="327" customWidth="1"/>
    <col min="2042" max="2042" width="9.046875" style="327" customWidth="1"/>
    <col min="2043" max="2043" width="5.3203125" style="327" customWidth="1"/>
    <col min="2044" max="2044" width="3.58984375" style="327" customWidth="1"/>
    <col min="2045" max="2045" width="5.1875" style="327" customWidth="1"/>
    <col min="2046" max="2046" width="6.65234375" style="327" customWidth="1"/>
    <col min="2047" max="2047" width="3.58984375" style="327" customWidth="1"/>
    <col min="2048" max="2048" width="8.51171875" style="327" customWidth="1"/>
    <col min="2049" max="2049" width="4.7890625" style="327" customWidth="1"/>
    <col min="2050" max="2052" width="4.390625" style="327" customWidth="1"/>
    <col min="2053" max="2053" width="4.12109375" style="327" customWidth="1"/>
    <col min="2054" max="2054" width="3.05859375" style="327" customWidth="1"/>
    <col min="2055" max="2055" width="4.390625" style="327" customWidth="1"/>
    <col min="2056" max="2056" width="3.32421875" style="327" customWidth="1"/>
    <col min="2057" max="2058" width="4.65625" style="327" customWidth="1"/>
    <col min="2059" max="2059" width="15.30078125" style="327" customWidth="1"/>
    <col min="2060" max="2060" width="1.59375" style="327" customWidth="1"/>
    <col min="2061" max="2061" width="6.3828125" style="327" customWidth="1"/>
    <col min="2062" max="2062" width="5.1875" style="327" customWidth="1"/>
    <col min="2063" max="2063" width="6.78515625" style="327" customWidth="1"/>
    <col min="2064" max="2064" width="2.125" style="327" customWidth="1"/>
    <col min="2065" max="2065" width="27.40625" style="327" customWidth="1"/>
    <col min="2066" max="2292" width="9.84375" style="327" customWidth="1"/>
    <col min="2293" max="2293" width="1.328125" style="327" customWidth="1"/>
    <col min="2294" max="2294" width="3.05859375" style="327" customWidth="1"/>
    <col min="2295" max="2295" width="6.51953125" style="327" customWidth="1"/>
    <col min="2296" max="2296" width="22.484375" style="327" customWidth="1"/>
    <col min="2297" max="2297" width="13.703125" style="327" customWidth="1"/>
    <col min="2298" max="2298" width="9.046875" style="327" customWidth="1"/>
    <col min="2299" max="2299" width="5.3203125" style="327" customWidth="1"/>
    <col min="2300" max="2300" width="3.58984375" style="327" customWidth="1"/>
    <col min="2301" max="2301" width="5.1875" style="327" customWidth="1"/>
    <col min="2302" max="2302" width="6.65234375" style="327" customWidth="1"/>
    <col min="2303" max="2303" width="3.58984375" style="327" customWidth="1"/>
    <col min="2304" max="2304" width="8.51171875" style="327" customWidth="1"/>
    <col min="2305" max="2305" width="4.7890625" style="327" customWidth="1"/>
    <col min="2306" max="2308" width="4.390625" style="327" customWidth="1"/>
    <col min="2309" max="2309" width="4.12109375" style="327" customWidth="1"/>
    <col min="2310" max="2310" width="3.05859375" style="327" customWidth="1"/>
    <col min="2311" max="2311" width="4.390625" style="327" customWidth="1"/>
    <col min="2312" max="2312" width="3.32421875" style="327" customWidth="1"/>
    <col min="2313" max="2314" width="4.65625" style="327" customWidth="1"/>
    <col min="2315" max="2315" width="15.30078125" style="327" customWidth="1"/>
    <col min="2316" max="2316" width="1.59375" style="327" customWidth="1"/>
    <col min="2317" max="2317" width="6.3828125" style="327" customWidth="1"/>
    <col min="2318" max="2318" width="5.1875" style="327" customWidth="1"/>
    <col min="2319" max="2319" width="6.78515625" style="327" customWidth="1"/>
    <col min="2320" max="2320" width="2.125" style="327" customWidth="1"/>
    <col min="2321" max="2321" width="27.40625" style="327" customWidth="1"/>
    <col min="2322" max="2548" width="9.84375" style="327" customWidth="1"/>
    <col min="2549" max="2549" width="1.328125" style="327" customWidth="1"/>
    <col min="2550" max="2550" width="3.05859375" style="327" customWidth="1"/>
    <col min="2551" max="2551" width="6.51953125" style="327" customWidth="1"/>
    <col min="2552" max="2552" width="22.484375" style="327" customWidth="1"/>
    <col min="2553" max="2553" width="13.703125" style="327" customWidth="1"/>
    <col min="2554" max="2554" width="9.046875" style="327" customWidth="1"/>
    <col min="2555" max="2555" width="5.3203125" style="327" customWidth="1"/>
    <col min="2556" max="2556" width="3.58984375" style="327" customWidth="1"/>
    <col min="2557" max="2557" width="5.1875" style="327" customWidth="1"/>
    <col min="2558" max="2558" width="6.65234375" style="327" customWidth="1"/>
    <col min="2559" max="2559" width="3.58984375" style="327" customWidth="1"/>
    <col min="2560" max="2560" width="8.51171875" style="327" customWidth="1"/>
    <col min="2561" max="2561" width="4.7890625" style="327" customWidth="1"/>
    <col min="2562" max="2564" width="4.390625" style="327" customWidth="1"/>
    <col min="2565" max="2565" width="4.12109375" style="327" customWidth="1"/>
    <col min="2566" max="2566" width="3.05859375" style="327" customWidth="1"/>
    <col min="2567" max="2567" width="4.390625" style="327" customWidth="1"/>
    <col min="2568" max="2568" width="3.32421875" style="327" customWidth="1"/>
    <col min="2569" max="2570" width="4.65625" style="327" customWidth="1"/>
    <col min="2571" max="2571" width="15.30078125" style="327" customWidth="1"/>
    <col min="2572" max="2572" width="1.59375" style="327" customWidth="1"/>
    <col min="2573" max="2573" width="6.3828125" style="327" customWidth="1"/>
    <col min="2574" max="2574" width="5.1875" style="327" customWidth="1"/>
    <col min="2575" max="2575" width="6.78515625" style="327" customWidth="1"/>
    <col min="2576" max="2576" width="2.125" style="327" customWidth="1"/>
    <col min="2577" max="2577" width="27.40625" style="327" customWidth="1"/>
    <col min="2578" max="2804" width="9.84375" style="327" customWidth="1"/>
    <col min="2805" max="2805" width="1.328125" style="327" customWidth="1"/>
    <col min="2806" max="2806" width="3.05859375" style="327" customWidth="1"/>
    <col min="2807" max="2807" width="6.51953125" style="327" customWidth="1"/>
    <col min="2808" max="2808" width="22.484375" style="327" customWidth="1"/>
    <col min="2809" max="2809" width="13.703125" style="327" customWidth="1"/>
    <col min="2810" max="2810" width="9.046875" style="327" customWidth="1"/>
    <col min="2811" max="2811" width="5.3203125" style="327" customWidth="1"/>
    <col min="2812" max="2812" width="3.58984375" style="327" customWidth="1"/>
    <col min="2813" max="2813" width="5.1875" style="327" customWidth="1"/>
    <col min="2814" max="2814" width="6.65234375" style="327" customWidth="1"/>
    <col min="2815" max="2815" width="3.58984375" style="327" customWidth="1"/>
    <col min="2816" max="2816" width="8.51171875" style="327" customWidth="1"/>
    <col min="2817" max="2817" width="4.7890625" style="327" customWidth="1"/>
    <col min="2818" max="2820" width="4.390625" style="327" customWidth="1"/>
    <col min="2821" max="2821" width="4.12109375" style="327" customWidth="1"/>
    <col min="2822" max="2822" width="3.05859375" style="327" customWidth="1"/>
    <col min="2823" max="2823" width="4.390625" style="327" customWidth="1"/>
    <col min="2824" max="2824" width="3.32421875" style="327" customWidth="1"/>
    <col min="2825" max="2826" width="4.65625" style="327" customWidth="1"/>
    <col min="2827" max="2827" width="15.30078125" style="327" customWidth="1"/>
    <col min="2828" max="2828" width="1.59375" style="327" customWidth="1"/>
    <col min="2829" max="2829" width="6.3828125" style="327" customWidth="1"/>
    <col min="2830" max="2830" width="5.1875" style="327" customWidth="1"/>
    <col min="2831" max="2831" width="6.78515625" style="327" customWidth="1"/>
    <col min="2832" max="2832" width="2.125" style="327" customWidth="1"/>
    <col min="2833" max="2833" width="27.40625" style="327" customWidth="1"/>
    <col min="2834" max="3060" width="9.84375" style="327" customWidth="1"/>
    <col min="3061" max="3061" width="1.328125" style="327" customWidth="1"/>
    <col min="3062" max="3062" width="3.05859375" style="327" customWidth="1"/>
    <col min="3063" max="3063" width="6.51953125" style="327" customWidth="1"/>
    <col min="3064" max="3064" width="22.484375" style="327" customWidth="1"/>
    <col min="3065" max="3065" width="13.703125" style="327" customWidth="1"/>
    <col min="3066" max="3066" width="9.046875" style="327" customWidth="1"/>
    <col min="3067" max="3067" width="5.3203125" style="327" customWidth="1"/>
    <col min="3068" max="3068" width="3.58984375" style="327" customWidth="1"/>
    <col min="3069" max="3069" width="5.1875" style="327" customWidth="1"/>
    <col min="3070" max="3070" width="6.65234375" style="327" customWidth="1"/>
    <col min="3071" max="3071" width="3.58984375" style="327" customWidth="1"/>
    <col min="3072" max="3072" width="8.51171875" style="327" customWidth="1"/>
    <col min="3073" max="3073" width="4.7890625" style="327" customWidth="1"/>
    <col min="3074" max="3076" width="4.390625" style="327" customWidth="1"/>
    <col min="3077" max="3077" width="4.12109375" style="327" customWidth="1"/>
    <col min="3078" max="3078" width="3.05859375" style="327" customWidth="1"/>
    <col min="3079" max="3079" width="4.390625" style="327" customWidth="1"/>
    <col min="3080" max="3080" width="3.32421875" style="327" customWidth="1"/>
    <col min="3081" max="3082" width="4.65625" style="327" customWidth="1"/>
    <col min="3083" max="3083" width="15.30078125" style="327" customWidth="1"/>
    <col min="3084" max="3084" width="1.59375" style="327" customWidth="1"/>
    <col min="3085" max="3085" width="6.3828125" style="327" customWidth="1"/>
    <col min="3086" max="3086" width="5.1875" style="327" customWidth="1"/>
    <col min="3087" max="3087" width="6.78515625" style="327" customWidth="1"/>
    <col min="3088" max="3088" width="2.125" style="327" customWidth="1"/>
    <col min="3089" max="3089" width="27.40625" style="327" customWidth="1"/>
    <col min="3090" max="3316" width="9.84375" style="327" customWidth="1"/>
    <col min="3317" max="3317" width="1.328125" style="327" customWidth="1"/>
    <col min="3318" max="3318" width="3.05859375" style="327" customWidth="1"/>
    <col min="3319" max="3319" width="6.51953125" style="327" customWidth="1"/>
    <col min="3320" max="3320" width="22.484375" style="327" customWidth="1"/>
    <col min="3321" max="3321" width="13.703125" style="327" customWidth="1"/>
    <col min="3322" max="3322" width="9.046875" style="327" customWidth="1"/>
    <col min="3323" max="3323" width="5.3203125" style="327" customWidth="1"/>
    <col min="3324" max="3324" width="3.58984375" style="327" customWidth="1"/>
    <col min="3325" max="3325" width="5.1875" style="327" customWidth="1"/>
    <col min="3326" max="3326" width="6.65234375" style="327" customWidth="1"/>
    <col min="3327" max="3327" width="3.58984375" style="327" customWidth="1"/>
    <col min="3328" max="3328" width="8.51171875" style="327" customWidth="1"/>
    <col min="3329" max="3329" width="4.7890625" style="327" customWidth="1"/>
    <col min="3330" max="3332" width="4.390625" style="327" customWidth="1"/>
    <col min="3333" max="3333" width="4.12109375" style="327" customWidth="1"/>
    <col min="3334" max="3334" width="3.05859375" style="327" customWidth="1"/>
    <col min="3335" max="3335" width="4.390625" style="327" customWidth="1"/>
    <col min="3336" max="3336" width="3.32421875" style="327" customWidth="1"/>
    <col min="3337" max="3338" width="4.65625" style="327" customWidth="1"/>
    <col min="3339" max="3339" width="15.30078125" style="327" customWidth="1"/>
    <col min="3340" max="3340" width="1.59375" style="327" customWidth="1"/>
    <col min="3341" max="3341" width="6.3828125" style="327" customWidth="1"/>
    <col min="3342" max="3342" width="5.1875" style="327" customWidth="1"/>
    <col min="3343" max="3343" width="6.78515625" style="327" customWidth="1"/>
    <col min="3344" max="3344" width="2.125" style="327" customWidth="1"/>
    <col min="3345" max="3345" width="27.40625" style="327" customWidth="1"/>
    <col min="3346" max="3572" width="9.84375" style="327" customWidth="1"/>
    <col min="3573" max="3573" width="1.328125" style="327" customWidth="1"/>
    <col min="3574" max="3574" width="3.05859375" style="327" customWidth="1"/>
    <col min="3575" max="3575" width="6.51953125" style="327" customWidth="1"/>
    <col min="3576" max="3576" width="22.484375" style="327" customWidth="1"/>
    <col min="3577" max="3577" width="13.703125" style="327" customWidth="1"/>
    <col min="3578" max="3578" width="9.046875" style="327" customWidth="1"/>
    <col min="3579" max="3579" width="5.3203125" style="327" customWidth="1"/>
    <col min="3580" max="3580" width="3.58984375" style="327" customWidth="1"/>
    <col min="3581" max="3581" width="5.1875" style="327" customWidth="1"/>
    <col min="3582" max="3582" width="6.65234375" style="327" customWidth="1"/>
    <col min="3583" max="3583" width="3.58984375" style="327" customWidth="1"/>
    <col min="3584" max="3584" width="8.51171875" style="327" customWidth="1"/>
    <col min="3585" max="3585" width="4.7890625" style="327" customWidth="1"/>
    <col min="3586" max="3588" width="4.390625" style="327" customWidth="1"/>
    <col min="3589" max="3589" width="4.12109375" style="327" customWidth="1"/>
    <col min="3590" max="3590" width="3.05859375" style="327" customWidth="1"/>
    <col min="3591" max="3591" width="4.390625" style="327" customWidth="1"/>
    <col min="3592" max="3592" width="3.32421875" style="327" customWidth="1"/>
    <col min="3593" max="3594" width="4.65625" style="327" customWidth="1"/>
    <col min="3595" max="3595" width="15.30078125" style="327" customWidth="1"/>
    <col min="3596" max="3596" width="1.59375" style="327" customWidth="1"/>
    <col min="3597" max="3597" width="6.3828125" style="327" customWidth="1"/>
    <col min="3598" max="3598" width="5.1875" style="327" customWidth="1"/>
    <col min="3599" max="3599" width="6.78515625" style="327" customWidth="1"/>
    <col min="3600" max="3600" width="2.125" style="327" customWidth="1"/>
    <col min="3601" max="3601" width="27.40625" style="327" customWidth="1"/>
    <col min="3602" max="3828" width="9.84375" style="327" customWidth="1"/>
    <col min="3829" max="3829" width="1.328125" style="327" customWidth="1"/>
    <col min="3830" max="3830" width="3.05859375" style="327" customWidth="1"/>
    <col min="3831" max="3831" width="6.51953125" style="327" customWidth="1"/>
    <col min="3832" max="3832" width="22.484375" style="327" customWidth="1"/>
    <col min="3833" max="3833" width="13.703125" style="327" customWidth="1"/>
    <col min="3834" max="3834" width="9.046875" style="327" customWidth="1"/>
    <col min="3835" max="3835" width="5.3203125" style="327" customWidth="1"/>
    <col min="3836" max="3836" width="3.58984375" style="327" customWidth="1"/>
    <col min="3837" max="3837" width="5.1875" style="327" customWidth="1"/>
    <col min="3838" max="3838" width="6.65234375" style="327" customWidth="1"/>
    <col min="3839" max="3839" width="3.58984375" style="327" customWidth="1"/>
    <col min="3840" max="3840" width="8.51171875" style="327" customWidth="1"/>
    <col min="3841" max="3841" width="4.7890625" style="327" customWidth="1"/>
    <col min="3842" max="3844" width="4.390625" style="327" customWidth="1"/>
    <col min="3845" max="3845" width="4.12109375" style="327" customWidth="1"/>
    <col min="3846" max="3846" width="3.05859375" style="327" customWidth="1"/>
    <col min="3847" max="3847" width="4.390625" style="327" customWidth="1"/>
    <col min="3848" max="3848" width="3.32421875" style="327" customWidth="1"/>
    <col min="3849" max="3850" width="4.65625" style="327" customWidth="1"/>
    <col min="3851" max="3851" width="15.30078125" style="327" customWidth="1"/>
    <col min="3852" max="3852" width="1.59375" style="327" customWidth="1"/>
    <col min="3853" max="3853" width="6.3828125" style="327" customWidth="1"/>
    <col min="3854" max="3854" width="5.1875" style="327" customWidth="1"/>
    <col min="3855" max="3855" width="6.78515625" style="327" customWidth="1"/>
    <col min="3856" max="3856" width="2.125" style="327" customWidth="1"/>
    <col min="3857" max="3857" width="27.40625" style="327" customWidth="1"/>
    <col min="3858" max="4084" width="9.84375" style="327" customWidth="1"/>
    <col min="4085" max="4085" width="1.328125" style="327" customWidth="1"/>
    <col min="4086" max="4086" width="3.05859375" style="327" customWidth="1"/>
    <col min="4087" max="4087" width="6.51953125" style="327" customWidth="1"/>
    <col min="4088" max="4088" width="22.484375" style="327" customWidth="1"/>
    <col min="4089" max="4089" width="13.703125" style="327" customWidth="1"/>
    <col min="4090" max="4090" width="9.046875" style="327" customWidth="1"/>
    <col min="4091" max="4091" width="5.3203125" style="327" customWidth="1"/>
    <col min="4092" max="4092" width="3.58984375" style="327" customWidth="1"/>
    <col min="4093" max="4093" width="5.1875" style="327" customWidth="1"/>
    <col min="4094" max="4094" width="6.65234375" style="327" customWidth="1"/>
    <col min="4095" max="4095" width="3.58984375" style="327" customWidth="1"/>
    <col min="4096" max="4096" width="8.51171875" style="327" customWidth="1"/>
    <col min="4097" max="4097" width="4.7890625" style="327" customWidth="1"/>
    <col min="4098" max="4100" width="4.390625" style="327" customWidth="1"/>
    <col min="4101" max="4101" width="4.12109375" style="327" customWidth="1"/>
    <col min="4102" max="4102" width="3.05859375" style="327" customWidth="1"/>
    <col min="4103" max="4103" width="4.390625" style="327" customWidth="1"/>
    <col min="4104" max="4104" width="3.32421875" style="327" customWidth="1"/>
    <col min="4105" max="4106" width="4.65625" style="327" customWidth="1"/>
    <col min="4107" max="4107" width="15.30078125" style="327" customWidth="1"/>
    <col min="4108" max="4108" width="1.59375" style="327" customWidth="1"/>
    <col min="4109" max="4109" width="6.3828125" style="327" customWidth="1"/>
    <col min="4110" max="4110" width="5.1875" style="327" customWidth="1"/>
    <col min="4111" max="4111" width="6.78515625" style="327" customWidth="1"/>
    <col min="4112" max="4112" width="2.125" style="327" customWidth="1"/>
    <col min="4113" max="4113" width="27.40625" style="327" customWidth="1"/>
    <col min="4114" max="4340" width="9.84375" style="327" customWidth="1"/>
    <col min="4341" max="4341" width="1.328125" style="327" customWidth="1"/>
    <col min="4342" max="4342" width="3.05859375" style="327" customWidth="1"/>
    <col min="4343" max="4343" width="6.51953125" style="327" customWidth="1"/>
    <col min="4344" max="4344" width="22.484375" style="327" customWidth="1"/>
    <col min="4345" max="4345" width="13.703125" style="327" customWidth="1"/>
    <col min="4346" max="4346" width="9.046875" style="327" customWidth="1"/>
    <col min="4347" max="4347" width="5.3203125" style="327" customWidth="1"/>
    <col min="4348" max="4348" width="3.58984375" style="327" customWidth="1"/>
    <col min="4349" max="4349" width="5.1875" style="327" customWidth="1"/>
    <col min="4350" max="4350" width="6.65234375" style="327" customWidth="1"/>
    <col min="4351" max="4351" width="3.58984375" style="327" customWidth="1"/>
    <col min="4352" max="4352" width="8.51171875" style="327" customWidth="1"/>
    <col min="4353" max="4353" width="4.7890625" style="327" customWidth="1"/>
    <col min="4354" max="4356" width="4.390625" style="327" customWidth="1"/>
    <col min="4357" max="4357" width="4.12109375" style="327" customWidth="1"/>
    <col min="4358" max="4358" width="3.05859375" style="327" customWidth="1"/>
    <col min="4359" max="4359" width="4.390625" style="327" customWidth="1"/>
    <col min="4360" max="4360" width="3.32421875" style="327" customWidth="1"/>
    <col min="4361" max="4362" width="4.65625" style="327" customWidth="1"/>
    <col min="4363" max="4363" width="15.30078125" style="327" customWidth="1"/>
    <col min="4364" max="4364" width="1.59375" style="327" customWidth="1"/>
    <col min="4365" max="4365" width="6.3828125" style="327" customWidth="1"/>
    <col min="4366" max="4366" width="5.1875" style="327" customWidth="1"/>
    <col min="4367" max="4367" width="6.78515625" style="327" customWidth="1"/>
    <col min="4368" max="4368" width="2.125" style="327" customWidth="1"/>
    <col min="4369" max="4369" width="27.40625" style="327" customWidth="1"/>
    <col min="4370" max="4596" width="9.84375" style="327" customWidth="1"/>
    <col min="4597" max="4597" width="1.328125" style="327" customWidth="1"/>
    <col min="4598" max="4598" width="3.05859375" style="327" customWidth="1"/>
    <col min="4599" max="4599" width="6.51953125" style="327" customWidth="1"/>
    <col min="4600" max="4600" width="22.484375" style="327" customWidth="1"/>
    <col min="4601" max="4601" width="13.703125" style="327" customWidth="1"/>
    <col min="4602" max="4602" width="9.046875" style="327" customWidth="1"/>
    <col min="4603" max="4603" width="5.3203125" style="327" customWidth="1"/>
    <col min="4604" max="4604" width="3.58984375" style="327" customWidth="1"/>
    <col min="4605" max="4605" width="5.1875" style="327" customWidth="1"/>
    <col min="4606" max="4606" width="6.65234375" style="327" customWidth="1"/>
    <col min="4607" max="4607" width="3.58984375" style="327" customWidth="1"/>
    <col min="4608" max="4608" width="8.51171875" style="327" customWidth="1"/>
    <col min="4609" max="4609" width="4.7890625" style="327" customWidth="1"/>
    <col min="4610" max="4612" width="4.390625" style="327" customWidth="1"/>
    <col min="4613" max="4613" width="4.12109375" style="327" customWidth="1"/>
    <col min="4614" max="4614" width="3.05859375" style="327" customWidth="1"/>
    <col min="4615" max="4615" width="4.390625" style="327" customWidth="1"/>
    <col min="4616" max="4616" width="3.32421875" style="327" customWidth="1"/>
    <col min="4617" max="4618" width="4.65625" style="327" customWidth="1"/>
    <col min="4619" max="4619" width="15.30078125" style="327" customWidth="1"/>
    <col min="4620" max="4620" width="1.59375" style="327" customWidth="1"/>
    <col min="4621" max="4621" width="6.3828125" style="327" customWidth="1"/>
    <col min="4622" max="4622" width="5.1875" style="327" customWidth="1"/>
    <col min="4623" max="4623" width="6.78515625" style="327" customWidth="1"/>
    <col min="4624" max="4624" width="2.125" style="327" customWidth="1"/>
    <col min="4625" max="4625" width="27.40625" style="327" customWidth="1"/>
    <col min="4626" max="4852" width="9.84375" style="327" customWidth="1"/>
    <col min="4853" max="4853" width="1.328125" style="327" customWidth="1"/>
    <col min="4854" max="4854" width="3.05859375" style="327" customWidth="1"/>
    <col min="4855" max="4855" width="6.51953125" style="327" customWidth="1"/>
    <col min="4856" max="4856" width="22.484375" style="327" customWidth="1"/>
    <col min="4857" max="4857" width="13.703125" style="327" customWidth="1"/>
    <col min="4858" max="4858" width="9.046875" style="327" customWidth="1"/>
    <col min="4859" max="4859" width="5.3203125" style="327" customWidth="1"/>
    <col min="4860" max="4860" width="3.58984375" style="327" customWidth="1"/>
    <col min="4861" max="4861" width="5.1875" style="327" customWidth="1"/>
    <col min="4862" max="4862" width="6.65234375" style="327" customWidth="1"/>
    <col min="4863" max="4863" width="3.58984375" style="327" customWidth="1"/>
    <col min="4864" max="4864" width="8.51171875" style="327" customWidth="1"/>
    <col min="4865" max="4865" width="4.7890625" style="327" customWidth="1"/>
    <col min="4866" max="4868" width="4.390625" style="327" customWidth="1"/>
    <col min="4869" max="4869" width="4.12109375" style="327" customWidth="1"/>
    <col min="4870" max="4870" width="3.05859375" style="327" customWidth="1"/>
    <col min="4871" max="4871" width="4.390625" style="327" customWidth="1"/>
    <col min="4872" max="4872" width="3.32421875" style="327" customWidth="1"/>
    <col min="4873" max="4874" width="4.65625" style="327" customWidth="1"/>
    <col min="4875" max="4875" width="15.30078125" style="327" customWidth="1"/>
    <col min="4876" max="4876" width="1.59375" style="327" customWidth="1"/>
    <col min="4877" max="4877" width="6.3828125" style="327" customWidth="1"/>
    <col min="4878" max="4878" width="5.1875" style="327" customWidth="1"/>
    <col min="4879" max="4879" width="6.78515625" style="327" customWidth="1"/>
    <col min="4880" max="4880" width="2.125" style="327" customWidth="1"/>
    <col min="4881" max="4881" width="27.40625" style="327" customWidth="1"/>
    <col min="4882" max="5108" width="9.84375" style="327" customWidth="1"/>
    <col min="5109" max="5109" width="1.328125" style="327" customWidth="1"/>
    <col min="5110" max="5110" width="3.05859375" style="327" customWidth="1"/>
    <col min="5111" max="5111" width="6.51953125" style="327" customWidth="1"/>
    <col min="5112" max="5112" width="22.484375" style="327" customWidth="1"/>
    <col min="5113" max="5113" width="13.703125" style="327" customWidth="1"/>
    <col min="5114" max="5114" width="9.046875" style="327" customWidth="1"/>
    <col min="5115" max="5115" width="5.3203125" style="327" customWidth="1"/>
    <col min="5116" max="5116" width="3.58984375" style="327" customWidth="1"/>
    <col min="5117" max="5117" width="5.1875" style="327" customWidth="1"/>
    <col min="5118" max="5118" width="6.65234375" style="327" customWidth="1"/>
    <col min="5119" max="5119" width="3.58984375" style="327" customWidth="1"/>
    <col min="5120" max="5120" width="8.51171875" style="327" customWidth="1"/>
    <col min="5121" max="5121" width="4.7890625" style="327" customWidth="1"/>
    <col min="5122" max="5124" width="4.390625" style="327" customWidth="1"/>
    <col min="5125" max="5125" width="4.12109375" style="327" customWidth="1"/>
    <col min="5126" max="5126" width="3.05859375" style="327" customWidth="1"/>
    <col min="5127" max="5127" width="4.390625" style="327" customWidth="1"/>
    <col min="5128" max="5128" width="3.32421875" style="327" customWidth="1"/>
    <col min="5129" max="5130" width="4.65625" style="327" customWidth="1"/>
    <col min="5131" max="5131" width="15.30078125" style="327" customWidth="1"/>
    <col min="5132" max="5132" width="1.59375" style="327" customWidth="1"/>
    <col min="5133" max="5133" width="6.3828125" style="327" customWidth="1"/>
    <col min="5134" max="5134" width="5.1875" style="327" customWidth="1"/>
    <col min="5135" max="5135" width="6.78515625" style="327" customWidth="1"/>
    <col min="5136" max="5136" width="2.125" style="327" customWidth="1"/>
    <col min="5137" max="5137" width="27.40625" style="327" customWidth="1"/>
    <col min="5138" max="5364" width="9.84375" style="327" customWidth="1"/>
    <col min="5365" max="5365" width="1.328125" style="327" customWidth="1"/>
    <col min="5366" max="5366" width="3.05859375" style="327" customWidth="1"/>
    <col min="5367" max="5367" width="6.51953125" style="327" customWidth="1"/>
    <col min="5368" max="5368" width="22.484375" style="327" customWidth="1"/>
    <col min="5369" max="5369" width="13.703125" style="327" customWidth="1"/>
    <col min="5370" max="5370" width="9.046875" style="327" customWidth="1"/>
    <col min="5371" max="5371" width="5.3203125" style="327" customWidth="1"/>
    <col min="5372" max="5372" width="3.58984375" style="327" customWidth="1"/>
    <col min="5373" max="5373" width="5.1875" style="327" customWidth="1"/>
    <col min="5374" max="5374" width="6.65234375" style="327" customWidth="1"/>
    <col min="5375" max="5375" width="3.58984375" style="327" customWidth="1"/>
    <col min="5376" max="5376" width="8.51171875" style="327" customWidth="1"/>
    <col min="5377" max="5377" width="4.7890625" style="327" customWidth="1"/>
    <col min="5378" max="5380" width="4.390625" style="327" customWidth="1"/>
    <col min="5381" max="5381" width="4.12109375" style="327" customWidth="1"/>
    <col min="5382" max="5382" width="3.05859375" style="327" customWidth="1"/>
    <col min="5383" max="5383" width="4.390625" style="327" customWidth="1"/>
    <col min="5384" max="5384" width="3.32421875" style="327" customWidth="1"/>
    <col min="5385" max="5386" width="4.65625" style="327" customWidth="1"/>
    <col min="5387" max="5387" width="15.30078125" style="327" customWidth="1"/>
    <col min="5388" max="5388" width="1.59375" style="327" customWidth="1"/>
    <col min="5389" max="5389" width="6.3828125" style="327" customWidth="1"/>
    <col min="5390" max="5390" width="5.1875" style="327" customWidth="1"/>
    <col min="5391" max="5391" width="6.78515625" style="327" customWidth="1"/>
    <col min="5392" max="5392" width="2.125" style="327" customWidth="1"/>
    <col min="5393" max="5393" width="27.40625" style="327" customWidth="1"/>
    <col min="5394" max="5620" width="9.84375" style="327" customWidth="1"/>
    <col min="5621" max="5621" width="1.328125" style="327" customWidth="1"/>
    <col min="5622" max="5622" width="3.05859375" style="327" customWidth="1"/>
    <col min="5623" max="5623" width="6.51953125" style="327" customWidth="1"/>
    <col min="5624" max="5624" width="22.484375" style="327" customWidth="1"/>
    <col min="5625" max="5625" width="13.703125" style="327" customWidth="1"/>
    <col min="5626" max="5626" width="9.046875" style="327" customWidth="1"/>
    <col min="5627" max="5627" width="5.3203125" style="327" customWidth="1"/>
    <col min="5628" max="5628" width="3.58984375" style="327" customWidth="1"/>
    <col min="5629" max="5629" width="5.1875" style="327" customWidth="1"/>
    <col min="5630" max="5630" width="6.65234375" style="327" customWidth="1"/>
    <col min="5631" max="5631" width="3.58984375" style="327" customWidth="1"/>
    <col min="5632" max="5632" width="8.51171875" style="327" customWidth="1"/>
    <col min="5633" max="5633" width="4.7890625" style="327" customWidth="1"/>
    <col min="5634" max="5636" width="4.390625" style="327" customWidth="1"/>
    <col min="5637" max="5637" width="4.12109375" style="327" customWidth="1"/>
    <col min="5638" max="5638" width="3.05859375" style="327" customWidth="1"/>
    <col min="5639" max="5639" width="4.390625" style="327" customWidth="1"/>
    <col min="5640" max="5640" width="3.32421875" style="327" customWidth="1"/>
    <col min="5641" max="5642" width="4.65625" style="327" customWidth="1"/>
    <col min="5643" max="5643" width="15.30078125" style="327" customWidth="1"/>
    <col min="5644" max="5644" width="1.59375" style="327" customWidth="1"/>
    <col min="5645" max="5645" width="6.3828125" style="327" customWidth="1"/>
    <col min="5646" max="5646" width="5.1875" style="327" customWidth="1"/>
    <col min="5647" max="5647" width="6.78515625" style="327" customWidth="1"/>
    <col min="5648" max="5648" width="2.125" style="327" customWidth="1"/>
    <col min="5649" max="5649" width="27.40625" style="327" customWidth="1"/>
    <col min="5650" max="5876" width="9.84375" style="327" customWidth="1"/>
    <col min="5877" max="5877" width="1.328125" style="327" customWidth="1"/>
    <col min="5878" max="5878" width="3.05859375" style="327" customWidth="1"/>
    <col min="5879" max="5879" width="6.51953125" style="327" customWidth="1"/>
    <col min="5880" max="5880" width="22.484375" style="327" customWidth="1"/>
    <col min="5881" max="5881" width="13.703125" style="327" customWidth="1"/>
    <col min="5882" max="5882" width="9.046875" style="327" customWidth="1"/>
    <col min="5883" max="5883" width="5.3203125" style="327" customWidth="1"/>
    <col min="5884" max="5884" width="3.58984375" style="327" customWidth="1"/>
    <col min="5885" max="5885" width="5.1875" style="327" customWidth="1"/>
    <col min="5886" max="5886" width="6.65234375" style="327" customWidth="1"/>
    <col min="5887" max="5887" width="3.58984375" style="327" customWidth="1"/>
    <col min="5888" max="5888" width="8.51171875" style="327" customWidth="1"/>
    <col min="5889" max="5889" width="4.7890625" style="327" customWidth="1"/>
    <col min="5890" max="5892" width="4.390625" style="327" customWidth="1"/>
    <col min="5893" max="5893" width="4.12109375" style="327" customWidth="1"/>
    <col min="5894" max="5894" width="3.05859375" style="327" customWidth="1"/>
    <col min="5895" max="5895" width="4.390625" style="327" customWidth="1"/>
    <col min="5896" max="5896" width="3.32421875" style="327" customWidth="1"/>
    <col min="5897" max="5898" width="4.65625" style="327" customWidth="1"/>
    <col min="5899" max="5899" width="15.30078125" style="327" customWidth="1"/>
    <col min="5900" max="5900" width="1.59375" style="327" customWidth="1"/>
    <col min="5901" max="5901" width="6.3828125" style="327" customWidth="1"/>
    <col min="5902" max="5902" width="5.1875" style="327" customWidth="1"/>
    <col min="5903" max="5903" width="6.78515625" style="327" customWidth="1"/>
    <col min="5904" max="5904" width="2.125" style="327" customWidth="1"/>
    <col min="5905" max="5905" width="27.40625" style="327" customWidth="1"/>
    <col min="5906" max="6132" width="9.84375" style="327" customWidth="1"/>
    <col min="6133" max="6133" width="1.328125" style="327" customWidth="1"/>
    <col min="6134" max="6134" width="3.05859375" style="327" customWidth="1"/>
    <col min="6135" max="6135" width="6.51953125" style="327" customWidth="1"/>
    <col min="6136" max="6136" width="22.484375" style="327" customWidth="1"/>
    <col min="6137" max="6137" width="13.703125" style="327" customWidth="1"/>
    <col min="6138" max="6138" width="9.046875" style="327" customWidth="1"/>
    <col min="6139" max="6139" width="5.3203125" style="327" customWidth="1"/>
    <col min="6140" max="6140" width="3.58984375" style="327" customWidth="1"/>
    <col min="6141" max="6141" width="5.1875" style="327" customWidth="1"/>
    <col min="6142" max="6142" width="6.65234375" style="327" customWidth="1"/>
    <col min="6143" max="6143" width="3.58984375" style="327" customWidth="1"/>
    <col min="6144" max="6144" width="8.51171875" style="327" customWidth="1"/>
    <col min="6145" max="6145" width="4.7890625" style="327" customWidth="1"/>
    <col min="6146" max="6148" width="4.390625" style="327" customWidth="1"/>
    <col min="6149" max="6149" width="4.12109375" style="327" customWidth="1"/>
    <col min="6150" max="6150" width="3.05859375" style="327" customWidth="1"/>
    <col min="6151" max="6151" width="4.390625" style="327" customWidth="1"/>
    <col min="6152" max="6152" width="3.32421875" style="327" customWidth="1"/>
    <col min="6153" max="6154" width="4.65625" style="327" customWidth="1"/>
    <col min="6155" max="6155" width="15.30078125" style="327" customWidth="1"/>
    <col min="6156" max="6156" width="1.59375" style="327" customWidth="1"/>
    <col min="6157" max="6157" width="6.3828125" style="327" customWidth="1"/>
    <col min="6158" max="6158" width="5.1875" style="327" customWidth="1"/>
    <col min="6159" max="6159" width="6.78515625" style="327" customWidth="1"/>
    <col min="6160" max="6160" width="2.125" style="327" customWidth="1"/>
    <col min="6161" max="6161" width="27.40625" style="327" customWidth="1"/>
    <col min="6162" max="6388" width="9.84375" style="327" customWidth="1"/>
    <col min="6389" max="6389" width="1.328125" style="327" customWidth="1"/>
    <col min="6390" max="6390" width="3.05859375" style="327" customWidth="1"/>
    <col min="6391" max="6391" width="6.51953125" style="327" customWidth="1"/>
    <col min="6392" max="6392" width="22.484375" style="327" customWidth="1"/>
    <col min="6393" max="6393" width="13.703125" style="327" customWidth="1"/>
    <col min="6394" max="6394" width="9.046875" style="327" customWidth="1"/>
    <col min="6395" max="6395" width="5.3203125" style="327" customWidth="1"/>
    <col min="6396" max="6396" width="3.58984375" style="327" customWidth="1"/>
    <col min="6397" max="6397" width="5.1875" style="327" customWidth="1"/>
    <col min="6398" max="6398" width="6.65234375" style="327" customWidth="1"/>
    <col min="6399" max="6399" width="3.58984375" style="327" customWidth="1"/>
    <col min="6400" max="6400" width="8.51171875" style="327" customWidth="1"/>
    <col min="6401" max="6401" width="4.7890625" style="327" customWidth="1"/>
    <col min="6402" max="6404" width="4.390625" style="327" customWidth="1"/>
    <col min="6405" max="6405" width="4.12109375" style="327" customWidth="1"/>
    <col min="6406" max="6406" width="3.05859375" style="327" customWidth="1"/>
    <col min="6407" max="6407" width="4.390625" style="327" customWidth="1"/>
    <col min="6408" max="6408" width="3.32421875" style="327" customWidth="1"/>
    <col min="6409" max="6410" width="4.65625" style="327" customWidth="1"/>
    <col min="6411" max="6411" width="15.30078125" style="327" customWidth="1"/>
    <col min="6412" max="6412" width="1.59375" style="327" customWidth="1"/>
    <col min="6413" max="6413" width="6.3828125" style="327" customWidth="1"/>
    <col min="6414" max="6414" width="5.1875" style="327" customWidth="1"/>
    <col min="6415" max="6415" width="6.78515625" style="327" customWidth="1"/>
    <col min="6416" max="6416" width="2.125" style="327" customWidth="1"/>
    <col min="6417" max="6417" width="27.40625" style="327" customWidth="1"/>
    <col min="6418" max="6644" width="9.84375" style="327" customWidth="1"/>
    <col min="6645" max="6645" width="1.328125" style="327" customWidth="1"/>
    <col min="6646" max="6646" width="3.05859375" style="327" customWidth="1"/>
    <col min="6647" max="6647" width="6.51953125" style="327" customWidth="1"/>
    <col min="6648" max="6648" width="22.484375" style="327" customWidth="1"/>
    <col min="6649" max="6649" width="13.703125" style="327" customWidth="1"/>
    <col min="6650" max="6650" width="9.046875" style="327" customWidth="1"/>
    <col min="6651" max="6651" width="5.3203125" style="327" customWidth="1"/>
    <col min="6652" max="6652" width="3.58984375" style="327" customWidth="1"/>
    <col min="6653" max="6653" width="5.1875" style="327" customWidth="1"/>
    <col min="6654" max="6654" width="6.65234375" style="327" customWidth="1"/>
    <col min="6655" max="6655" width="3.58984375" style="327" customWidth="1"/>
    <col min="6656" max="6656" width="8.51171875" style="327" customWidth="1"/>
    <col min="6657" max="6657" width="4.7890625" style="327" customWidth="1"/>
    <col min="6658" max="6660" width="4.390625" style="327" customWidth="1"/>
    <col min="6661" max="6661" width="4.12109375" style="327" customWidth="1"/>
    <col min="6662" max="6662" width="3.05859375" style="327" customWidth="1"/>
    <col min="6663" max="6663" width="4.390625" style="327" customWidth="1"/>
    <col min="6664" max="6664" width="3.32421875" style="327" customWidth="1"/>
    <col min="6665" max="6666" width="4.65625" style="327" customWidth="1"/>
    <col min="6667" max="6667" width="15.30078125" style="327" customWidth="1"/>
    <col min="6668" max="6668" width="1.59375" style="327" customWidth="1"/>
    <col min="6669" max="6669" width="6.3828125" style="327" customWidth="1"/>
    <col min="6670" max="6670" width="5.1875" style="327" customWidth="1"/>
    <col min="6671" max="6671" width="6.78515625" style="327" customWidth="1"/>
    <col min="6672" max="6672" width="2.125" style="327" customWidth="1"/>
    <col min="6673" max="6673" width="27.40625" style="327" customWidth="1"/>
    <col min="6674" max="6900" width="9.84375" style="327" customWidth="1"/>
    <col min="6901" max="6901" width="1.328125" style="327" customWidth="1"/>
    <col min="6902" max="6902" width="3.05859375" style="327" customWidth="1"/>
    <col min="6903" max="6903" width="6.51953125" style="327" customWidth="1"/>
    <col min="6904" max="6904" width="22.484375" style="327" customWidth="1"/>
    <col min="6905" max="6905" width="13.703125" style="327" customWidth="1"/>
    <col min="6906" max="6906" width="9.046875" style="327" customWidth="1"/>
    <col min="6907" max="6907" width="5.3203125" style="327" customWidth="1"/>
    <col min="6908" max="6908" width="3.58984375" style="327" customWidth="1"/>
    <col min="6909" max="6909" width="5.1875" style="327" customWidth="1"/>
    <col min="6910" max="6910" width="6.65234375" style="327" customWidth="1"/>
    <col min="6911" max="6911" width="3.58984375" style="327" customWidth="1"/>
    <col min="6912" max="6912" width="8.51171875" style="327" customWidth="1"/>
    <col min="6913" max="6913" width="4.7890625" style="327" customWidth="1"/>
    <col min="6914" max="6916" width="4.390625" style="327" customWidth="1"/>
    <col min="6917" max="6917" width="4.12109375" style="327" customWidth="1"/>
    <col min="6918" max="6918" width="3.05859375" style="327" customWidth="1"/>
    <col min="6919" max="6919" width="4.390625" style="327" customWidth="1"/>
    <col min="6920" max="6920" width="3.32421875" style="327" customWidth="1"/>
    <col min="6921" max="6922" width="4.65625" style="327" customWidth="1"/>
    <col min="6923" max="6923" width="15.30078125" style="327" customWidth="1"/>
    <col min="6924" max="6924" width="1.59375" style="327" customWidth="1"/>
    <col min="6925" max="6925" width="6.3828125" style="327" customWidth="1"/>
    <col min="6926" max="6926" width="5.1875" style="327" customWidth="1"/>
    <col min="6927" max="6927" width="6.78515625" style="327" customWidth="1"/>
    <col min="6928" max="6928" width="2.125" style="327" customWidth="1"/>
    <col min="6929" max="6929" width="27.40625" style="327" customWidth="1"/>
    <col min="6930" max="7156" width="9.84375" style="327" customWidth="1"/>
    <col min="7157" max="7157" width="1.328125" style="327" customWidth="1"/>
    <col min="7158" max="7158" width="3.05859375" style="327" customWidth="1"/>
    <col min="7159" max="7159" width="6.51953125" style="327" customWidth="1"/>
    <col min="7160" max="7160" width="22.484375" style="327" customWidth="1"/>
    <col min="7161" max="7161" width="13.703125" style="327" customWidth="1"/>
    <col min="7162" max="7162" width="9.046875" style="327" customWidth="1"/>
    <col min="7163" max="7163" width="5.3203125" style="327" customWidth="1"/>
    <col min="7164" max="7164" width="3.58984375" style="327" customWidth="1"/>
    <col min="7165" max="7165" width="5.1875" style="327" customWidth="1"/>
    <col min="7166" max="7166" width="6.65234375" style="327" customWidth="1"/>
    <col min="7167" max="7167" width="3.58984375" style="327" customWidth="1"/>
    <col min="7168" max="7168" width="8.51171875" style="327" customWidth="1"/>
    <col min="7169" max="7169" width="4.7890625" style="327" customWidth="1"/>
    <col min="7170" max="7172" width="4.390625" style="327" customWidth="1"/>
    <col min="7173" max="7173" width="4.12109375" style="327" customWidth="1"/>
    <col min="7174" max="7174" width="3.05859375" style="327" customWidth="1"/>
    <col min="7175" max="7175" width="4.390625" style="327" customWidth="1"/>
    <col min="7176" max="7176" width="3.32421875" style="327" customWidth="1"/>
    <col min="7177" max="7178" width="4.65625" style="327" customWidth="1"/>
    <col min="7179" max="7179" width="15.30078125" style="327" customWidth="1"/>
    <col min="7180" max="7180" width="1.59375" style="327" customWidth="1"/>
    <col min="7181" max="7181" width="6.3828125" style="327" customWidth="1"/>
    <col min="7182" max="7182" width="5.1875" style="327" customWidth="1"/>
    <col min="7183" max="7183" width="6.78515625" style="327" customWidth="1"/>
    <col min="7184" max="7184" width="2.125" style="327" customWidth="1"/>
    <col min="7185" max="7185" width="27.40625" style="327" customWidth="1"/>
    <col min="7186" max="7412" width="9.84375" style="327" customWidth="1"/>
    <col min="7413" max="7413" width="1.328125" style="327" customWidth="1"/>
    <col min="7414" max="7414" width="3.05859375" style="327" customWidth="1"/>
    <col min="7415" max="7415" width="6.51953125" style="327" customWidth="1"/>
    <col min="7416" max="7416" width="22.484375" style="327" customWidth="1"/>
    <col min="7417" max="7417" width="13.703125" style="327" customWidth="1"/>
    <col min="7418" max="7418" width="9.046875" style="327" customWidth="1"/>
    <col min="7419" max="7419" width="5.3203125" style="327" customWidth="1"/>
    <col min="7420" max="7420" width="3.58984375" style="327" customWidth="1"/>
    <col min="7421" max="7421" width="5.1875" style="327" customWidth="1"/>
    <col min="7422" max="7422" width="6.65234375" style="327" customWidth="1"/>
    <col min="7423" max="7423" width="3.58984375" style="327" customWidth="1"/>
    <col min="7424" max="7424" width="8.51171875" style="327" customWidth="1"/>
    <col min="7425" max="7425" width="4.7890625" style="327" customWidth="1"/>
    <col min="7426" max="7428" width="4.390625" style="327" customWidth="1"/>
    <col min="7429" max="7429" width="4.12109375" style="327" customWidth="1"/>
    <col min="7430" max="7430" width="3.05859375" style="327" customWidth="1"/>
    <col min="7431" max="7431" width="4.390625" style="327" customWidth="1"/>
    <col min="7432" max="7432" width="3.32421875" style="327" customWidth="1"/>
    <col min="7433" max="7434" width="4.65625" style="327" customWidth="1"/>
    <col min="7435" max="7435" width="15.30078125" style="327" customWidth="1"/>
    <col min="7436" max="7436" width="1.59375" style="327" customWidth="1"/>
    <col min="7437" max="7437" width="6.3828125" style="327" customWidth="1"/>
    <col min="7438" max="7438" width="5.1875" style="327" customWidth="1"/>
    <col min="7439" max="7439" width="6.78515625" style="327" customWidth="1"/>
    <col min="7440" max="7440" width="2.125" style="327" customWidth="1"/>
    <col min="7441" max="7441" width="27.40625" style="327" customWidth="1"/>
    <col min="7442" max="7668" width="9.84375" style="327" customWidth="1"/>
    <col min="7669" max="7669" width="1.328125" style="327" customWidth="1"/>
    <col min="7670" max="7670" width="3.05859375" style="327" customWidth="1"/>
    <col min="7671" max="7671" width="6.51953125" style="327" customWidth="1"/>
    <col min="7672" max="7672" width="22.484375" style="327" customWidth="1"/>
    <col min="7673" max="7673" width="13.703125" style="327" customWidth="1"/>
    <col min="7674" max="7674" width="9.046875" style="327" customWidth="1"/>
    <col min="7675" max="7675" width="5.3203125" style="327" customWidth="1"/>
    <col min="7676" max="7676" width="3.58984375" style="327" customWidth="1"/>
    <col min="7677" max="7677" width="5.1875" style="327" customWidth="1"/>
    <col min="7678" max="7678" width="6.65234375" style="327" customWidth="1"/>
    <col min="7679" max="7679" width="3.58984375" style="327" customWidth="1"/>
    <col min="7680" max="7680" width="8.51171875" style="327" customWidth="1"/>
    <col min="7681" max="7681" width="4.7890625" style="327" customWidth="1"/>
    <col min="7682" max="7684" width="4.390625" style="327" customWidth="1"/>
    <col min="7685" max="7685" width="4.12109375" style="327" customWidth="1"/>
    <col min="7686" max="7686" width="3.05859375" style="327" customWidth="1"/>
    <col min="7687" max="7687" width="4.390625" style="327" customWidth="1"/>
    <col min="7688" max="7688" width="3.32421875" style="327" customWidth="1"/>
    <col min="7689" max="7690" width="4.65625" style="327" customWidth="1"/>
    <col min="7691" max="7691" width="15.30078125" style="327" customWidth="1"/>
    <col min="7692" max="7692" width="1.59375" style="327" customWidth="1"/>
    <col min="7693" max="7693" width="6.3828125" style="327" customWidth="1"/>
    <col min="7694" max="7694" width="5.1875" style="327" customWidth="1"/>
    <col min="7695" max="7695" width="6.78515625" style="327" customWidth="1"/>
    <col min="7696" max="7696" width="2.125" style="327" customWidth="1"/>
    <col min="7697" max="7697" width="27.40625" style="327" customWidth="1"/>
    <col min="7698" max="7924" width="9.84375" style="327" customWidth="1"/>
    <col min="7925" max="7925" width="1.328125" style="327" customWidth="1"/>
    <col min="7926" max="7926" width="3.05859375" style="327" customWidth="1"/>
    <col min="7927" max="7927" width="6.51953125" style="327" customWidth="1"/>
    <col min="7928" max="7928" width="22.484375" style="327" customWidth="1"/>
    <col min="7929" max="7929" width="13.703125" style="327" customWidth="1"/>
    <col min="7930" max="7930" width="9.046875" style="327" customWidth="1"/>
    <col min="7931" max="7931" width="5.3203125" style="327" customWidth="1"/>
    <col min="7932" max="7932" width="3.58984375" style="327" customWidth="1"/>
    <col min="7933" max="7933" width="5.1875" style="327" customWidth="1"/>
    <col min="7934" max="7934" width="6.65234375" style="327" customWidth="1"/>
    <col min="7935" max="7935" width="3.58984375" style="327" customWidth="1"/>
    <col min="7936" max="7936" width="8.51171875" style="327" customWidth="1"/>
    <col min="7937" max="7937" width="4.7890625" style="327" customWidth="1"/>
    <col min="7938" max="7940" width="4.390625" style="327" customWidth="1"/>
    <col min="7941" max="7941" width="4.12109375" style="327" customWidth="1"/>
    <col min="7942" max="7942" width="3.05859375" style="327" customWidth="1"/>
    <col min="7943" max="7943" width="4.390625" style="327" customWidth="1"/>
    <col min="7944" max="7944" width="3.32421875" style="327" customWidth="1"/>
    <col min="7945" max="7946" width="4.65625" style="327" customWidth="1"/>
    <col min="7947" max="7947" width="15.30078125" style="327" customWidth="1"/>
    <col min="7948" max="7948" width="1.59375" style="327" customWidth="1"/>
    <col min="7949" max="7949" width="6.3828125" style="327" customWidth="1"/>
    <col min="7950" max="7950" width="5.1875" style="327" customWidth="1"/>
    <col min="7951" max="7951" width="6.78515625" style="327" customWidth="1"/>
    <col min="7952" max="7952" width="2.125" style="327" customWidth="1"/>
    <col min="7953" max="7953" width="27.40625" style="327" customWidth="1"/>
    <col min="7954" max="8180" width="9.84375" style="327" customWidth="1"/>
    <col min="8181" max="8181" width="1.328125" style="327" customWidth="1"/>
    <col min="8182" max="8182" width="3.05859375" style="327" customWidth="1"/>
    <col min="8183" max="8183" width="6.51953125" style="327" customWidth="1"/>
    <col min="8184" max="8184" width="22.484375" style="327" customWidth="1"/>
    <col min="8185" max="8185" width="13.703125" style="327" customWidth="1"/>
    <col min="8186" max="8186" width="9.046875" style="327" customWidth="1"/>
    <col min="8187" max="8187" width="5.3203125" style="327" customWidth="1"/>
    <col min="8188" max="8188" width="3.58984375" style="327" customWidth="1"/>
    <col min="8189" max="8189" width="5.1875" style="327" customWidth="1"/>
    <col min="8190" max="8190" width="6.65234375" style="327" customWidth="1"/>
    <col min="8191" max="8191" width="3.58984375" style="327" customWidth="1"/>
    <col min="8192" max="8192" width="8.51171875" style="327" customWidth="1"/>
    <col min="8193" max="8193" width="4.7890625" style="327" customWidth="1"/>
    <col min="8194" max="8196" width="4.390625" style="327" customWidth="1"/>
    <col min="8197" max="8197" width="4.12109375" style="327" customWidth="1"/>
    <col min="8198" max="8198" width="3.05859375" style="327" customWidth="1"/>
    <col min="8199" max="8199" width="4.390625" style="327" customWidth="1"/>
    <col min="8200" max="8200" width="3.32421875" style="327" customWidth="1"/>
    <col min="8201" max="8202" width="4.65625" style="327" customWidth="1"/>
    <col min="8203" max="8203" width="15.30078125" style="327" customWidth="1"/>
    <col min="8204" max="8204" width="1.59375" style="327" customWidth="1"/>
    <col min="8205" max="8205" width="6.3828125" style="327" customWidth="1"/>
    <col min="8206" max="8206" width="5.1875" style="327" customWidth="1"/>
    <col min="8207" max="8207" width="6.78515625" style="327" customWidth="1"/>
    <col min="8208" max="8208" width="2.125" style="327" customWidth="1"/>
    <col min="8209" max="8209" width="27.40625" style="327" customWidth="1"/>
    <col min="8210" max="8436" width="9.84375" style="327" customWidth="1"/>
    <col min="8437" max="8437" width="1.328125" style="327" customWidth="1"/>
    <col min="8438" max="8438" width="3.05859375" style="327" customWidth="1"/>
    <col min="8439" max="8439" width="6.51953125" style="327" customWidth="1"/>
    <col min="8440" max="8440" width="22.484375" style="327" customWidth="1"/>
    <col min="8441" max="8441" width="13.703125" style="327" customWidth="1"/>
    <col min="8442" max="8442" width="9.046875" style="327" customWidth="1"/>
    <col min="8443" max="8443" width="5.3203125" style="327" customWidth="1"/>
    <col min="8444" max="8444" width="3.58984375" style="327" customWidth="1"/>
    <col min="8445" max="8445" width="5.1875" style="327" customWidth="1"/>
    <col min="8446" max="8446" width="6.65234375" style="327" customWidth="1"/>
    <col min="8447" max="8447" width="3.58984375" style="327" customWidth="1"/>
    <col min="8448" max="8448" width="8.51171875" style="327" customWidth="1"/>
    <col min="8449" max="8449" width="4.7890625" style="327" customWidth="1"/>
    <col min="8450" max="8452" width="4.390625" style="327" customWidth="1"/>
    <col min="8453" max="8453" width="4.12109375" style="327" customWidth="1"/>
    <col min="8454" max="8454" width="3.05859375" style="327" customWidth="1"/>
    <col min="8455" max="8455" width="4.390625" style="327" customWidth="1"/>
    <col min="8456" max="8456" width="3.32421875" style="327" customWidth="1"/>
    <col min="8457" max="8458" width="4.65625" style="327" customWidth="1"/>
    <col min="8459" max="8459" width="15.30078125" style="327" customWidth="1"/>
    <col min="8460" max="8460" width="1.59375" style="327" customWidth="1"/>
    <col min="8461" max="8461" width="6.3828125" style="327" customWidth="1"/>
    <col min="8462" max="8462" width="5.1875" style="327" customWidth="1"/>
    <col min="8463" max="8463" width="6.78515625" style="327" customWidth="1"/>
    <col min="8464" max="8464" width="2.125" style="327" customWidth="1"/>
    <col min="8465" max="8465" width="27.40625" style="327" customWidth="1"/>
    <col min="8466" max="8692" width="9.84375" style="327" customWidth="1"/>
    <col min="8693" max="8693" width="1.328125" style="327" customWidth="1"/>
    <col min="8694" max="8694" width="3.05859375" style="327" customWidth="1"/>
    <col min="8695" max="8695" width="6.51953125" style="327" customWidth="1"/>
    <col min="8696" max="8696" width="22.484375" style="327" customWidth="1"/>
    <col min="8697" max="8697" width="13.703125" style="327" customWidth="1"/>
    <col min="8698" max="8698" width="9.046875" style="327" customWidth="1"/>
    <col min="8699" max="8699" width="5.3203125" style="327" customWidth="1"/>
    <col min="8700" max="8700" width="3.58984375" style="327" customWidth="1"/>
    <col min="8701" max="8701" width="5.1875" style="327" customWidth="1"/>
    <col min="8702" max="8702" width="6.65234375" style="327" customWidth="1"/>
    <col min="8703" max="8703" width="3.58984375" style="327" customWidth="1"/>
    <col min="8704" max="8704" width="8.51171875" style="327" customWidth="1"/>
    <col min="8705" max="8705" width="4.7890625" style="327" customWidth="1"/>
    <col min="8706" max="8708" width="4.390625" style="327" customWidth="1"/>
    <col min="8709" max="8709" width="4.12109375" style="327" customWidth="1"/>
    <col min="8710" max="8710" width="3.05859375" style="327" customWidth="1"/>
    <col min="8711" max="8711" width="4.390625" style="327" customWidth="1"/>
    <col min="8712" max="8712" width="3.32421875" style="327" customWidth="1"/>
    <col min="8713" max="8714" width="4.65625" style="327" customWidth="1"/>
    <col min="8715" max="8715" width="15.30078125" style="327" customWidth="1"/>
    <col min="8716" max="8716" width="1.59375" style="327" customWidth="1"/>
    <col min="8717" max="8717" width="6.3828125" style="327" customWidth="1"/>
    <col min="8718" max="8718" width="5.1875" style="327" customWidth="1"/>
    <col min="8719" max="8719" width="6.78515625" style="327" customWidth="1"/>
    <col min="8720" max="8720" width="2.125" style="327" customWidth="1"/>
    <col min="8721" max="8721" width="27.40625" style="327" customWidth="1"/>
    <col min="8722" max="8948" width="9.84375" style="327" customWidth="1"/>
    <col min="8949" max="8949" width="1.328125" style="327" customWidth="1"/>
    <col min="8950" max="8950" width="3.05859375" style="327" customWidth="1"/>
    <col min="8951" max="8951" width="6.51953125" style="327" customWidth="1"/>
    <col min="8952" max="8952" width="22.484375" style="327" customWidth="1"/>
    <col min="8953" max="8953" width="13.703125" style="327" customWidth="1"/>
    <col min="8954" max="8954" width="9.046875" style="327" customWidth="1"/>
    <col min="8955" max="8955" width="5.3203125" style="327" customWidth="1"/>
    <col min="8956" max="8956" width="3.58984375" style="327" customWidth="1"/>
    <col min="8957" max="8957" width="5.1875" style="327" customWidth="1"/>
    <col min="8958" max="8958" width="6.65234375" style="327" customWidth="1"/>
    <col min="8959" max="8959" width="3.58984375" style="327" customWidth="1"/>
    <col min="8960" max="8960" width="8.51171875" style="327" customWidth="1"/>
    <col min="8961" max="8961" width="4.7890625" style="327" customWidth="1"/>
    <col min="8962" max="8964" width="4.390625" style="327" customWidth="1"/>
    <col min="8965" max="8965" width="4.12109375" style="327" customWidth="1"/>
    <col min="8966" max="8966" width="3.05859375" style="327" customWidth="1"/>
    <col min="8967" max="8967" width="4.390625" style="327" customWidth="1"/>
    <col min="8968" max="8968" width="3.32421875" style="327" customWidth="1"/>
    <col min="8969" max="8970" width="4.65625" style="327" customWidth="1"/>
    <col min="8971" max="8971" width="15.30078125" style="327" customWidth="1"/>
    <col min="8972" max="8972" width="1.59375" style="327" customWidth="1"/>
    <col min="8973" max="8973" width="6.3828125" style="327" customWidth="1"/>
    <col min="8974" max="8974" width="5.1875" style="327" customWidth="1"/>
    <col min="8975" max="8975" width="6.78515625" style="327" customWidth="1"/>
    <col min="8976" max="8976" width="2.125" style="327" customWidth="1"/>
    <col min="8977" max="8977" width="27.40625" style="327" customWidth="1"/>
    <col min="8978" max="9204" width="9.84375" style="327" customWidth="1"/>
    <col min="9205" max="9205" width="1.328125" style="327" customWidth="1"/>
    <col min="9206" max="9206" width="3.05859375" style="327" customWidth="1"/>
    <col min="9207" max="9207" width="6.51953125" style="327" customWidth="1"/>
    <col min="9208" max="9208" width="22.484375" style="327" customWidth="1"/>
    <col min="9209" max="9209" width="13.703125" style="327" customWidth="1"/>
    <col min="9210" max="9210" width="9.046875" style="327" customWidth="1"/>
    <col min="9211" max="9211" width="5.3203125" style="327" customWidth="1"/>
    <col min="9212" max="9212" width="3.58984375" style="327" customWidth="1"/>
    <col min="9213" max="9213" width="5.1875" style="327" customWidth="1"/>
    <col min="9214" max="9214" width="6.65234375" style="327" customWidth="1"/>
    <col min="9215" max="9215" width="3.58984375" style="327" customWidth="1"/>
    <col min="9216" max="9216" width="8.51171875" style="327" customWidth="1"/>
    <col min="9217" max="9217" width="4.7890625" style="327" customWidth="1"/>
    <col min="9218" max="9220" width="4.390625" style="327" customWidth="1"/>
    <col min="9221" max="9221" width="4.12109375" style="327" customWidth="1"/>
    <col min="9222" max="9222" width="3.05859375" style="327" customWidth="1"/>
    <col min="9223" max="9223" width="4.390625" style="327" customWidth="1"/>
    <col min="9224" max="9224" width="3.32421875" style="327" customWidth="1"/>
    <col min="9225" max="9226" width="4.65625" style="327" customWidth="1"/>
    <col min="9227" max="9227" width="15.30078125" style="327" customWidth="1"/>
    <col min="9228" max="9228" width="1.59375" style="327" customWidth="1"/>
    <col min="9229" max="9229" width="6.3828125" style="327" customWidth="1"/>
    <col min="9230" max="9230" width="5.1875" style="327" customWidth="1"/>
    <col min="9231" max="9231" width="6.78515625" style="327" customWidth="1"/>
    <col min="9232" max="9232" width="2.125" style="327" customWidth="1"/>
    <col min="9233" max="9233" width="27.40625" style="327" customWidth="1"/>
    <col min="9234" max="9460" width="9.84375" style="327" customWidth="1"/>
    <col min="9461" max="9461" width="1.328125" style="327" customWidth="1"/>
    <col min="9462" max="9462" width="3.05859375" style="327" customWidth="1"/>
    <col min="9463" max="9463" width="6.51953125" style="327" customWidth="1"/>
    <col min="9464" max="9464" width="22.484375" style="327" customWidth="1"/>
    <col min="9465" max="9465" width="13.703125" style="327" customWidth="1"/>
    <col min="9466" max="9466" width="9.046875" style="327" customWidth="1"/>
    <col min="9467" max="9467" width="5.3203125" style="327" customWidth="1"/>
    <col min="9468" max="9468" width="3.58984375" style="327" customWidth="1"/>
    <col min="9469" max="9469" width="5.1875" style="327" customWidth="1"/>
    <col min="9470" max="9470" width="6.65234375" style="327" customWidth="1"/>
    <col min="9471" max="9471" width="3.58984375" style="327" customWidth="1"/>
    <col min="9472" max="9472" width="8.51171875" style="327" customWidth="1"/>
    <col min="9473" max="9473" width="4.7890625" style="327" customWidth="1"/>
    <col min="9474" max="9476" width="4.390625" style="327" customWidth="1"/>
    <col min="9477" max="9477" width="4.12109375" style="327" customWidth="1"/>
    <col min="9478" max="9478" width="3.05859375" style="327" customWidth="1"/>
    <col min="9479" max="9479" width="4.390625" style="327" customWidth="1"/>
    <col min="9480" max="9480" width="3.32421875" style="327" customWidth="1"/>
    <col min="9481" max="9482" width="4.65625" style="327" customWidth="1"/>
    <col min="9483" max="9483" width="15.30078125" style="327" customWidth="1"/>
    <col min="9484" max="9484" width="1.59375" style="327" customWidth="1"/>
    <col min="9485" max="9485" width="6.3828125" style="327" customWidth="1"/>
    <col min="9486" max="9486" width="5.1875" style="327" customWidth="1"/>
    <col min="9487" max="9487" width="6.78515625" style="327" customWidth="1"/>
    <col min="9488" max="9488" width="2.125" style="327" customWidth="1"/>
    <col min="9489" max="9489" width="27.40625" style="327" customWidth="1"/>
    <col min="9490" max="9716" width="9.84375" style="327" customWidth="1"/>
    <col min="9717" max="9717" width="1.328125" style="327" customWidth="1"/>
    <col min="9718" max="9718" width="3.05859375" style="327" customWidth="1"/>
    <col min="9719" max="9719" width="6.51953125" style="327" customWidth="1"/>
    <col min="9720" max="9720" width="22.484375" style="327" customWidth="1"/>
    <col min="9721" max="9721" width="13.703125" style="327" customWidth="1"/>
    <col min="9722" max="9722" width="9.046875" style="327" customWidth="1"/>
    <col min="9723" max="9723" width="5.3203125" style="327" customWidth="1"/>
    <col min="9724" max="9724" width="3.58984375" style="327" customWidth="1"/>
    <col min="9725" max="9725" width="5.1875" style="327" customWidth="1"/>
    <col min="9726" max="9726" width="6.65234375" style="327" customWidth="1"/>
    <col min="9727" max="9727" width="3.58984375" style="327" customWidth="1"/>
    <col min="9728" max="9728" width="8.51171875" style="327" customWidth="1"/>
    <col min="9729" max="9729" width="4.7890625" style="327" customWidth="1"/>
    <col min="9730" max="9732" width="4.390625" style="327" customWidth="1"/>
    <col min="9733" max="9733" width="4.12109375" style="327" customWidth="1"/>
    <col min="9734" max="9734" width="3.05859375" style="327" customWidth="1"/>
    <col min="9735" max="9735" width="4.390625" style="327" customWidth="1"/>
    <col min="9736" max="9736" width="3.32421875" style="327" customWidth="1"/>
    <col min="9737" max="9738" width="4.65625" style="327" customWidth="1"/>
    <col min="9739" max="9739" width="15.30078125" style="327" customWidth="1"/>
    <col min="9740" max="9740" width="1.59375" style="327" customWidth="1"/>
    <col min="9741" max="9741" width="6.3828125" style="327" customWidth="1"/>
    <col min="9742" max="9742" width="5.1875" style="327" customWidth="1"/>
    <col min="9743" max="9743" width="6.78515625" style="327" customWidth="1"/>
    <col min="9744" max="9744" width="2.125" style="327" customWidth="1"/>
    <col min="9745" max="9745" width="27.40625" style="327" customWidth="1"/>
    <col min="9746" max="9972" width="9.84375" style="327" customWidth="1"/>
    <col min="9973" max="9973" width="1.328125" style="327" customWidth="1"/>
    <col min="9974" max="9974" width="3.05859375" style="327" customWidth="1"/>
    <col min="9975" max="9975" width="6.51953125" style="327" customWidth="1"/>
    <col min="9976" max="9976" width="22.484375" style="327" customWidth="1"/>
    <col min="9977" max="9977" width="13.703125" style="327" customWidth="1"/>
    <col min="9978" max="9978" width="9.046875" style="327" customWidth="1"/>
    <col min="9979" max="9979" width="5.3203125" style="327" customWidth="1"/>
    <col min="9980" max="9980" width="3.58984375" style="327" customWidth="1"/>
    <col min="9981" max="9981" width="5.1875" style="327" customWidth="1"/>
    <col min="9982" max="9982" width="6.65234375" style="327" customWidth="1"/>
    <col min="9983" max="9983" width="3.58984375" style="327" customWidth="1"/>
    <col min="9984" max="9984" width="8.51171875" style="327" customWidth="1"/>
    <col min="9985" max="9985" width="4.7890625" style="327" customWidth="1"/>
    <col min="9986" max="9988" width="4.390625" style="327" customWidth="1"/>
    <col min="9989" max="9989" width="4.12109375" style="327" customWidth="1"/>
    <col min="9990" max="9990" width="3.05859375" style="327" customWidth="1"/>
    <col min="9991" max="9991" width="4.390625" style="327" customWidth="1"/>
    <col min="9992" max="9992" width="3.32421875" style="327" customWidth="1"/>
    <col min="9993" max="9994" width="4.65625" style="327" customWidth="1"/>
    <col min="9995" max="9995" width="15.30078125" style="327" customWidth="1"/>
    <col min="9996" max="9996" width="1.59375" style="327" customWidth="1"/>
    <col min="9997" max="9997" width="6.3828125" style="327" customWidth="1"/>
    <col min="9998" max="9998" width="5.1875" style="327" customWidth="1"/>
    <col min="9999" max="9999" width="6.78515625" style="327" customWidth="1"/>
    <col min="10000" max="10000" width="2.125" style="327" customWidth="1"/>
    <col min="10001" max="10001" width="27.40625" style="327" customWidth="1"/>
    <col min="10002" max="10228" width="9.84375" style="327" customWidth="1"/>
    <col min="10229" max="10229" width="1.328125" style="327" customWidth="1"/>
    <col min="10230" max="10230" width="3.05859375" style="327" customWidth="1"/>
    <col min="10231" max="10231" width="6.51953125" style="327" customWidth="1"/>
    <col min="10232" max="10232" width="22.484375" style="327" customWidth="1"/>
    <col min="10233" max="10233" width="13.703125" style="327" customWidth="1"/>
    <col min="10234" max="10234" width="9.046875" style="327" customWidth="1"/>
    <col min="10235" max="10235" width="5.3203125" style="327" customWidth="1"/>
    <col min="10236" max="10236" width="3.58984375" style="327" customWidth="1"/>
    <col min="10237" max="10237" width="5.1875" style="327" customWidth="1"/>
    <col min="10238" max="10238" width="6.65234375" style="327" customWidth="1"/>
    <col min="10239" max="10239" width="3.58984375" style="327" customWidth="1"/>
    <col min="10240" max="10240" width="8.51171875" style="327" customWidth="1"/>
    <col min="10241" max="10241" width="4.7890625" style="327" customWidth="1"/>
    <col min="10242" max="10244" width="4.390625" style="327" customWidth="1"/>
    <col min="10245" max="10245" width="4.12109375" style="327" customWidth="1"/>
    <col min="10246" max="10246" width="3.05859375" style="327" customWidth="1"/>
    <col min="10247" max="10247" width="4.390625" style="327" customWidth="1"/>
    <col min="10248" max="10248" width="3.32421875" style="327" customWidth="1"/>
    <col min="10249" max="10250" width="4.65625" style="327" customWidth="1"/>
    <col min="10251" max="10251" width="15.30078125" style="327" customWidth="1"/>
    <col min="10252" max="10252" width="1.59375" style="327" customWidth="1"/>
    <col min="10253" max="10253" width="6.3828125" style="327" customWidth="1"/>
    <col min="10254" max="10254" width="5.1875" style="327" customWidth="1"/>
    <col min="10255" max="10255" width="6.78515625" style="327" customWidth="1"/>
    <col min="10256" max="10256" width="2.125" style="327" customWidth="1"/>
    <col min="10257" max="10257" width="27.40625" style="327" customWidth="1"/>
    <col min="10258" max="10484" width="9.84375" style="327" customWidth="1"/>
    <col min="10485" max="10485" width="1.328125" style="327" customWidth="1"/>
    <col min="10486" max="10486" width="3.05859375" style="327" customWidth="1"/>
    <col min="10487" max="10487" width="6.51953125" style="327" customWidth="1"/>
    <col min="10488" max="10488" width="22.484375" style="327" customWidth="1"/>
    <col min="10489" max="10489" width="13.703125" style="327" customWidth="1"/>
    <col min="10490" max="10490" width="9.046875" style="327" customWidth="1"/>
    <col min="10491" max="10491" width="5.3203125" style="327" customWidth="1"/>
    <col min="10492" max="10492" width="3.58984375" style="327" customWidth="1"/>
    <col min="10493" max="10493" width="5.1875" style="327" customWidth="1"/>
    <col min="10494" max="10494" width="6.65234375" style="327" customWidth="1"/>
    <col min="10495" max="10495" width="3.58984375" style="327" customWidth="1"/>
    <col min="10496" max="10496" width="8.51171875" style="327" customWidth="1"/>
    <col min="10497" max="10497" width="4.7890625" style="327" customWidth="1"/>
    <col min="10498" max="10500" width="4.390625" style="327" customWidth="1"/>
    <col min="10501" max="10501" width="4.12109375" style="327" customWidth="1"/>
    <col min="10502" max="10502" width="3.05859375" style="327" customWidth="1"/>
    <col min="10503" max="10503" width="4.390625" style="327" customWidth="1"/>
    <col min="10504" max="10504" width="3.32421875" style="327" customWidth="1"/>
    <col min="10505" max="10506" width="4.65625" style="327" customWidth="1"/>
    <col min="10507" max="10507" width="15.30078125" style="327" customWidth="1"/>
    <col min="10508" max="10508" width="1.59375" style="327" customWidth="1"/>
    <col min="10509" max="10509" width="6.3828125" style="327" customWidth="1"/>
    <col min="10510" max="10510" width="5.1875" style="327" customWidth="1"/>
    <col min="10511" max="10511" width="6.78515625" style="327" customWidth="1"/>
    <col min="10512" max="10512" width="2.125" style="327" customWidth="1"/>
    <col min="10513" max="10513" width="27.40625" style="327" customWidth="1"/>
    <col min="10514" max="10740" width="9.84375" style="327" customWidth="1"/>
    <col min="10741" max="10741" width="1.328125" style="327" customWidth="1"/>
    <col min="10742" max="10742" width="3.05859375" style="327" customWidth="1"/>
    <col min="10743" max="10743" width="6.51953125" style="327" customWidth="1"/>
    <col min="10744" max="10744" width="22.484375" style="327" customWidth="1"/>
    <col min="10745" max="10745" width="13.703125" style="327" customWidth="1"/>
    <col min="10746" max="10746" width="9.046875" style="327" customWidth="1"/>
    <col min="10747" max="10747" width="5.3203125" style="327" customWidth="1"/>
    <col min="10748" max="10748" width="3.58984375" style="327" customWidth="1"/>
    <col min="10749" max="10749" width="5.1875" style="327" customWidth="1"/>
    <col min="10750" max="10750" width="6.65234375" style="327" customWidth="1"/>
    <col min="10751" max="10751" width="3.58984375" style="327" customWidth="1"/>
    <col min="10752" max="10752" width="8.51171875" style="327" customWidth="1"/>
    <col min="10753" max="10753" width="4.7890625" style="327" customWidth="1"/>
    <col min="10754" max="10756" width="4.390625" style="327" customWidth="1"/>
    <col min="10757" max="10757" width="4.12109375" style="327" customWidth="1"/>
    <col min="10758" max="10758" width="3.05859375" style="327" customWidth="1"/>
    <col min="10759" max="10759" width="4.390625" style="327" customWidth="1"/>
    <col min="10760" max="10760" width="3.32421875" style="327" customWidth="1"/>
    <col min="10761" max="10762" width="4.65625" style="327" customWidth="1"/>
    <col min="10763" max="10763" width="15.30078125" style="327" customWidth="1"/>
    <col min="10764" max="10764" width="1.59375" style="327" customWidth="1"/>
    <col min="10765" max="10765" width="6.3828125" style="327" customWidth="1"/>
    <col min="10766" max="10766" width="5.1875" style="327" customWidth="1"/>
    <col min="10767" max="10767" width="6.78515625" style="327" customWidth="1"/>
    <col min="10768" max="10768" width="2.125" style="327" customWidth="1"/>
    <col min="10769" max="10769" width="27.40625" style="327" customWidth="1"/>
    <col min="10770" max="10996" width="9.84375" style="327" customWidth="1"/>
    <col min="10997" max="10997" width="1.328125" style="327" customWidth="1"/>
    <col min="10998" max="10998" width="3.05859375" style="327" customWidth="1"/>
    <col min="10999" max="10999" width="6.51953125" style="327" customWidth="1"/>
    <col min="11000" max="11000" width="22.484375" style="327" customWidth="1"/>
    <col min="11001" max="11001" width="13.703125" style="327" customWidth="1"/>
    <col min="11002" max="11002" width="9.046875" style="327" customWidth="1"/>
    <col min="11003" max="11003" width="5.3203125" style="327" customWidth="1"/>
    <col min="11004" max="11004" width="3.58984375" style="327" customWidth="1"/>
    <col min="11005" max="11005" width="5.1875" style="327" customWidth="1"/>
    <col min="11006" max="11006" width="6.65234375" style="327" customWidth="1"/>
    <col min="11007" max="11007" width="3.58984375" style="327" customWidth="1"/>
    <col min="11008" max="11008" width="8.51171875" style="327" customWidth="1"/>
    <col min="11009" max="11009" width="4.7890625" style="327" customWidth="1"/>
    <col min="11010" max="11012" width="4.390625" style="327" customWidth="1"/>
    <col min="11013" max="11013" width="4.12109375" style="327" customWidth="1"/>
    <col min="11014" max="11014" width="3.05859375" style="327" customWidth="1"/>
    <col min="11015" max="11015" width="4.390625" style="327" customWidth="1"/>
    <col min="11016" max="11016" width="3.32421875" style="327" customWidth="1"/>
    <col min="11017" max="11018" width="4.65625" style="327" customWidth="1"/>
    <col min="11019" max="11019" width="15.30078125" style="327" customWidth="1"/>
    <col min="11020" max="11020" width="1.59375" style="327" customWidth="1"/>
    <col min="11021" max="11021" width="6.3828125" style="327" customWidth="1"/>
    <col min="11022" max="11022" width="5.1875" style="327" customWidth="1"/>
    <col min="11023" max="11023" width="6.78515625" style="327" customWidth="1"/>
    <col min="11024" max="11024" width="2.125" style="327" customWidth="1"/>
    <col min="11025" max="11025" width="27.40625" style="327" customWidth="1"/>
    <col min="11026" max="11252" width="9.84375" style="327" customWidth="1"/>
    <col min="11253" max="11253" width="1.328125" style="327" customWidth="1"/>
    <col min="11254" max="11254" width="3.05859375" style="327" customWidth="1"/>
    <col min="11255" max="11255" width="6.51953125" style="327" customWidth="1"/>
    <col min="11256" max="11256" width="22.484375" style="327" customWidth="1"/>
    <col min="11257" max="11257" width="13.703125" style="327" customWidth="1"/>
    <col min="11258" max="11258" width="9.046875" style="327" customWidth="1"/>
    <col min="11259" max="11259" width="5.3203125" style="327" customWidth="1"/>
    <col min="11260" max="11260" width="3.58984375" style="327" customWidth="1"/>
    <col min="11261" max="11261" width="5.1875" style="327" customWidth="1"/>
    <col min="11262" max="11262" width="6.65234375" style="327" customWidth="1"/>
    <col min="11263" max="11263" width="3.58984375" style="327" customWidth="1"/>
    <col min="11264" max="11264" width="8.51171875" style="327" customWidth="1"/>
    <col min="11265" max="11265" width="4.7890625" style="327" customWidth="1"/>
    <col min="11266" max="11268" width="4.390625" style="327" customWidth="1"/>
    <col min="11269" max="11269" width="4.12109375" style="327" customWidth="1"/>
    <col min="11270" max="11270" width="3.05859375" style="327" customWidth="1"/>
    <col min="11271" max="11271" width="4.390625" style="327" customWidth="1"/>
    <col min="11272" max="11272" width="3.32421875" style="327" customWidth="1"/>
    <col min="11273" max="11274" width="4.65625" style="327" customWidth="1"/>
    <col min="11275" max="11275" width="15.30078125" style="327" customWidth="1"/>
    <col min="11276" max="11276" width="1.59375" style="327" customWidth="1"/>
    <col min="11277" max="11277" width="6.3828125" style="327" customWidth="1"/>
    <col min="11278" max="11278" width="5.1875" style="327" customWidth="1"/>
    <col min="11279" max="11279" width="6.78515625" style="327" customWidth="1"/>
    <col min="11280" max="11280" width="2.125" style="327" customWidth="1"/>
    <col min="11281" max="11281" width="27.40625" style="327" customWidth="1"/>
    <col min="11282" max="11508" width="9.84375" style="327" customWidth="1"/>
    <col min="11509" max="11509" width="1.328125" style="327" customWidth="1"/>
    <col min="11510" max="11510" width="3.05859375" style="327" customWidth="1"/>
    <col min="11511" max="11511" width="6.51953125" style="327" customWidth="1"/>
    <col min="11512" max="11512" width="22.484375" style="327" customWidth="1"/>
    <col min="11513" max="11513" width="13.703125" style="327" customWidth="1"/>
    <col min="11514" max="11514" width="9.046875" style="327" customWidth="1"/>
    <col min="11515" max="11515" width="5.3203125" style="327" customWidth="1"/>
    <col min="11516" max="11516" width="3.58984375" style="327" customWidth="1"/>
    <col min="11517" max="11517" width="5.1875" style="327" customWidth="1"/>
    <col min="11518" max="11518" width="6.65234375" style="327" customWidth="1"/>
    <col min="11519" max="11519" width="3.58984375" style="327" customWidth="1"/>
    <col min="11520" max="11520" width="8.51171875" style="327" customWidth="1"/>
    <col min="11521" max="11521" width="4.7890625" style="327" customWidth="1"/>
    <col min="11522" max="11524" width="4.390625" style="327" customWidth="1"/>
    <col min="11525" max="11525" width="4.12109375" style="327" customWidth="1"/>
    <col min="11526" max="11526" width="3.05859375" style="327" customWidth="1"/>
    <col min="11527" max="11527" width="4.390625" style="327" customWidth="1"/>
    <col min="11528" max="11528" width="3.32421875" style="327" customWidth="1"/>
    <col min="11529" max="11530" width="4.65625" style="327" customWidth="1"/>
    <col min="11531" max="11531" width="15.30078125" style="327" customWidth="1"/>
    <col min="11532" max="11532" width="1.59375" style="327" customWidth="1"/>
    <col min="11533" max="11533" width="6.3828125" style="327" customWidth="1"/>
    <col min="11534" max="11534" width="5.1875" style="327" customWidth="1"/>
    <col min="11535" max="11535" width="6.78515625" style="327" customWidth="1"/>
    <col min="11536" max="11536" width="2.125" style="327" customWidth="1"/>
    <col min="11537" max="11537" width="27.40625" style="327" customWidth="1"/>
    <col min="11538" max="11764" width="9.84375" style="327" customWidth="1"/>
    <col min="11765" max="11765" width="1.328125" style="327" customWidth="1"/>
    <col min="11766" max="11766" width="3.05859375" style="327" customWidth="1"/>
    <col min="11767" max="11767" width="6.51953125" style="327" customWidth="1"/>
    <col min="11768" max="11768" width="22.484375" style="327" customWidth="1"/>
    <col min="11769" max="11769" width="13.703125" style="327" customWidth="1"/>
    <col min="11770" max="11770" width="9.046875" style="327" customWidth="1"/>
    <col min="11771" max="11771" width="5.3203125" style="327" customWidth="1"/>
    <col min="11772" max="11772" width="3.58984375" style="327" customWidth="1"/>
    <col min="11773" max="11773" width="5.1875" style="327" customWidth="1"/>
    <col min="11774" max="11774" width="6.65234375" style="327" customWidth="1"/>
    <col min="11775" max="11775" width="3.58984375" style="327" customWidth="1"/>
    <col min="11776" max="11776" width="8.51171875" style="327" customWidth="1"/>
    <col min="11777" max="11777" width="4.7890625" style="327" customWidth="1"/>
    <col min="11778" max="11780" width="4.390625" style="327" customWidth="1"/>
    <col min="11781" max="11781" width="4.12109375" style="327" customWidth="1"/>
    <col min="11782" max="11782" width="3.05859375" style="327" customWidth="1"/>
    <col min="11783" max="11783" width="4.390625" style="327" customWidth="1"/>
    <col min="11784" max="11784" width="3.32421875" style="327" customWidth="1"/>
    <col min="11785" max="11786" width="4.65625" style="327" customWidth="1"/>
    <col min="11787" max="11787" width="15.30078125" style="327" customWidth="1"/>
    <col min="11788" max="11788" width="1.59375" style="327" customWidth="1"/>
    <col min="11789" max="11789" width="6.3828125" style="327" customWidth="1"/>
    <col min="11790" max="11790" width="5.1875" style="327" customWidth="1"/>
    <col min="11791" max="11791" width="6.78515625" style="327" customWidth="1"/>
    <col min="11792" max="11792" width="2.125" style="327" customWidth="1"/>
    <col min="11793" max="11793" width="27.40625" style="327" customWidth="1"/>
    <col min="11794" max="12020" width="9.84375" style="327" customWidth="1"/>
    <col min="12021" max="12021" width="1.328125" style="327" customWidth="1"/>
    <col min="12022" max="12022" width="3.05859375" style="327" customWidth="1"/>
    <col min="12023" max="12023" width="6.51953125" style="327" customWidth="1"/>
    <col min="12024" max="12024" width="22.484375" style="327" customWidth="1"/>
    <col min="12025" max="12025" width="13.703125" style="327" customWidth="1"/>
    <col min="12026" max="12026" width="9.046875" style="327" customWidth="1"/>
    <col min="12027" max="12027" width="5.3203125" style="327" customWidth="1"/>
    <col min="12028" max="12028" width="3.58984375" style="327" customWidth="1"/>
    <col min="12029" max="12029" width="5.1875" style="327" customWidth="1"/>
    <col min="12030" max="12030" width="6.65234375" style="327" customWidth="1"/>
    <col min="12031" max="12031" width="3.58984375" style="327" customWidth="1"/>
    <col min="12032" max="12032" width="8.51171875" style="327" customWidth="1"/>
    <col min="12033" max="12033" width="4.7890625" style="327" customWidth="1"/>
    <col min="12034" max="12036" width="4.390625" style="327" customWidth="1"/>
    <col min="12037" max="12037" width="4.12109375" style="327" customWidth="1"/>
    <col min="12038" max="12038" width="3.05859375" style="327" customWidth="1"/>
    <col min="12039" max="12039" width="4.390625" style="327" customWidth="1"/>
    <col min="12040" max="12040" width="3.32421875" style="327" customWidth="1"/>
    <col min="12041" max="12042" width="4.65625" style="327" customWidth="1"/>
    <col min="12043" max="12043" width="15.30078125" style="327" customWidth="1"/>
    <col min="12044" max="12044" width="1.59375" style="327" customWidth="1"/>
    <col min="12045" max="12045" width="6.3828125" style="327" customWidth="1"/>
    <col min="12046" max="12046" width="5.1875" style="327" customWidth="1"/>
    <col min="12047" max="12047" width="6.78515625" style="327" customWidth="1"/>
    <col min="12048" max="12048" width="2.125" style="327" customWidth="1"/>
    <col min="12049" max="12049" width="27.40625" style="327" customWidth="1"/>
    <col min="12050" max="12276" width="9.84375" style="327" customWidth="1"/>
    <col min="12277" max="12277" width="1.328125" style="327" customWidth="1"/>
    <col min="12278" max="12278" width="3.05859375" style="327" customWidth="1"/>
    <col min="12279" max="12279" width="6.51953125" style="327" customWidth="1"/>
    <col min="12280" max="12280" width="22.484375" style="327" customWidth="1"/>
    <col min="12281" max="12281" width="13.703125" style="327" customWidth="1"/>
    <col min="12282" max="12282" width="9.046875" style="327" customWidth="1"/>
    <col min="12283" max="12283" width="5.3203125" style="327" customWidth="1"/>
    <col min="12284" max="12284" width="3.58984375" style="327" customWidth="1"/>
    <col min="12285" max="12285" width="5.1875" style="327" customWidth="1"/>
    <col min="12286" max="12286" width="6.65234375" style="327" customWidth="1"/>
    <col min="12287" max="12287" width="3.58984375" style="327" customWidth="1"/>
    <col min="12288" max="12288" width="8.51171875" style="327" customWidth="1"/>
    <col min="12289" max="12289" width="4.7890625" style="327" customWidth="1"/>
    <col min="12290" max="12292" width="4.390625" style="327" customWidth="1"/>
    <col min="12293" max="12293" width="4.12109375" style="327" customWidth="1"/>
    <col min="12294" max="12294" width="3.05859375" style="327" customWidth="1"/>
    <col min="12295" max="12295" width="4.390625" style="327" customWidth="1"/>
    <col min="12296" max="12296" width="3.32421875" style="327" customWidth="1"/>
    <col min="12297" max="12298" width="4.65625" style="327" customWidth="1"/>
    <col min="12299" max="12299" width="15.30078125" style="327" customWidth="1"/>
    <col min="12300" max="12300" width="1.59375" style="327" customWidth="1"/>
    <col min="12301" max="12301" width="6.3828125" style="327" customWidth="1"/>
    <col min="12302" max="12302" width="5.1875" style="327" customWidth="1"/>
    <col min="12303" max="12303" width="6.78515625" style="327" customWidth="1"/>
    <col min="12304" max="12304" width="2.125" style="327" customWidth="1"/>
    <col min="12305" max="12305" width="27.40625" style="327" customWidth="1"/>
    <col min="12306" max="12532" width="9.84375" style="327" customWidth="1"/>
    <col min="12533" max="12533" width="1.328125" style="327" customWidth="1"/>
    <col min="12534" max="12534" width="3.05859375" style="327" customWidth="1"/>
    <col min="12535" max="12535" width="6.51953125" style="327" customWidth="1"/>
    <col min="12536" max="12536" width="22.484375" style="327" customWidth="1"/>
    <col min="12537" max="12537" width="13.703125" style="327" customWidth="1"/>
    <col min="12538" max="12538" width="9.046875" style="327" customWidth="1"/>
    <col min="12539" max="12539" width="5.3203125" style="327" customWidth="1"/>
    <col min="12540" max="12540" width="3.58984375" style="327" customWidth="1"/>
    <col min="12541" max="12541" width="5.1875" style="327" customWidth="1"/>
    <col min="12542" max="12542" width="6.65234375" style="327" customWidth="1"/>
    <col min="12543" max="12543" width="3.58984375" style="327" customWidth="1"/>
    <col min="12544" max="12544" width="8.51171875" style="327" customWidth="1"/>
    <col min="12545" max="12545" width="4.7890625" style="327" customWidth="1"/>
    <col min="12546" max="12548" width="4.390625" style="327" customWidth="1"/>
    <col min="12549" max="12549" width="4.12109375" style="327" customWidth="1"/>
    <col min="12550" max="12550" width="3.05859375" style="327" customWidth="1"/>
    <col min="12551" max="12551" width="4.390625" style="327" customWidth="1"/>
    <col min="12552" max="12552" width="3.32421875" style="327" customWidth="1"/>
    <col min="12553" max="12554" width="4.65625" style="327" customWidth="1"/>
    <col min="12555" max="12555" width="15.30078125" style="327" customWidth="1"/>
    <col min="12556" max="12556" width="1.59375" style="327" customWidth="1"/>
    <col min="12557" max="12557" width="6.3828125" style="327" customWidth="1"/>
    <col min="12558" max="12558" width="5.1875" style="327" customWidth="1"/>
    <col min="12559" max="12559" width="6.78515625" style="327" customWidth="1"/>
    <col min="12560" max="12560" width="2.125" style="327" customWidth="1"/>
    <col min="12561" max="12561" width="27.40625" style="327" customWidth="1"/>
    <col min="12562" max="12788" width="9.84375" style="327" customWidth="1"/>
    <col min="12789" max="12789" width="1.328125" style="327" customWidth="1"/>
    <col min="12790" max="12790" width="3.05859375" style="327" customWidth="1"/>
    <col min="12791" max="12791" width="6.51953125" style="327" customWidth="1"/>
    <col min="12792" max="12792" width="22.484375" style="327" customWidth="1"/>
    <col min="12793" max="12793" width="13.703125" style="327" customWidth="1"/>
    <col min="12794" max="12794" width="9.046875" style="327" customWidth="1"/>
    <col min="12795" max="12795" width="5.3203125" style="327" customWidth="1"/>
    <col min="12796" max="12796" width="3.58984375" style="327" customWidth="1"/>
    <col min="12797" max="12797" width="5.1875" style="327" customWidth="1"/>
    <col min="12798" max="12798" width="6.65234375" style="327" customWidth="1"/>
    <col min="12799" max="12799" width="3.58984375" style="327" customWidth="1"/>
    <col min="12800" max="12800" width="8.51171875" style="327" customWidth="1"/>
    <col min="12801" max="12801" width="4.7890625" style="327" customWidth="1"/>
    <col min="12802" max="12804" width="4.390625" style="327" customWidth="1"/>
    <col min="12805" max="12805" width="4.12109375" style="327" customWidth="1"/>
    <col min="12806" max="12806" width="3.05859375" style="327" customWidth="1"/>
    <col min="12807" max="12807" width="4.390625" style="327" customWidth="1"/>
    <col min="12808" max="12808" width="3.32421875" style="327" customWidth="1"/>
    <col min="12809" max="12810" width="4.65625" style="327" customWidth="1"/>
    <col min="12811" max="12811" width="15.30078125" style="327" customWidth="1"/>
    <col min="12812" max="12812" width="1.59375" style="327" customWidth="1"/>
    <col min="12813" max="12813" width="6.3828125" style="327" customWidth="1"/>
    <col min="12814" max="12814" width="5.1875" style="327" customWidth="1"/>
    <col min="12815" max="12815" width="6.78515625" style="327" customWidth="1"/>
    <col min="12816" max="12816" width="2.125" style="327" customWidth="1"/>
    <col min="12817" max="12817" width="27.40625" style="327" customWidth="1"/>
    <col min="12818" max="13044" width="9.84375" style="327" customWidth="1"/>
    <col min="13045" max="13045" width="1.328125" style="327" customWidth="1"/>
    <col min="13046" max="13046" width="3.05859375" style="327" customWidth="1"/>
    <col min="13047" max="13047" width="6.51953125" style="327" customWidth="1"/>
    <col min="13048" max="13048" width="22.484375" style="327" customWidth="1"/>
    <col min="13049" max="13049" width="13.703125" style="327" customWidth="1"/>
    <col min="13050" max="13050" width="9.046875" style="327" customWidth="1"/>
    <col min="13051" max="13051" width="5.3203125" style="327" customWidth="1"/>
    <col min="13052" max="13052" width="3.58984375" style="327" customWidth="1"/>
    <col min="13053" max="13053" width="5.1875" style="327" customWidth="1"/>
    <col min="13054" max="13054" width="6.65234375" style="327" customWidth="1"/>
    <col min="13055" max="13055" width="3.58984375" style="327" customWidth="1"/>
    <col min="13056" max="13056" width="8.51171875" style="327" customWidth="1"/>
    <col min="13057" max="13057" width="4.7890625" style="327" customWidth="1"/>
    <col min="13058" max="13060" width="4.390625" style="327" customWidth="1"/>
    <col min="13061" max="13061" width="4.12109375" style="327" customWidth="1"/>
    <col min="13062" max="13062" width="3.05859375" style="327" customWidth="1"/>
    <col min="13063" max="13063" width="4.390625" style="327" customWidth="1"/>
    <col min="13064" max="13064" width="3.32421875" style="327" customWidth="1"/>
    <col min="13065" max="13066" width="4.65625" style="327" customWidth="1"/>
    <col min="13067" max="13067" width="15.30078125" style="327" customWidth="1"/>
    <col min="13068" max="13068" width="1.59375" style="327" customWidth="1"/>
    <col min="13069" max="13069" width="6.3828125" style="327" customWidth="1"/>
    <col min="13070" max="13070" width="5.1875" style="327" customWidth="1"/>
    <col min="13071" max="13071" width="6.78515625" style="327" customWidth="1"/>
    <col min="13072" max="13072" width="2.125" style="327" customWidth="1"/>
    <col min="13073" max="13073" width="27.40625" style="327" customWidth="1"/>
    <col min="13074" max="13300" width="9.84375" style="327" customWidth="1"/>
    <col min="13301" max="13301" width="1.328125" style="327" customWidth="1"/>
    <col min="13302" max="13302" width="3.05859375" style="327" customWidth="1"/>
    <col min="13303" max="13303" width="6.51953125" style="327" customWidth="1"/>
    <col min="13304" max="13304" width="22.484375" style="327" customWidth="1"/>
    <col min="13305" max="13305" width="13.703125" style="327" customWidth="1"/>
    <col min="13306" max="13306" width="9.046875" style="327" customWidth="1"/>
    <col min="13307" max="13307" width="5.3203125" style="327" customWidth="1"/>
    <col min="13308" max="13308" width="3.58984375" style="327" customWidth="1"/>
    <col min="13309" max="13309" width="5.1875" style="327" customWidth="1"/>
    <col min="13310" max="13310" width="6.65234375" style="327" customWidth="1"/>
    <col min="13311" max="13311" width="3.58984375" style="327" customWidth="1"/>
    <col min="13312" max="13312" width="8.51171875" style="327" customWidth="1"/>
    <col min="13313" max="13313" width="4.7890625" style="327" customWidth="1"/>
    <col min="13314" max="13316" width="4.390625" style="327" customWidth="1"/>
    <col min="13317" max="13317" width="4.12109375" style="327" customWidth="1"/>
    <col min="13318" max="13318" width="3.05859375" style="327" customWidth="1"/>
    <col min="13319" max="13319" width="4.390625" style="327" customWidth="1"/>
    <col min="13320" max="13320" width="3.32421875" style="327" customWidth="1"/>
    <col min="13321" max="13322" width="4.65625" style="327" customWidth="1"/>
    <col min="13323" max="13323" width="15.30078125" style="327" customWidth="1"/>
    <col min="13324" max="13324" width="1.59375" style="327" customWidth="1"/>
    <col min="13325" max="13325" width="6.3828125" style="327" customWidth="1"/>
    <col min="13326" max="13326" width="5.1875" style="327" customWidth="1"/>
    <col min="13327" max="13327" width="6.78515625" style="327" customWidth="1"/>
    <col min="13328" max="13328" width="2.125" style="327" customWidth="1"/>
    <col min="13329" max="13329" width="27.40625" style="327" customWidth="1"/>
    <col min="13330" max="13556" width="9.84375" style="327" customWidth="1"/>
    <col min="13557" max="13557" width="1.328125" style="327" customWidth="1"/>
    <col min="13558" max="13558" width="3.05859375" style="327" customWidth="1"/>
    <col min="13559" max="13559" width="6.51953125" style="327" customWidth="1"/>
    <col min="13560" max="13560" width="22.484375" style="327" customWidth="1"/>
    <col min="13561" max="13561" width="13.703125" style="327" customWidth="1"/>
    <col min="13562" max="13562" width="9.046875" style="327" customWidth="1"/>
    <col min="13563" max="13563" width="5.3203125" style="327" customWidth="1"/>
    <col min="13564" max="13564" width="3.58984375" style="327" customWidth="1"/>
    <col min="13565" max="13565" width="5.1875" style="327" customWidth="1"/>
    <col min="13566" max="13566" width="6.65234375" style="327" customWidth="1"/>
    <col min="13567" max="13567" width="3.58984375" style="327" customWidth="1"/>
    <col min="13568" max="13568" width="8.51171875" style="327" customWidth="1"/>
    <col min="13569" max="13569" width="4.7890625" style="327" customWidth="1"/>
    <col min="13570" max="13572" width="4.390625" style="327" customWidth="1"/>
    <col min="13573" max="13573" width="4.12109375" style="327" customWidth="1"/>
    <col min="13574" max="13574" width="3.05859375" style="327" customWidth="1"/>
    <col min="13575" max="13575" width="4.390625" style="327" customWidth="1"/>
    <col min="13576" max="13576" width="3.32421875" style="327" customWidth="1"/>
    <col min="13577" max="13578" width="4.65625" style="327" customWidth="1"/>
    <col min="13579" max="13579" width="15.30078125" style="327" customWidth="1"/>
    <col min="13580" max="13580" width="1.59375" style="327" customWidth="1"/>
    <col min="13581" max="13581" width="6.3828125" style="327" customWidth="1"/>
    <col min="13582" max="13582" width="5.1875" style="327" customWidth="1"/>
    <col min="13583" max="13583" width="6.78515625" style="327" customWidth="1"/>
    <col min="13584" max="13584" width="2.125" style="327" customWidth="1"/>
    <col min="13585" max="13585" width="27.40625" style="327" customWidth="1"/>
    <col min="13586" max="13812" width="9.84375" style="327" customWidth="1"/>
    <col min="13813" max="13813" width="1.328125" style="327" customWidth="1"/>
    <col min="13814" max="13814" width="3.05859375" style="327" customWidth="1"/>
    <col min="13815" max="13815" width="6.51953125" style="327" customWidth="1"/>
    <col min="13816" max="13816" width="22.484375" style="327" customWidth="1"/>
    <col min="13817" max="13817" width="13.703125" style="327" customWidth="1"/>
    <col min="13818" max="13818" width="9.046875" style="327" customWidth="1"/>
    <col min="13819" max="13819" width="5.3203125" style="327" customWidth="1"/>
    <col min="13820" max="13820" width="3.58984375" style="327" customWidth="1"/>
    <col min="13821" max="13821" width="5.1875" style="327" customWidth="1"/>
    <col min="13822" max="13822" width="6.65234375" style="327" customWidth="1"/>
    <col min="13823" max="13823" width="3.58984375" style="327" customWidth="1"/>
    <col min="13824" max="13824" width="8.51171875" style="327" customWidth="1"/>
    <col min="13825" max="13825" width="4.7890625" style="327" customWidth="1"/>
    <col min="13826" max="13828" width="4.390625" style="327" customWidth="1"/>
    <col min="13829" max="13829" width="4.12109375" style="327" customWidth="1"/>
    <col min="13830" max="13830" width="3.05859375" style="327" customWidth="1"/>
    <col min="13831" max="13831" width="4.390625" style="327" customWidth="1"/>
    <col min="13832" max="13832" width="3.32421875" style="327" customWidth="1"/>
    <col min="13833" max="13834" width="4.65625" style="327" customWidth="1"/>
    <col min="13835" max="13835" width="15.30078125" style="327" customWidth="1"/>
    <col min="13836" max="13836" width="1.59375" style="327" customWidth="1"/>
    <col min="13837" max="13837" width="6.3828125" style="327" customWidth="1"/>
    <col min="13838" max="13838" width="5.1875" style="327" customWidth="1"/>
    <col min="13839" max="13839" width="6.78515625" style="327" customWidth="1"/>
    <col min="13840" max="13840" width="2.125" style="327" customWidth="1"/>
    <col min="13841" max="13841" width="27.40625" style="327" customWidth="1"/>
    <col min="13842" max="14068" width="9.84375" style="327" customWidth="1"/>
    <col min="14069" max="14069" width="1.328125" style="327" customWidth="1"/>
    <col min="14070" max="14070" width="3.05859375" style="327" customWidth="1"/>
    <col min="14071" max="14071" width="6.51953125" style="327" customWidth="1"/>
    <col min="14072" max="14072" width="22.484375" style="327" customWidth="1"/>
    <col min="14073" max="14073" width="13.703125" style="327" customWidth="1"/>
    <col min="14074" max="14074" width="9.046875" style="327" customWidth="1"/>
    <col min="14075" max="14075" width="5.3203125" style="327" customWidth="1"/>
    <col min="14076" max="14076" width="3.58984375" style="327" customWidth="1"/>
    <col min="14077" max="14077" width="5.1875" style="327" customWidth="1"/>
    <col min="14078" max="14078" width="6.65234375" style="327" customWidth="1"/>
    <col min="14079" max="14079" width="3.58984375" style="327" customWidth="1"/>
    <col min="14080" max="14080" width="8.51171875" style="327" customWidth="1"/>
    <col min="14081" max="14081" width="4.7890625" style="327" customWidth="1"/>
    <col min="14082" max="14084" width="4.390625" style="327" customWidth="1"/>
    <col min="14085" max="14085" width="4.12109375" style="327" customWidth="1"/>
    <col min="14086" max="14086" width="3.05859375" style="327" customWidth="1"/>
    <col min="14087" max="14087" width="4.390625" style="327" customWidth="1"/>
    <col min="14088" max="14088" width="3.32421875" style="327" customWidth="1"/>
    <col min="14089" max="14090" width="4.65625" style="327" customWidth="1"/>
    <col min="14091" max="14091" width="15.30078125" style="327" customWidth="1"/>
    <col min="14092" max="14092" width="1.59375" style="327" customWidth="1"/>
    <col min="14093" max="14093" width="6.3828125" style="327" customWidth="1"/>
    <col min="14094" max="14094" width="5.1875" style="327" customWidth="1"/>
    <col min="14095" max="14095" width="6.78515625" style="327" customWidth="1"/>
    <col min="14096" max="14096" width="2.125" style="327" customWidth="1"/>
    <col min="14097" max="14097" width="27.40625" style="327" customWidth="1"/>
    <col min="14098" max="14324" width="9.84375" style="327" customWidth="1"/>
    <col min="14325" max="14325" width="1.328125" style="327" customWidth="1"/>
    <col min="14326" max="14326" width="3.05859375" style="327" customWidth="1"/>
    <col min="14327" max="14327" width="6.51953125" style="327" customWidth="1"/>
    <col min="14328" max="14328" width="22.484375" style="327" customWidth="1"/>
    <col min="14329" max="14329" width="13.703125" style="327" customWidth="1"/>
    <col min="14330" max="14330" width="9.046875" style="327" customWidth="1"/>
    <col min="14331" max="14331" width="5.3203125" style="327" customWidth="1"/>
    <col min="14332" max="14332" width="3.58984375" style="327" customWidth="1"/>
    <col min="14333" max="14333" width="5.1875" style="327" customWidth="1"/>
    <col min="14334" max="14334" width="6.65234375" style="327" customWidth="1"/>
    <col min="14335" max="14335" width="3.58984375" style="327" customWidth="1"/>
    <col min="14336" max="14336" width="8.51171875" style="327" customWidth="1"/>
    <col min="14337" max="14337" width="4.7890625" style="327" customWidth="1"/>
    <col min="14338" max="14340" width="4.390625" style="327" customWidth="1"/>
    <col min="14341" max="14341" width="4.12109375" style="327" customWidth="1"/>
    <col min="14342" max="14342" width="3.05859375" style="327" customWidth="1"/>
    <col min="14343" max="14343" width="4.390625" style="327" customWidth="1"/>
    <col min="14344" max="14344" width="3.32421875" style="327" customWidth="1"/>
    <col min="14345" max="14346" width="4.65625" style="327" customWidth="1"/>
    <col min="14347" max="14347" width="15.30078125" style="327" customWidth="1"/>
    <col min="14348" max="14348" width="1.59375" style="327" customWidth="1"/>
    <col min="14349" max="14349" width="6.3828125" style="327" customWidth="1"/>
    <col min="14350" max="14350" width="5.1875" style="327" customWidth="1"/>
    <col min="14351" max="14351" width="6.78515625" style="327" customWidth="1"/>
    <col min="14352" max="14352" width="2.125" style="327" customWidth="1"/>
    <col min="14353" max="14353" width="27.40625" style="327" customWidth="1"/>
    <col min="14354" max="14580" width="9.84375" style="327" customWidth="1"/>
    <col min="14581" max="14581" width="1.328125" style="327" customWidth="1"/>
    <col min="14582" max="14582" width="3.05859375" style="327" customWidth="1"/>
    <col min="14583" max="14583" width="6.51953125" style="327" customWidth="1"/>
    <col min="14584" max="14584" width="22.484375" style="327" customWidth="1"/>
    <col min="14585" max="14585" width="13.703125" style="327" customWidth="1"/>
    <col min="14586" max="14586" width="9.046875" style="327" customWidth="1"/>
    <col min="14587" max="14587" width="5.3203125" style="327" customWidth="1"/>
    <col min="14588" max="14588" width="3.58984375" style="327" customWidth="1"/>
    <col min="14589" max="14589" width="5.1875" style="327" customWidth="1"/>
    <col min="14590" max="14590" width="6.65234375" style="327" customWidth="1"/>
    <col min="14591" max="14591" width="3.58984375" style="327" customWidth="1"/>
    <col min="14592" max="14592" width="8.51171875" style="327" customWidth="1"/>
    <col min="14593" max="14593" width="4.7890625" style="327" customWidth="1"/>
    <col min="14594" max="14596" width="4.390625" style="327" customWidth="1"/>
    <col min="14597" max="14597" width="4.12109375" style="327" customWidth="1"/>
    <col min="14598" max="14598" width="3.05859375" style="327" customWidth="1"/>
    <col min="14599" max="14599" width="4.390625" style="327" customWidth="1"/>
    <col min="14600" max="14600" width="3.32421875" style="327" customWidth="1"/>
    <col min="14601" max="14602" width="4.65625" style="327" customWidth="1"/>
    <col min="14603" max="14603" width="15.30078125" style="327" customWidth="1"/>
    <col min="14604" max="14604" width="1.59375" style="327" customWidth="1"/>
    <col min="14605" max="14605" width="6.3828125" style="327" customWidth="1"/>
    <col min="14606" max="14606" width="5.1875" style="327" customWidth="1"/>
    <col min="14607" max="14607" width="6.78515625" style="327" customWidth="1"/>
    <col min="14608" max="14608" width="2.125" style="327" customWidth="1"/>
    <col min="14609" max="14609" width="27.40625" style="327" customWidth="1"/>
    <col min="14610" max="14836" width="9.84375" style="327" customWidth="1"/>
    <col min="14837" max="14837" width="1.328125" style="327" customWidth="1"/>
    <col min="14838" max="14838" width="3.05859375" style="327" customWidth="1"/>
    <col min="14839" max="14839" width="6.51953125" style="327" customWidth="1"/>
    <col min="14840" max="14840" width="22.484375" style="327" customWidth="1"/>
    <col min="14841" max="14841" width="13.703125" style="327" customWidth="1"/>
    <col min="14842" max="14842" width="9.046875" style="327" customWidth="1"/>
    <col min="14843" max="14843" width="5.3203125" style="327" customWidth="1"/>
    <col min="14844" max="14844" width="3.58984375" style="327" customWidth="1"/>
    <col min="14845" max="14845" width="5.1875" style="327" customWidth="1"/>
    <col min="14846" max="14846" width="6.65234375" style="327" customWidth="1"/>
    <col min="14847" max="14847" width="3.58984375" style="327" customWidth="1"/>
    <col min="14848" max="14848" width="8.51171875" style="327" customWidth="1"/>
    <col min="14849" max="14849" width="4.7890625" style="327" customWidth="1"/>
    <col min="14850" max="14852" width="4.390625" style="327" customWidth="1"/>
    <col min="14853" max="14853" width="4.12109375" style="327" customWidth="1"/>
    <col min="14854" max="14854" width="3.05859375" style="327" customWidth="1"/>
    <col min="14855" max="14855" width="4.390625" style="327" customWidth="1"/>
    <col min="14856" max="14856" width="3.32421875" style="327" customWidth="1"/>
    <col min="14857" max="14858" width="4.65625" style="327" customWidth="1"/>
    <col min="14859" max="14859" width="15.30078125" style="327" customWidth="1"/>
    <col min="14860" max="14860" width="1.59375" style="327" customWidth="1"/>
    <col min="14861" max="14861" width="6.3828125" style="327" customWidth="1"/>
    <col min="14862" max="14862" width="5.1875" style="327" customWidth="1"/>
    <col min="14863" max="14863" width="6.78515625" style="327" customWidth="1"/>
    <col min="14864" max="14864" width="2.125" style="327" customWidth="1"/>
    <col min="14865" max="14865" width="27.40625" style="327" customWidth="1"/>
    <col min="14866" max="15092" width="9.84375" style="327" customWidth="1"/>
    <col min="15093" max="15093" width="1.328125" style="327" customWidth="1"/>
    <col min="15094" max="15094" width="3.05859375" style="327" customWidth="1"/>
    <col min="15095" max="15095" width="6.51953125" style="327" customWidth="1"/>
    <col min="15096" max="15096" width="22.484375" style="327" customWidth="1"/>
    <col min="15097" max="15097" width="13.703125" style="327" customWidth="1"/>
    <col min="15098" max="15098" width="9.046875" style="327" customWidth="1"/>
    <col min="15099" max="15099" width="5.3203125" style="327" customWidth="1"/>
    <col min="15100" max="15100" width="3.58984375" style="327" customWidth="1"/>
    <col min="15101" max="15101" width="5.1875" style="327" customWidth="1"/>
    <col min="15102" max="15102" width="6.65234375" style="327" customWidth="1"/>
    <col min="15103" max="15103" width="3.58984375" style="327" customWidth="1"/>
    <col min="15104" max="15104" width="8.51171875" style="327" customWidth="1"/>
    <col min="15105" max="15105" width="4.7890625" style="327" customWidth="1"/>
    <col min="15106" max="15108" width="4.390625" style="327" customWidth="1"/>
    <col min="15109" max="15109" width="4.12109375" style="327" customWidth="1"/>
    <col min="15110" max="15110" width="3.05859375" style="327" customWidth="1"/>
    <col min="15111" max="15111" width="4.390625" style="327" customWidth="1"/>
    <col min="15112" max="15112" width="3.32421875" style="327" customWidth="1"/>
    <col min="15113" max="15114" width="4.65625" style="327" customWidth="1"/>
    <col min="15115" max="15115" width="15.30078125" style="327" customWidth="1"/>
    <col min="15116" max="15116" width="1.59375" style="327" customWidth="1"/>
    <col min="15117" max="15117" width="6.3828125" style="327" customWidth="1"/>
    <col min="15118" max="15118" width="5.1875" style="327" customWidth="1"/>
    <col min="15119" max="15119" width="6.78515625" style="327" customWidth="1"/>
    <col min="15120" max="15120" width="2.125" style="327" customWidth="1"/>
    <col min="15121" max="15121" width="27.40625" style="327" customWidth="1"/>
    <col min="15122" max="15348" width="9.84375" style="327" customWidth="1"/>
    <col min="15349" max="15349" width="1.328125" style="327" customWidth="1"/>
    <col min="15350" max="15350" width="3.05859375" style="327" customWidth="1"/>
    <col min="15351" max="15351" width="6.51953125" style="327" customWidth="1"/>
    <col min="15352" max="15352" width="22.484375" style="327" customWidth="1"/>
    <col min="15353" max="15353" width="13.703125" style="327" customWidth="1"/>
    <col min="15354" max="15354" width="9.046875" style="327" customWidth="1"/>
    <col min="15355" max="15355" width="5.3203125" style="327" customWidth="1"/>
    <col min="15356" max="15356" width="3.58984375" style="327" customWidth="1"/>
    <col min="15357" max="15357" width="5.1875" style="327" customWidth="1"/>
    <col min="15358" max="15358" width="6.65234375" style="327" customWidth="1"/>
    <col min="15359" max="15359" width="3.58984375" style="327" customWidth="1"/>
    <col min="15360" max="15360" width="8.51171875" style="327" customWidth="1"/>
    <col min="15361" max="15361" width="4.7890625" style="327" customWidth="1"/>
    <col min="15362" max="15364" width="4.390625" style="327" customWidth="1"/>
    <col min="15365" max="15365" width="4.12109375" style="327" customWidth="1"/>
    <col min="15366" max="15366" width="3.05859375" style="327" customWidth="1"/>
    <col min="15367" max="15367" width="4.390625" style="327" customWidth="1"/>
    <col min="15368" max="15368" width="3.32421875" style="327" customWidth="1"/>
    <col min="15369" max="15370" width="4.65625" style="327" customWidth="1"/>
    <col min="15371" max="15371" width="15.30078125" style="327" customWidth="1"/>
    <col min="15372" max="15372" width="1.59375" style="327" customWidth="1"/>
    <col min="15373" max="15373" width="6.3828125" style="327" customWidth="1"/>
    <col min="15374" max="15374" width="5.1875" style="327" customWidth="1"/>
    <col min="15375" max="15375" width="6.78515625" style="327" customWidth="1"/>
    <col min="15376" max="15376" width="2.125" style="327" customWidth="1"/>
    <col min="15377" max="15377" width="27.40625" style="327" customWidth="1"/>
    <col min="15378" max="15604" width="9.84375" style="327" customWidth="1"/>
    <col min="15605" max="15605" width="1.328125" style="327" customWidth="1"/>
    <col min="15606" max="15606" width="3.05859375" style="327" customWidth="1"/>
    <col min="15607" max="15607" width="6.51953125" style="327" customWidth="1"/>
    <col min="15608" max="15608" width="22.484375" style="327" customWidth="1"/>
    <col min="15609" max="15609" width="13.703125" style="327" customWidth="1"/>
    <col min="15610" max="15610" width="9.046875" style="327" customWidth="1"/>
    <col min="15611" max="15611" width="5.3203125" style="327" customWidth="1"/>
    <col min="15612" max="15612" width="3.58984375" style="327" customWidth="1"/>
    <col min="15613" max="15613" width="5.1875" style="327" customWidth="1"/>
    <col min="15614" max="15614" width="6.65234375" style="327" customWidth="1"/>
    <col min="15615" max="15615" width="3.58984375" style="327" customWidth="1"/>
    <col min="15616" max="15616" width="8.51171875" style="327" customWidth="1"/>
    <col min="15617" max="15617" width="4.7890625" style="327" customWidth="1"/>
    <col min="15618" max="15620" width="4.390625" style="327" customWidth="1"/>
    <col min="15621" max="15621" width="4.12109375" style="327" customWidth="1"/>
    <col min="15622" max="15622" width="3.05859375" style="327" customWidth="1"/>
    <col min="15623" max="15623" width="4.390625" style="327" customWidth="1"/>
    <col min="15624" max="15624" width="3.32421875" style="327" customWidth="1"/>
    <col min="15625" max="15626" width="4.65625" style="327" customWidth="1"/>
    <col min="15627" max="15627" width="15.30078125" style="327" customWidth="1"/>
    <col min="15628" max="15628" width="1.59375" style="327" customWidth="1"/>
    <col min="15629" max="15629" width="6.3828125" style="327" customWidth="1"/>
    <col min="15630" max="15630" width="5.1875" style="327" customWidth="1"/>
    <col min="15631" max="15631" width="6.78515625" style="327" customWidth="1"/>
    <col min="15632" max="15632" width="2.125" style="327" customWidth="1"/>
    <col min="15633" max="15633" width="27.40625" style="327" customWidth="1"/>
    <col min="15634" max="15860" width="9.84375" style="327" customWidth="1"/>
    <col min="15861" max="15861" width="1.328125" style="327" customWidth="1"/>
    <col min="15862" max="15862" width="3.05859375" style="327" customWidth="1"/>
    <col min="15863" max="15863" width="6.51953125" style="327" customWidth="1"/>
    <col min="15864" max="15864" width="22.484375" style="327" customWidth="1"/>
    <col min="15865" max="15865" width="13.703125" style="327" customWidth="1"/>
    <col min="15866" max="15866" width="9.046875" style="327" customWidth="1"/>
    <col min="15867" max="15867" width="5.3203125" style="327" customWidth="1"/>
    <col min="15868" max="15868" width="3.58984375" style="327" customWidth="1"/>
    <col min="15869" max="15869" width="5.1875" style="327" customWidth="1"/>
    <col min="15870" max="15870" width="6.65234375" style="327" customWidth="1"/>
    <col min="15871" max="15871" width="3.58984375" style="327" customWidth="1"/>
    <col min="15872" max="15872" width="8.51171875" style="327" customWidth="1"/>
    <col min="15873" max="15873" width="4.7890625" style="327" customWidth="1"/>
    <col min="15874" max="15876" width="4.390625" style="327" customWidth="1"/>
    <col min="15877" max="15877" width="4.12109375" style="327" customWidth="1"/>
    <col min="15878" max="15878" width="3.05859375" style="327" customWidth="1"/>
    <col min="15879" max="15879" width="4.390625" style="327" customWidth="1"/>
    <col min="15880" max="15880" width="3.32421875" style="327" customWidth="1"/>
    <col min="15881" max="15882" width="4.65625" style="327" customWidth="1"/>
    <col min="15883" max="15883" width="15.30078125" style="327" customWidth="1"/>
    <col min="15884" max="15884" width="1.59375" style="327" customWidth="1"/>
    <col min="15885" max="15885" width="6.3828125" style="327" customWidth="1"/>
    <col min="15886" max="15886" width="5.1875" style="327" customWidth="1"/>
    <col min="15887" max="15887" width="6.78515625" style="327" customWidth="1"/>
    <col min="15888" max="15888" width="2.125" style="327" customWidth="1"/>
    <col min="15889" max="15889" width="27.40625" style="327" customWidth="1"/>
    <col min="15890" max="16116" width="9.84375" style="327" customWidth="1"/>
    <col min="16117" max="16117" width="1.328125" style="327" customWidth="1"/>
    <col min="16118" max="16118" width="3.05859375" style="327" customWidth="1"/>
    <col min="16119" max="16119" width="6.51953125" style="327" customWidth="1"/>
    <col min="16120" max="16120" width="22.484375" style="327" customWidth="1"/>
    <col min="16121" max="16121" width="13.703125" style="327" customWidth="1"/>
    <col min="16122" max="16122" width="9.046875" style="327" customWidth="1"/>
    <col min="16123" max="16123" width="5.3203125" style="327" customWidth="1"/>
    <col min="16124" max="16124" width="3.58984375" style="327" customWidth="1"/>
    <col min="16125" max="16125" width="5.1875" style="327" customWidth="1"/>
    <col min="16126" max="16126" width="6.65234375" style="327" customWidth="1"/>
    <col min="16127" max="16127" width="3.58984375" style="327" customWidth="1"/>
    <col min="16128" max="16128" width="8.51171875" style="327" customWidth="1"/>
    <col min="16129" max="16129" width="4.7890625" style="327" customWidth="1"/>
    <col min="16130" max="16132" width="4.390625" style="327" customWidth="1"/>
    <col min="16133" max="16133" width="4.12109375" style="327" customWidth="1"/>
    <col min="16134" max="16134" width="3.05859375" style="327" customWidth="1"/>
    <col min="16135" max="16135" width="4.390625" style="327" customWidth="1"/>
    <col min="16136" max="16136" width="3.32421875" style="327" customWidth="1"/>
    <col min="16137" max="16138" width="4.65625" style="327" customWidth="1"/>
    <col min="16139" max="16139" width="15.30078125" style="327" customWidth="1"/>
    <col min="16140" max="16140" width="1.59375" style="327" customWidth="1"/>
    <col min="16141" max="16141" width="6.3828125" style="327" customWidth="1"/>
    <col min="16142" max="16142" width="5.1875" style="327" customWidth="1"/>
    <col min="16143" max="16143" width="6.78515625" style="327" customWidth="1"/>
    <col min="16144" max="16144" width="2.125" style="327" customWidth="1"/>
    <col min="16145" max="16145" width="27.40625" style="327" customWidth="1"/>
    <col min="16146" max="16384" width="9.84375" style="327" customWidth="1"/>
  </cols>
  <sheetData>
    <row r="1" spans="1:32" s="40" customFormat="1" ht="20.25">
      <c r="A1" s="312"/>
      <c r="B1" s="313" t="s">
        <v>189</v>
      </c>
      <c r="C1" s="312"/>
      <c r="D1" s="312"/>
      <c r="E1" s="312"/>
      <c r="F1" s="312"/>
      <c r="G1" s="312"/>
      <c r="H1" s="312"/>
      <c r="I1" s="314"/>
      <c r="J1" s="315"/>
      <c r="K1" s="315"/>
      <c r="L1" s="315"/>
      <c r="M1" s="659"/>
      <c r="N1" s="659"/>
      <c r="O1" s="659"/>
      <c r="P1" s="659"/>
      <c r="Q1" s="659"/>
      <c r="R1" s="659"/>
      <c r="S1" s="659"/>
      <c r="T1" s="312"/>
      <c r="U1" s="312"/>
      <c r="V1" s="312"/>
      <c r="W1" s="312"/>
      <c r="X1" s="312"/>
      <c r="Y1" s="312"/>
      <c r="Z1" s="312"/>
      <c r="AA1" s="312"/>
      <c r="AB1" s="316"/>
      <c r="AC1" s="312"/>
      <c r="AD1" s="312"/>
    </row>
    <row r="2" spans="1:32" s="40" customFormat="1" ht="20.25">
      <c r="A2" s="312"/>
      <c r="B2" s="317" t="s">
        <v>212</v>
      </c>
      <c r="C2" s="312"/>
      <c r="D2" s="312"/>
      <c r="E2" s="312"/>
      <c r="F2" s="312"/>
      <c r="G2" s="312"/>
      <c r="H2" s="312"/>
      <c r="I2" s="314"/>
      <c r="J2" s="315"/>
      <c r="K2" s="315"/>
      <c r="L2" s="315"/>
      <c r="M2" s="660"/>
      <c r="N2" s="660"/>
      <c r="O2" s="660"/>
      <c r="P2" s="660"/>
      <c r="Q2" s="660"/>
      <c r="R2" s="660"/>
      <c r="S2" s="660"/>
      <c r="T2" s="318"/>
      <c r="U2" s="319"/>
      <c r="V2" s="312"/>
      <c r="W2" s="312"/>
      <c r="X2" s="312"/>
      <c r="Y2" s="312"/>
      <c r="Z2" s="312"/>
      <c r="AA2" s="312"/>
      <c r="AB2" s="312"/>
      <c r="AC2" s="312"/>
      <c r="AD2" s="312"/>
    </row>
    <row r="3" spans="1:32" s="40" customFormat="1" ht="8.25" customHeight="1">
      <c r="A3" s="312"/>
      <c r="B3" s="320"/>
      <c r="C3" s="321"/>
      <c r="D3" s="321"/>
      <c r="E3" s="321"/>
      <c r="F3" s="321"/>
      <c r="G3" s="321"/>
      <c r="H3" s="321"/>
      <c r="I3" s="322"/>
      <c r="J3" s="323"/>
      <c r="K3" s="323"/>
      <c r="L3" s="323"/>
      <c r="M3" s="314"/>
      <c r="N3" s="315"/>
      <c r="O3" s="315"/>
      <c r="P3" s="315"/>
      <c r="Q3" s="324"/>
      <c r="R3" s="325"/>
      <c r="S3" s="312"/>
      <c r="T3" s="312"/>
      <c r="U3" s="312"/>
      <c r="V3" s="321"/>
      <c r="W3" s="321"/>
      <c r="X3" s="321"/>
      <c r="Y3" s="321"/>
      <c r="Z3" s="326"/>
      <c r="AA3" s="629" t="s">
        <v>497</v>
      </c>
      <c r="AB3" s="629"/>
      <c r="AC3" s="629"/>
      <c r="AD3" s="312"/>
      <c r="AE3" s="327"/>
    </row>
    <row r="4" spans="1:32" s="337" customFormat="1" ht="14.25" customHeight="1">
      <c r="A4" s="328"/>
      <c r="B4" s="329"/>
      <c r="C4" s="647" t="s">
        <v>508</v>
      </c>
      <c r="D4" s="648"/>
      <c r="E4" s="649" t="s">
        <v>213</v>
      </c>
      <c r="F4" s="649"/>
      <c r="G4" s="649"/>
      <c r="H4" s="649"/>
      <c r="I4" s="650" t="s">
        <v>192</v>
      </c>
      <c r="J4" s="651">
        <f>SUM(R19:V38)/1000</f>
        <v>0</v>
      </c>
      <c r="K4" s="651"/>
      <c r="L4" s="651"/>
      <c r="M4" s="650" t="s">
        <v>192</v>
      </c>
      <c r="N4" s="652" t="str">
        <f>IF(ISERROR(J4/J5)," ",J4/J5)</f>
        <v xml:space="preserve"> </v>
      </c>
      <c r="O4" s="652"/>
      <c r="P4" s="652"/>
      <c r="Q4" s="334"/>
      <c r="R4" s="335"/>
      <c r="S4" s="328"/>
      <c r="T4" s="328"/>
      <c r="U4" s="328"/>
      <c r="V4" s="328"/>
      <c r="W4" s="328"/>
      <c r="X4" s="328"/>
      <c r="Y4" s="328"/>
      <c r="Z4" s="336"/>
      <c r="AA4" s="629"/>
      <c r="AB4" s="629"/>
      <c r="AC4" s="629"/>
      <c r="AD4" s="328"/>
    </row>
    <row r="5" spans="1:32" s="337" customFormat="1" ht="14.25" customHeight="1">
      <c r="A5" s="328"/>
      <c r="B5" s="329"/>
      <c r="C5" s="648"/>
      <c r="D5" s="648"/>
      <c r="E5" s="653" t="s">
        <v>191</v>
      </c>
      <c r="F5" s="653"/>
      <c r="G5" s="653"/>
      <c r="H5" s="653"/>
      <c r="I5" s="650"/>
      <c r="J5" s="654">
        <f>SUM('壹、清潔生產評估背景資訊'!E6,'壹、清潔生產評估背景資訊'!M6,'壹、清潔生產評估背景資訊'!E7,'壹、清潔生產評估背景資訊'!M7,'壹、清潔生產評估背景資訊'!E8,'壹、清潔生產評估背景資訊'!M8,'壹、清潔生產評估背景資訊'!E9)</f>
        <v>0</v>
      </c>
      <c r="K5" s="654"/>
      <c r="L5" s="654"/>
      <c r="M5" s="650"/>
      <c r="N5" s="652"/>
      <c r="O5" s="652"/>
      <c r="P5" s="652"/>
      <c r="Q5" s="334"/>
      <c r="R5" s="335"/>
      <c r="S5" s="328"/>
      <c r="T5" s="328"/>
      <c r="U5" s="328"/>
      <c r="V5" s="328"/>
      <c r="W5" s="328"/>
      <c r="X5" s="328"/>
      <c r="Y5" s="328"/>
      <c r="Z5" s="336"/>
      <c r="AA5" s="629"/>
      <c r="AB5" s="629"/>
      <c r="AC5" s="629"/>
      <c r="AD5" s="328"/>
    </row>
    <row r="6" spans="1:32" s="337" customFormat="1" ht="4.5" customHeight="1">
      <c r="A6" s="328"/>
      <c r="B6" s="329"/>
      <c r="C6" s="328"/>
      <c r="D6" s="328"/>
      <c r="E6" s="328"/>
      <c r="F6" s="328"/>
      <c r="G6" s="328"/>
      <c r="H6" s="328"/>
      <c r="I6" s="338"/>
      <c r="J6" s="339"/>
      <c r="K6" s="339"/>
      <c r="L6" s="339"/>
      <c r="M6" s="338"/>
      <c r="N6" s="339"/>
      <c r="O6" s="339"/>
      <c r="P6" s="339"/>
      <c r="Q6" s="334"/>
      <c r="R6" s="335"/>
      <c r="S6" s="328"/>
      <c r="T6" s="328"/>
      <c r="U6" s="328"/>
      <c r="V6" s="328"/>
      <c r="W6" s="328"/>
      <c r="X6" s="328"/>
      <c r="Y6" s="328"/>
      <c r="Z6" s="336"/>
      <c r="AA6" s="629"/>
      <c r="AB6" s="629"/>
      <c r="AC6" s="629"/>
      <c r="AD6" s="328"/>
    </row>
    <row r="7" spans="1:32" s="337" customFormat="1" ht="14.25" customHeight="1">
      <c r="A7" s="328"/>
      <c r="B7" s="329"/>
      <c r="C7" s="647" t="s">
        <v>509</v>
      </c>
      <c r="D7" s="648"/>
      <c r="E7" s="655" t="s">
        <v>214</v>
      </c>
      <c r="F7" s="650" t="s">
        <v>195</v>
      </c>
      <c r="G7" s="649" t="s">
        <v>578</v>
      </c>
      <c r="H7" s="649"/>
      <c r="I7" s="649"/>
      <c r="J7" s="656" t="s">
        <v>196</v>
      </c>
      <c r="K7" s="655" t="s">
        <v>587</v>
      </c>
      <c r="L7" s="655"/>
      <c r="M7" s="655" t="s">
        <v>192</v>
      </c>
      <c r="N7" s="665">
        <f>IF(N4&gt;=附表1_多項產品基準值修正計算方式!AP14,IF(N4&gt;=附表1_多項產品基準值修正計算方式!AP13,IF(N4&gt;=附表1_多項產品基準值修正計算方式!AP12,IF(N4&gt;=附表1_多項產品基準值修正計算方式!AP11,IF(N4&gt;=附表1_多項產品基準值修正計算方式!AP10,0,4),5),6),7),8)</f>
        <v>0</v>
      </c>
      <c r="O7" s="655" t="s">
        <v>195</v>
      </c>
      <c r="P7" s="666" t="str">
        <f>N4</f>
        <v xml:space="preserve"> </v>
      </c>
      <c r="Q7" s="666"/>
      <c r="R7" s="342" t="s">
        <v>197</v>
      </c>
      <c r="S7" s="667" t="str">
        <f>IF(N4&gt;=附表1_多項產品基準值修正計算方式!AP14,IF(N4&gt;=附表1_多項產品基準值修正計算方式!AP13,IF(N4&gt;=附表1_多項產品基準值修正計算方式!AP12,IF(N4&gt;=附表1_多項產品基準值修正計算方式!AP11,IF(N4&gt;=附表1_多項產品基準值修正計算方式!AP10,IF(N4&gt;附表1_多項產品基準值修正計算方式!AP10,"&gt;低標",0),附表1_多項產品基準值修正計算方式!AP10),附表1_多項產品基準值修正計算方式!AP11),附表1_多項產品基準值修正計算方式!AP12),附表1_多項產品基準值修正計算方式!AP13),附表1_多項產品基準值修正計算方式!AP14)</f>
        <v>&gt;低標</v>
      </c>
      <c r="T7" s="667"/>
      <c r="U7" s="656" t="s">
        <v>196</v>
      </c>
      <c r="V7" s="655" t="s">
        <v>198</v>
      </c>
      <c r="W7" s="661">
        <f>IF(N4&lt;附表1_多項產品基準值修正計算方式!AP10,IF(N4&lt;附表1_多項產品基準值修正計算方式!AP11,IF(N4&lt;附表1_多項產品基準值修正計算方式!AP12,IF(N4&lt;附表1_多項產品基準值修正計算方式!AP13,IF(N4&lt;附表1_多項產品基準值修正計算方式!AP14,8,8),7),6),5),4)</f>
        <v>4</v>
      </c>
      <c r="X7" s="668" t="s">
        <v>197</v>
      </c>
      <c r="Y7" s="661">
        <f>IF(N4&gt;=附表1_多項產品基準值修正計算方式!AP14,IF(N4&gt;=附表1_多項產品基準值修正計算方式!AP13,IF(N4&gt;=附表1_多項產品基準值修正計算方式!AP12,IF(N4&gt;=附表1_多項產品基準值修正計算方式!AP11,IF(N4&gt;=附表1_多項產品基準值修正計算方式!AP10,0,4),5),6),7),8)</f>
        <v>0</v>
      </c>
      <c r="Z7" s="662" t="s">
        <v>199</v>
      </c>
      <c r="AA7" s="629"/>
      <c r="AB7" s="629"/>
      <c r="AC7" s="629"/>
      <c r="AD7" s="328"/>
    </row>
    <row r="8" spans="1:32" s="337" customFormat="1" ht="14.25" customHeight="1">
      <c r="A8" s="328"/>
      <c r="B8" s="329"/>
      <c r="C8" s="648"/>
      <c r="D8" s="648"/>
      <c r="E8" s="655"/>
      <c r="F8" s="650"/>
      <c r="G8" s="653" t="s">
        <v>579</v>
      </c>
      <c r="H8" s="653"/>
      <c r="I8" s="653"/>
      <c r="J8" s="656"/>
      <c r="K8" s="655"/>
      <c r="L8" s="655"/>
      <c r="M8" s="655"/>
      <c r="N8" s="665"/>
      <c r="O8" s="655"/>
      <c r="P8" s="663" t="str">
        <f>IF(N4&lt;附表1_多項產品基準值修正計算方式!AP10,IF(N4&lt;附表1_多項產品基準值修正計算方式!AP11,IF(N4&lt;附表1_多項產品基準值修正計算方式!AP12,IF(N4&lt;附表1_多項產品基準值修正計算方式!AP13,IF(N4&lt;附表1_多項產品基準值修正計算方式!AP14,附表1_多項產品基準值修正計算方式!AP14,附表1_多項產品基準值修正計算方式!AP14),附表1_多項產品基準值修正計算方式!AP13),附表1_多項產品基準值修正計算方式!AP12),附表1_多項產品基準值修正計算方式!AP11),附表1_多項產品基準值修正計算方式!AP10)</f>
        <v/>
      </c>
      <c r="Q8" s="663"/>
      <c r="R8" s="332" t="s">
        <v>197</v>
      </c>
      <c r="S8" s="664" t="str">
        <f>IF(N4&gt;=附表1_多項產品基準值修正計算方式!AP14,IF(N4&gt;=附表1_多項產品基準值修正計算方式!AP13,IF(N4&gt;=附表1_多項產品基準值修正計算方式!AP12,IF(N4&gt;=附表1_多項產品基準值修正計算方式!AP11,IF(N4&gt;=附表1_多項產品基準值修正計算方式!AP10,IF(N4&gt;附表1_多項產品基準值修正計算方式!AP10,"&gt;低標",0),附表1_多項產品基準值修正計算方式!AP10),附表1_多項產品基準值修正計算方式!AP11),附表1_多項產品基準值修正計算方式!AP12),附表1_多項產品基準值修正計算方式!AP13),附表1_多項產品基準值修正計算方式!AP14)</f>
        <v>&gt;低標</v>
      </c>
      <c r="T8" s="664"/>
      <c r="U8" s="656"/>
      <c r="V8" s="655"/>
      <c r="W8" s="661"/>
      <c r="X8" s="668"/>
      <c r="Y8" s="661"/>
      <c r="Z8" s="662"/>
      <c r="AA8" s="629"/>
      <c r="AB8" s="629"/>
      <c r="AC8" s="629"/>
      <c r="AD8" s="328"/>
    </row>
    <row r="9" spans="1:32" s="337" customFormat="1" ht="3.95" customHeight="1">
      <c r="A9" s="328"/>
      <c r="B9" s="329"/>
      <c r="C9" s="330"/>
      <c r="D9" s="330"/>
      <c r="E9" s="344"/>
      <c r="F9" s="332"/>
      <c r="G9" s="339"/>
      <c r="H9" s="345"/>
      <c r="I9" s="345"/>
      <c r="J9" s="341"/>
      <c r="K9" s="74"/>
      <c r="L9" s="74"/>
      <c r="M9" s="340"/>
      <c r="N9" s="340"/>
      <c r="O9" s="340"/>
      <c r="P9" s="346"/>
      <c r="Q9" s="346"/>
      <c r="R9" s="332"/>
      <c r="S9" s="339"/>
      <c r="T9" s="332"/>
      <c r="U9" s="340"/>
      <c r="V9" s="340"/>
      <c r="W9" s="343"/>
      <c r="X9" s="343"/>
      <c r="Y9" s="343"/>
      <c r="Z9" s="336"/>
      <c r="AA9" s="629"/>
      <c r="AB9" s="629"/>
      <c r="AC9" s="629"/>
      <c r="AD9" s="328"/>
    </row>
    <row r="10" spans="1:32" s="337" customFormat="1" ht="14.1" customHeight="1">
      <c r="A10" s="328"/>
      <c r="B10" s="329"/>
      <c r="C10" s="657" t="s">
        <v>215</v>
      </c>
      <c r="D10" s="657"/>
      <c r="E10" s="657"/>
      <c r="F10" s="332"/>
      <c r="G10" s="339"/>
      <c r="H10" s="345"/>
      <c r="I10" s="345"/>
      <c r="J10" s="341"/>
      <c r="K10" s="74"/>
      <c r="L10" s="74"/>
      <c r="M10" s="340" t="s">
        <v>192</v>
      </c>
      <c r="N10" s="658" t="str">
        <f>IF(J4=0,"",IF(N7=8,8,IF(S7="&gt;低標",0,N7+(P7-S7)/(P8-S8)*(W7-Y7))))</f>
        <v/>
      </c>
      <c r="O10" s="658"/>
      <c r="P10" s="658"/>
      <c r="Q10" s="346"/>
      <c r="R10" s="332"/>
      <c r="S10" s="339"/>
      <c r="T10" s="332"/>
      <c r="U10" s="340"/>
      <c r="V10" s="340"/>
      <c r="W10" s="343"/>
      <c r="X10" s="343"/>
      <c r="Y10" s="343"/>
      <c r="Z10" s="336"/>
      <c r="AA10" s="629"/>
      <c r="AB10" s="629"/>
      <c r="AC10" s="629"/>
      <c r="AD10" s="328"/>
    </row>
    <row r="11" spans="1:32" s="337" customFormat="1" ht="14.25" customHeight="1">
      <c r="A11" s="328"/>
      <c r="B11" s="329"/>
      <c r="C11" s="657" t="s">
        <v>216</v>
      </c>
      <c r="D11" s="657"/>
      <c r="E11" s="657"/>
      <c r="F11" s="332"/>
      <c r="G11" s="339"/>
      <c r="H11" s="345"/>
      <c r="I11" s="345"/>
      <c r="J11" s="341"/>
      <c r="K11" s="74"/>
      <c r="L11" s="74"/>
      <c r="M11" s="340"/>
      <c r="N11" s="340"/>
      <c r="O11" s="340"/>
      <c r="P11" s="346"/>
      <c r="Q11" s="346"/>
      <c r="R11" s="332"/>
      <c r="S11" s="339"/>
      <c r="T11" s="332"/>
      <c r="U11" s="340"/>
      <c r="V11" s="340"/>
      <c r="W11" s="343"/>
      <c r="X11" s="343"/>
      <c r="Y11" s="343"/>
      <c r="Z11" s="336"/>
      <c r="AA11" s="629"/>
      <c r="AB11" s="629"/>
      <c r="AC11" s="629"/>
      <c r="AD11" s="328"/>
    </row>
    <row r="12" spans="1:32" s="337" customFormat="1" ht="14.25" customHeight="1">
      <c r="A12" s="328"/>
      <c r="B12" s="329"/>
      <c r="C12" s="657" t="s">
        <v>217</v>
      </c>
      <c r="D12" s="657"/>
      <c r="E12" s="657"/>
      <c r="F12" s="332"/>
      <c r="G12" s="339"/>
      <c r="H12" s="345"/>
      <c r="I12" s="345"/>
      <c r="J12" s="341"/>
      <c r="K12" s="74"/>
      <c r="L12" s="74"/>
      <c r="M12" s="340"/>
      <c r="N12" s="340"/>
      <c r="O12" s="340"/>
      <c r="P12" s="346"/>
      <c r="Q12" s="346"/>
      <c r="R12" s="332"/>
      <c r="S12" s="339"/>
      <c r="T12" s="332"/>
      <c r="U12" s="340"/>
      <c r="V12" s="340"/>
      <c r="W12" s="343"/>
      <c r="X12" s="343"/>
      <c r="Y12" s="343"/>
      <c r="Z12" s="336"/>
      <c r="AA12" s="629"/>
      <c r="AB12" s="629"/>
      <c r="AC12" s="629"/>
      <c r="AD12" s="328"/>
    </row>
    <row r="13" spans="1:32" s="337" customFormat="1" ht="14.25" customHeight="1">
      <c r="A13" s="328"/>
      <c r="B13" s="329"/>
      <c r="C13" s="657" t="s">
        <v>218</v>
      </c>
      <c r="D13" s="657"/>
      <c r="E13" s="657"/>
      <c r="F13" s="657"/>
      <c r="G13" s="339"/>
      <c r="H13" s="345"/>
      <c r="I13" s="345"/>
      <c r="J13" s="341"/>
      <c r="K13" s="74"/>
      <c r="L13" s="74"/>
      <c r="M13" s="340"/>
      <c r="N13" s="340"/>
      <c r="O13" s="340"/>
      <c r="P13" s="346"/>
      <c r="Q13" s="346"/>
      <c r="R13" s="332"/>
      <c r="S13" s="339"/>
      <c r="T13" s="332"/>
      <c r="U13" s="340"/>
      <c r="V13" s="340"/>
      <c r="W13" s="343"/>
      <c r="X13" s="343"/>
      <c r="Y13" s="343"/>
      <c r="Z13" s="336"/>
      <c r="AA13" s="629"/>
      <c r="AB13" s="629"/>
      <c r="AC13" s="629"/>
      <c r="AD13" s="328"/>
    </row>
    <row r="14" spans="1:32" s="337" customFormat="1" ht="14.25" customHeight="1">
      <c r="A14" s="328"/>
      <c r="B14" s="329"/>
      <c r="C14" s="657" t="s">
        <v>219</v>
      </c>
      <c r="D14" s="657"/>
      <c r="E14" s="657"/>
      <c r="F14" s="657"/>
      <c r="G14" s="339"/>
      <c r="H14" s="332"/>
      <c r="I14" s="340"/>
      <c r="J14" s="332"/>
      <c r="K14" s="346"/>
      <c r="L14" s="346"/>
      <c r="M14" s="340"/>
      <c r="N14" s="340"/>
      <c r="O14" s="340"/>
      <c r="P14" s="346"/>
      <c r="Q14" s="346"/>
      <c r="R14" s="332"/>
      <c r="S14" s="339"/>
      <c r="T14" s="332"/>
      <c r="U14" s="340"/>
      <c r="V14" s="340"/>
      <c r="W14" s="343"/>
      <c r="X14" s="343"/>
      <c r="Y14" s="343"/>
      <c r="Z14" s="336"/>
      <c r="AA14" s="629"/>
      <c r="AB14" s="629"/>
      <c r="AC14" s="629"/>
      <c r="AD14" s="328"/>
    </row>
    <row r="15" spans="1:32" s="337" customFormat="1" ht="15" customHeight="1">
      <c r="A15" s="328"/>
      <c r="B15" s="347"/>
      <c r="C15" s="348"/>
      <c r="D15" s="348"/>
      <c r="E15" s="348"/>
      <c r="F15" s="348"/>
      <c r="G15" s="348"/>
      <c r="H15" s="348"/>
      <c r="I15" s="349"/>
      <c r="J15" s="331"/>
      <c r="K15" s="331"/>
      <c r="L15" s="331"/>
      <c r="M15" s="349"/>
      <c r="N15" s="331"/>
      <c r="O15" s="331"/>
      <c r="P15" s="331"/>
      <c r="Q15" s="350"/>
      <c r="R15" s="351"/>
      <c r="S15" s="348"/>
      <c r="T15" s="348"/>
      <c r="U15" s="348"/>
      <c r="V15" s="348"/>
      <c r="W15" s="348"/>
      <c r="X15" s="348"/>
      <c r="Y15" s="348"/>
      <c r="Z15" s="352"/>
      <c r="AA15" s="629"/>
      <c r="AB15" s="629"/>
      <c r="AC15" s="629"/>
      <c r="AD15" s="328"/>
      <c r="AF15" s="337" t="s">
        <v>577</v>
      </c>
    </row>
    <row r="16" spans="1:32" s="40" customFormat="1">
      <c r="A16" s="312"/>
      <c r="B16" s="312"/>
      <c r="C16" s="312"/>
      <c r="D16" s="312"/>
      <c r="E16" s="312"/>
      <c r="F16" s="312"/>
      <c r="G16" s="312"/>
      <c r="H16" s="312"/>
      <c r="I16" s="314"/>
      <c r="J16" s="315"/>
      <c r="K16" s="315"/>
      <c r="L16" s="315"/>
      <c r="M16" s="314"/>
      <c r="N16" s="315"/>
      <c r="O16" s="315"/>
      <c r="P16" s="315"/>
      <c r="Q16" s="324"/>
      <c r="R16" s="325"/>
      <c r="S16" s="312"/>
      <c r="T16" s="312"/>
      <c r="U16" s="312"/>
      <c r="V16" s="312"/>
      <c r="W16" s="312"/>
      <c r="X16" s="312"/>
      <c r="Y16" s="312"/>
      <c r="Z16" s="312"/>
      <c r="AA16" s="312"/>
      <c r="AB16" s="312"/>
      <c r="AC16" s="312"/>
      <c r="AD16" s="312"/>
      <c r="AF16" s="40" t="s">
        <v>576</v>
      </c>
    </row>
    <row r="17" spans="1:37" s="40" customFormat="1" ht="24">
      <c r="A17" s="312"/>
      <c r="B17" s="674" t="s">
        <v>205</v>
      </c>
      <c r="C17" s="674"/>
      <c r="D17" s="674" t="s">
        <v>220</v>
      </c>
      <c r="E17" s="674" t="s">
        <v>221</v>
      </c>
      <c r="F17" s="674"/>
      <c r="G17" s="674" t="s">
        <v>207</v>
      </c>
      <c r="H17" s="674"/>
      <c r="I17" s="674"/>
      <c r="J17" s="674"/>
      <c r="K17" s="674"/>
      <c r="L17" s="674"/>
      <c r="M17" s="674"/>
      <c r="N17" s="674"/>
      <c r="O17" s="674"/>
      <c r="P17" s="674"/>
      <c r="Q17" s="674"/>
      <c r="R17" s="674"/>
      <c r="S17" s="674"/>
      <c r="T17" s="674"/>
      <c r="U17" s="674"/>
      <c r="V17" s="674"/>
      <c r="W17" s="674" t="s">
        <v>208</v>
      </c>
      <c r="X17" s="674"/>
      <c r="Y17" s="674"/>
      <c r="Z17" s="674"/>
      <c r="AA17" s="674"/>
      <c r="AB17" s="674"/>
      <c r="AC17" s="674"/>
      <c r="AD17" s="75"/>
      <c r="AF17" s="353" t="s">
        <v>510</v>
      </c>
      <c r="AG17" s="353" t="s">
        <v>511</v>
      </c>
      <c r="AH17" s="354" t="s">
        <v>9</v>
      </c>
      <c r="AI17" s="353" t="s">
        <v>512</v>
      </c>
      <c r="AJ17" s="355" t="s">
        <v>513</v>
      </c>
      <c r="AK17" s="353" t="s">
        <v>514</v>
      </c>
    </row>
    <row r="18" spans="1:37" s="40" customFormat="1" ht="18">
      <c r="A18" s="312"/>
      <c r="B18" s="674"/>
      <c r="C18" s="674"/>
      <c r="D18" s="674"/>
      <c r="E18" s="356" t="s">
        <v>575</v>
      </c>
      <c r="F18" s="357" t="s">
        <v>210</v>
      </c>
      <c r="G18" s="669" t="s">
        <v>222</v>
      </c>
      <c r="H18" s="669"/>
      <c r="I18" s="669"/>
      <c r="J18" s="669"/>
      <c r="K18" s="669"/>
      <c r="L18" s="669"/>
      <c r="M18" s="669"/>
      <c r="N18" s="669"/>
      <c r="O18" s="669"/>
      <c r="P18" s="674" t="s">
        <v>210</v>
      </c>
      <c r="Q18" s="674"/>
      <c r="R18" s="669" t="s">
        <v>223</v>
      </c>
      <c r="S18" s="669"/>
      <c r="T18" s="669"/>
      <c r="U18" s="669"/>
      <c r="V18" s="669"/>
      <c r="W18" s="674"/>
      <c r="X18" s="674"/>
      <c r="Y18" s="674"/>
      <c r="Z18" s="674"/>
      <c r="AA18" s="674"/>
      <c r="AB18" s="674"/>
      <c r="AC18" s="674"/>
      <c r="AD18" s="75"/>
      <c r="AF18" s="358" t="s">
        <v>515</v>
      </c>
      <c r="AG18" s="359" t="s">
        <v>516</v>
      </c>
      <c r="AH18" s="360" t="s">
        <v>33</v>
      </c>
      <c r="AI18" s="361">
        <v>5890</v>
      </c>
      <c r="AJ18" s="362">
        <v>0.65439999999999998</v>
      </c>
      <c r="AK18" s="363">
        <v>2012</v>
      </c>
    </row>
    <row r="19" spans="1:37" s="40" customFormat="1" ht="16.5">
      <c r="A19" s="312"/>
      <c r="B19" s="669">
        <v>1</v>
      </c>
      <c r="C19" s="669"/>
      <c r="D19" s="379"/>
      <c r="E19" s="380" t="str">
        <f>IF(D19="","",VLOOKUP(D19,$AF$18:$AK$68,4,FALSE))</f>
        <v/>
      </c>
      <c r="F19" s="381" t="str">
        <f>IF(D19="","",VLOOKUP(D19,$AF$18:$AK$68,3,FALSE))</f>
        <v/>
      </c>
      <c r="G19" s="670"/>
      <c r="H19" s="670"/>
      <c r="I19" s="670"/>
      <c r="J19" s="670"/>
      <c r="K19" s="670"/>
      <c r="L19" s="670"/>
      <c r="M19" s="670"/>
      <c r="N19" s="670"/>
      <c r="O19" s="670"/>
      <c r="P19" s="671" t="str">
        <f>IF(D19="","",VLOOKUP(D19,$AF$18:$AJ$68,3,FALSE))</f>
        <v/>
      </c>
      <c r="Q19" s="671"/>
      <c r="R19" s="672" t="str">
        <f>IF($E19=""," ",$G19*$E19)</f>
        <v xml:space="preserve"> </v>
      </c>
      <c r="S19" s="672"/>
      <c r="T19" s="672"/>
      <c r="U19" s="672"/>
      <c r="V19" s="672"/>
      <c r="W19" s="673"/>
      <c r="X19" s="673"/>
      <c r="Y19" s="673"/>
      <c r="Z19" s="673"/>
      <c r="AA19" s="673"/>
      <c r="AB19" s="673"/>
      <c r="AC19" s="673"/>
      <c r="AD19" s="75"/>
      <c r="AF19" s="358" t="s">
        <v>517</v>
      </c>
      <c r="AG19" s="359" t="s">
        <v>516</v>
      </c>
      <c r="AH19" s="360" t="s">
        <v>33</v>
      </c>
      <c r="AI19" s="361">
        <v>5890</v>
      </c>
      <c r="AJ19" s="362">
        <v>0.65439999999999998</v>
      </c>
      <c r="AK19" s="363">
        <v>2012</v>
      </c>
    </row>
    <row r="20" spans="1:37" s="40" customFormat="1" ht="16.5">
      <c r="A20" s="312"/>
      <c r="B20" s="669">
        <v>2</v>
      </c>
      <c r="C20" s="669"/>
      <c r="D20" s="379"/>
      <c r="E20" s="380" t="str">
        <f t="shared" ref="E20:E38" si="0">IF(D20="","",VLOOKUP(D20,$AF$18:$AK$68,4,FALSE))</f>
        <v/>
      </c>
      <c r="F20" s="381" t="str">
        <f t="shared" ref="F20:F38" si="1">IF(D20="","",VLOOKUP(D20,$AF$18:$AK$68,3,FALSE))</f>
        <v/>
      </c>
      <c r="G20" s="670"/>
      <c r="H20" s="670"/>
      <c r="I20" s="670"/>
      <c r="J20" s="670"/>
      <c r="K20" s="670"/>
      <c r="L20" s="670"/>
      <c r="M20" s="670"/>
      <c r="N20" s="670"/>
      <c r="O20" s="670"/>
      <c r="P20" s="671" t="str">
        <f t="shared" ref="P20:P38" si="2">IF(D20="","",VLOOKUP(D20,$AF$18:$AJ$68,3,FALSE))</f>
        <v/>
      </c>
      <c r="Q20" s="671"/>
      <c r="R20" s="672" t="str">
        <f t="shared" ref="R20:R38" si="3">IF($E20=""," ",$G20*$E20)</f>
        <v xml:space="preserve"> </v>
      </c>
      <c r="S20" s="672"/>
      <c r="T20" s="672"/>
      <c r="U20" s="672"/>
      <c r="V20" s="672"/>
      <c r="W20" s="673"/>
      <c r="X20" s="673"/>
      <c r="Y20" s="673"/>
      <c r="Z20" s="673"/>
      <c r="AA20" s="673"/>
      <c r="AB20" s="673"/>
      <c r="AC20" s="673"/>
      <c r="AD20" s="75"/>
      <c r="AF20" s="358" t="s">
        <v>518</v>
      </c>
      <c r="AG20" s="359" t="s">
        <v>516</v>
      </c>
      <c r="AH20" s="360" t="s">
        <v>33</v>
      </c>
      <c r="AI20" s="361">
        <v>6840</v>
      </c>
      <c r="AJ20" s="364">
        <v>0.76</v>
      </c>
      <c r="AK20" s="363">
        <v>2012</v>
      </c>
    </row>
    <row r="21" spans="1:37" s="40" customFormat="1" ht="16.5">
      <c r="A21" s="312"/>
      <c r="B21" s="669">
        <v>3</v>
      </c>
      <c r="C21" s="669"/>
      <c r="D21" s="379"/>
      <c r="E21" s="380" t="str">
        <f t="shared" si="0"/>
        <v/>
      </c>
      <c r="F21" s="381" t="str">
        <f t="shared" si="1"/>
        <v/>
      </c>
      <c r="G21" s="670"/>
      <c r="H21" s="670"/>
      <c r="I21" s="670"/>
      <c r="J21" s="670"/>
      <c r="K21" s="670"/>
      <c r="L21" s="670"/>
      <c r="M21" s="670"/>
      <c r="N21" s="670"/>
      <c r="O21" s="670"/>
      <c r="P21" s="671" t="str">
        <f t="shared" si="2"/>
        <v/>
      </c>
      <c r="Q21" s="671"/>
      <c r="R21" s="672" t="str">
        <f t="shared" si="3"/>
        <v xml:space="preserve"> </v>
      </c>
      <c r="S21" s="672"/>
      <c r="T21" s="672"/>
      <c r="U21" s="672"/>
      <c r="V21" s="672"/>
      <c r="W21" s="673"/>
      <c r="X21" s="673"/>
      <c r="Y21" s="673"/>
      <c r="Z21" s="673"/>
      <c r="AA21" s="673"/>
      <c r="AB21" s="673"/>
      <c r="AC21" s="673"/>
      <c r="AD21" s="75"/>
      <c r="AF21" s="358" t="s">
        <v>519</v>
      </c>
      <c r="AG21" s="359" t="s">
        <v>516</v>
      </c>
      <c r="AH21" s="360" t="s">
        <v>33</v>
      </c>
      <c r="AI21" s="365">
        <v>7010</v>
      </c>
      <c r="AJ21" s="362">
        <v>0.77890000000000004</v>
      </c>
      <c r="AK21" s="363">
        <v>2012</v>
      </c>
    </row>
    <row r="22" spans="1:37" s="40" customFormat="1" ht="16.5">
      <c r="A22" s="312"/>
      <c r="B22" s="669">
        <v>4</v>
      </c>
      <c r="C22" s="669"/>
      <c r="D22" s="379"/>
      <c r="E22" s="380" t="str">
        <f t="shared" si="0"/>
        <v/>
      </c>
      <c r="F22" s="381" t="str">
        <f t="shared" si="1"/>
        <v/>
      </c>
      <c r="G22" s="670"/>
      <c r="H22" s="670"/>
      <c r="I22" s="670"/>
      <c r="J22" s="670"/>
      <c r="K22" s="670"/>
      <c r="L22" s="670"/>
      <c r="M22" s="670"/>
      <c r="N22" s="670"/>
      <c r="O22" s="670"/>
      <c r="P22" s="671" t="str">
        <f t="shared" si="2"/>
        <v/>
      </c>
      <c r="Q22" s="671"/>
      <c r="R22" s="672" t="str">
        <f t="shared" si="3"/>
        <v xml:space="preserve"> </v>
      </c>
      <c r="S22" s="672"/>
      <c r="T22" s="672"/>
      <c r="U22" s="672"/>
      <c r="V22" s="672"/>
      <c r="W22" s="673"/>
      <c r="X22" s="673"/>
      <c r="Y22" s="673"/>
      <c r="Z22" s="673"/>
      <c r="AA22" s="673"/>
      <c r="AB22" s="673"/>
      <c r="AC22" s="673"/>
      <c r="AD22" s="75"/>
      <c r="AF22" s="359" t="s">
        <v>520</v>
      </c>
      <c r="AG22" s="359" t="s">
        <v>516</v>
      </c>
      <c r="AH22" s="360" t="s">
        <v>33</v>
      </c>
      <c r="AI22" s="366">
        <v>5890</v>
      </c>
      <c r="AJ22" s="367">
        <v>0.65439999999999998</v>
      </c>
      <c r="AK22" s="368">
        <v>2012</v>
      </c>
    </row>
    <row r="23" spans="1:37" s="40" customFormat="1" ht="16.5">
      <c r="A23" s="312"/>
      <c r="B23" s="669">
        <v>5</v>
      </c>
      <c r="C23" s="669"/>
      <c r="D23" s="382"/>
      <c r="E23" s="380" t="str">
        <f t="shared" si="0"/>
        <v/>
      </c>
      <c r="F23" s="381" t="str">
        <f t="shared" si="1"/>
        <v/>
      </c>
      <c r="G23" s="670"/>
      <c r="H23" s="670"/>
      <c r="I23" s="670"/>
      <c r="J23" s="670"/>
      <c r="K23" s="670"/>
      <c r="L23" s="670"/>
      <c r="M23" s="670"/>
      <c r="N23" s="670"/>
      <c r="O23" s="670"/>
      <c r="P23" s="671" t="str">
        <f t="shared" si="2"/>
        <v/>
      </c>
      <c r="Q23" s="671"/>
      <c r="R23" s="672" t="str">
        <f t="shared" si="3"/>
        <v xml:space="preserve"> </v>
      </c>
      <c r="S23" s="672"/>
      <c r="T23" s="672"/>
      <c r="U23" s="672"/>
      <c r="V23" s="672"/>
      <c r="W23" s="673"/>
      <c r="X23" s="673"/>
      <c r="Y23" s="673"/>
      <c r="Z23" s="673"/>
      <c r="AA23" s="673"/>
      <c r="AB23" s="673"/>
      <c r="AC23" s="673"/>
      <c r="AD23" s="75"/>
      <c r="AF23" s="359" t="s">
        <v>521</v>
      </c>
      <c r="AG23" s="359" t="s">
        <v>516</v>
      </c>
      <c r="AH23" s="360" t="s">
        <v>33</v>
      </c>
      <c r="AI23" s="366">
        <v>6830</v>
      </c>
      <c r="AJ23" s="367">
        <v>0.75890000000000002</v>
      </c>
      <c r="AK23" s="368">
        <v>2012</v>
      </c>
    </row>
    <row r="24" spans="1:37" s="40" customFormat="1" ht="16.5">
      <c r="A24" s="312"/>
      <c r="B24" s="669">
        <v>6</v>
      </c>
      <c r="C24" s="669"/>
      <c r="D24" s="382"/>
      <c r="E24" s="380" t="str">
        <f t="shared" si="0"/>
        <v/>
      </c>
      <c r="F24" s="381" t="str">
        <f t="shared" si="1"/>
        <v/>
      </c>
      <c r="G24" s="670"/>
      <c r="H24" s="670"/>
      <c r="I24" s="670"/>
      <c r="J24" s="670"/>
      <c r="K24" s="670"/>
      <c r="L24" s="670"/>
      <c r="M24" s="670"/>
      <c r="N24" s="670"/>
      <c r="O24" s="670"/>
      <c r="P24" s="671" t="str">
        <f t="shared" si="2"/>
        <v/>
      </c>
      <c r="Q24" s="671"/>
      <c r="R24" s="672" t="str">
        <f t="shared" si="3"/>
        <v xml:space="preserve"> </v>
      </c>
      <c r="S24" s="672"/>
      <c r="T24" s="672"/>
      <c r="U24" s="672"/>
      <c r="V24" s="672"/>
      <c r="W24" s="673"/>
      <c r="X24" s="673"/>
      <c r="Y24" s="673"/>
      <c r="Z24" s="673"/>
      <c r="AA24" s="673"/>
      <c r="AB24" s="673"/>
      <c r="AC24" s="673"/>
      <c r="AD24" s="75"/>
      <c r="AF24" s="359" t="s">
        <v>522</v>
      </c>
      <c r="AG24" s="359" t="s">
        <v>516</v>
      </c>
      <c r="AH24" s="360" t="s">
        <v>33</v>
      </c>
      <c r="AI24" s="366">
        <v>5700</v>
      </c>
      <c r="AJ24" s="367">
        <v>0.63329999999999997</v>
      </c>
      <c r="AK24" s="368">
        <v>2012</v>
      </c>
    </row>
    <row r="25" spans="1:37" s="40" customFormat="1" ht="16.5">
      <c r="A25" s="312"/>
      <c r="B25" s="669">
        <v>7</v>
      </c>
      <c r="C25" s="669"/>
      <c r="D25" s="382"/>
      <c r="E25" s="380" t="str">
        <f t="shared" si="0"/>
        <v/>
      </c>
      <c r="F25" s="381" t="str">
        <f t="shared" si="1"/>
        <v/>
      </c>
      <c r="G25" s="670"/>
      <c r="H25" s="670"/>
      <c r="I25" s="670"/>
      <c r="J25" s="670"/>
      <c r="K25" s="670"/>
      <c r="L25" s="670"/>
      <c r="M25" s="670"/>
      <c r="N25" s="670"/>
      <c r="O25" s="670"/>
      <c r="P25" s="671" t="str">
        <f t="shared" si="2"/>
        <v/>
      </c>
      <c r="Q25" s="671"/>
      <c r="R25" s="672" t="str">
        <f t="shared" si="3"/>
        <v xml:space="preserve"> </v>
      </c>
      <c r="S25" s="672"/>
      <c r="T25" s="672"/>
      <c r="U25" s="672"/>
      <c r="V25" s="672"/>
      <c r="W25" s="673"/>
      <c r="X25" s="673"/>
      <c r="Y25" s="673"/>
      <c r="Z25" s="673"/>
      <c r="AA25" s="673"/>
      <c r="AB25" s="673"/>
      <c r="AC25" s="673"/>
      <c r="AD25" s="75"/>
      <c r="AF25" s="359" t="s">
        <v>523</v>
      </c>
      <c r="AG25" s="359" t="s">
        <v>516</v>
      </c>
      <c r="AH25" s="360" t="s">
        <v>33</v>
      </c>
      <c r="AI25" s="366">
        <v>6080</v>
      </c>
      <c r="AJ25" s="367">
        <v>0.67559999999999998</v>
      </c>
      <c r="AK25" s="368">
        <v>2012</v>
      </c>
    </row>
    <row r="26" spans="1:37" s="40" customFormat="1" ht="16.5">
      <c r="A26" s="312"/>
      <c r="B26" s="669">
        <v>8</v>
      </c>
      <c r="C26" s="669"/>
      <c r="D26" s="382"/>
      <c r="E26" s="380" t="str">
        <f t="shared" si="0"/>
        <v/>
      </c>
      <c r="F26" s="381" t="str">
        <f t="shared" si="1"/>
        <v/>
      </c>
      <c r="G26" s="670"/>
      <c r="H26" s="670"/>
      <c r="I26" s="670"/>
      <c r="J26" s="670"/>
      <c r="K26" s="670"/>
      <c r="L26" s="670"/>
      <c r="M26" s="670"/>
      <c r="N26" s="670"/>
      <c r="O26" s="670"/>
      <c r="P26" s="671" t="str">
        <f t="shared" si="2"/>
        <v/>
      </c>
      <c r="Q26" s="671"/>
      <c r="R26" s="672" t="str">
        <f t="shared" si="3"/>
        <v xml:space="preserve"> </v>
      </c>
      <c r="S26" s="672"/>
      <c r="T26" s="672"/>
      <c r="U26" s="672"/>
      <c r="V26" s="672"/>
      <c r="W26" s="673"/>
      <c r="X26" s="673"/>
      <c r="Y26" s="673"/>
      <c r="Z26" s="673"/>
      <c r="AA26" s="673"/>
      <c r="AB26" s="673"/>
      <c r="AC26" s="673"/>
      <c r="AD26" s="75"/>
      <c r="AF26" s="359" t="s">
        <v>524</v>
      </c>
      <c r="AG26" s="359" t="s">
        <v>516</v>
      </c>
      <c r="AH26" s="360" t="s">
        <v>33</v>
      </c>
      <c r="AI26" s="366">
        <v>7100</v>
      </c>
      <c r="AJ26" s="367">
        <v>0.78890000000000005</v>
      </c>
      <c r="AK26" s="368">
        <v>2006</v>
      </c>
    </row>
    <row r="27" spans="1:37" s="40" customFormat="1" ht="16.5">
      <c r="A27" s="312"/>
      <c r="B27" s="669">
        <v>9</v>
      </c>
      <c r="C27" s="669"/>
      <c r="D27" s="382"/>
      <c r="E27" s="380" t="str">
        <f t="shared" si="0"/>
        <v/>
      </c>
      <c r="F27" s="381" t="str">
        <f t="shared" si="1"/>
        <v/>
      </c>
      <c r="G27" s="670"/>
      <c r="H27" s="670"/>
      <c r="I27" s="670"/>
      <c r="J27" s="670"/>
      <c r="K27" s="670"/>
      <c r="L27" s="670"/>
      <c r="M27" s="670"/>
      <c r="N27" s="670"/>
      <c r="O27" s="670"/>
      <c r="P27" s="671" t="str">
        <f t="shared" si="2"/>
        <v/>
      </c>
      <c r="Q27" s="671"/>
      <c r="R27" s="672" t="str">
        <f t="shared" si="3"/>
        <v xml:space="preserve"> </v>
      </c>
      <c r="S27" s="672"/>
      <c r="T27" s="672"/>
      <c r="U27" s="672"/>
      <c r="V27" s="672"/>
      <c r="W27" s="673"/>
      <c r="X27" s="673"/>
      <c r="Y27" s="673"/>
      <c r="Z27" s="673"/>
      <c r="AA27" s="673"/>
      <c r="AB27" s="673"/>
      <c r="AC27" s="673"/>
      <c r="AD27" s="75"/>
      <c r="AF27" s="359" t="s">
        <v>525</v>
      </c>
      <c r="AG27" s="359" t="s">
        <v>516</v>
      </c>
      <c r="AH27" s="360" t="s">
        <v>33</v>
      </c>
      <c r="AI27" s="366">
        <v>4900</v>
      </c>
      <c r="AJ27" s="367">
        <v>0.5444</v>
      </c>
      <c r="AK27" s="368">
        <v>2012</v>
      </c>
    </row>
    <row r="28" spans="1:37" s="40" customFormat="1" ht="16.5">
      <c r="A28" s="312"/>
      <c r="B28" s="669">
        <v>10</v>
      </c>
      <c r="C28" s="669"/>
      <c r="D28" s="382"/>
      <c r="E28" s="380" t="str">
        <f t="shared" si="0"/>
        <v/>
      </c>
      <c r="F28" s="381" t="str">
        <f t="shared" si="1"/>
        <v/>
      </c>
      <c r="G28" s="670"/>
      <c r="H28" s="670"/>
      <c r="I28" s="670"/>
      <c r="J28" s="670"/>
      <c r="K28" s="670"/>
      <c r="L28" s="670"/>
      <c r="M28" s="670"/>
      <c r="N28" s="670"/>
      <c r="O28" s="670"/>
      <c r="P28" s="671" t="str">
        <f t="shared" si="2"/>
        <v/>
      </c>
      <c r="Q28" s="671"/>
      <c r="R28" s="672" t="str">
        <f t="shared" si="3"/>
        <v xml:space="preserve"> </v>
      </c>
      <c r="S28" s="672"/>
      <c r="T28" s="672"/>
      <c r="U28" s="672"/>
      <c r="V28" s="672"/>
      <c r="W28" s="673"/>
      <c r="X28" s="673"/>
      <c r="Y28" s="673"/>
      <c r="Z28" s="673"/>
      <c r="AA28" s="673"/>
      <c r="AB28" s="673"/>
      <c r="AC28" s="673"/>
      <c r="AD28" s="75"/>
      <c r="AF28" s="359" t="s">
        <v>526</v>
      </c>
      <c r="AG28" s="359" t="s">
        <v>516</v>
      </c>
      <c r="AH28" s="360" t="s">
        <v>33</v>
      </c>
      <c r="AI28" s="366">
        <v>5600</v>
      </c>
      <c r="AJ28" s="367">
        <v>0.62219999999999998</v>
      </c>
      <c r="AK28" s="368">
        <v>2012</v>
      </c>
    </row>
    <row r="29" spans="1:37" s="40" customFormat="1" ht="16.5">
      <c r="A29" s="312"/>
      <c r="B29" s="669">
        <v>11</v>
      </c>
      <c r="C29" s="669"/>
      <c r="D29" s="382"/>
      <c r="E29" s="380" t="str">
        <f t="shared" si="0"/>
        <v/>
      </c>
      <c r="F29" s="381" t="str">
        <f t="shared" si="1"/>
        <v/>
      </c>
      <c r="G29" s="670"/>
      <c r="H29" s="670"/>
      <c r="I29" s="670"/>
      <c r="J29" s="670"/>
      <c r="K29" s="670"/>
      <c r="L29" s="670"/>
      <c r="M29" s="670"/>
      <c r="N29" s="670"/>
      <c r="O29" s="670"/>
      <c r="P29" s="671" t="str">
        <f t="shared" si="2"/>
        <v/>
      </c>
      <c r="Q29" s="671"/>
      <c r="R29" s="672" t="str">
        <f t="shared" si="3"/>
        <v xml:space="preserve"> </v>
      </c>
      <c r="S29" s="672"/>
      <c r="T29" s="672"/>
      <c r="U29" s="672"/>
      <c r="V29" s="672"/>
      <c r="W29" s="673"/>
      <c r="X29" s="673"/>
      <c r="Y29" s="673"/>
      <c r="Z29" s="673"/>
      <c r="AA29" s="673"/>
      <c r="AB29" s="673"/>
      <c r="AC29" s="673"/>
      <c r="AD29" s="75"/>
      <c r="AF29" s="359" t="s">
        <v>527</v>
      </c>
      <c r="AG29" s="359" t="s">
        <v>516</v>
      </c>
      <c r="AH29" s="360" t="s">
        <v>33</v>
      </c>
      <c r="AI29" s="366">
        <v>7000</v>
      </c>
      <c r="AJ29" s="367">
        <v>0.77780000000000005</v>
      </c>
      <c r="AK29" s="369"/>
    </row>
    <row r="30" spans="1:37" s="40" customFormat="1" ht="16.5">
      <c r="A30" s="312"/>
      <c r="B30" s="669">
        <v>12</v>
      </c>
      <c r="C30" s="669"/>
      <c r="D30" s="382"/>
      <c r="E30" s="380" t="str">
        <f t="shared" si="0"/>
        <v/>
      </c>
      <c r="F30" s="381" t="str">
        <f t="shared" si="1"/>
        <v/>
      </c>
      <c r="G30" s="670"/>
      <c r="H30" s="670"/>
      <c r="I30" s="670"/>
      <c r="J30" s="670"/>
      <c r="K30" s="670"/>
      <c r="L30" s="670"/>
      <c r="M30" s="670"/>
      <c r="N30" s="670"/>
      <c r="O30" s="670"/>
      <c r="P30" s="671" t="str">
        <f t="shared" si="2"/>
        <v/>
      </c>
      <c r="Q30" s="671"/>
      <c r="R30" s="672" t="str">
        <f t="shared" si="3"/>
        <v xml:space="preserve"> </v>
      </c>
      <c r="S30" s="672"/>
      <c r="T30" s="672"/>
      <c r="U30" s="672"/>
      <c r="V30" s="672"/>
      <c r="W30" s="673"/>
      <c r="X30" s="673"/>
      <c r="Y30" s="673"/>
      <c r="Z30" s="673"/>
      <c r="AA30" s="673"/>
      <c r="AB30" s="673"/>
      <c r="AC30" s="673"/>
      <c r="AD30" s="75"/>
      <c r="AF30" s="359" t="s">
        <v>528</v>
      </c>
      <c r="AG30" s="359" t="s">
        <v>516</v>
      </c>
      <c r="AH30" s="360" t="s">
        <v>33</v>
      </c>
      <c r="AI30" s="366">
        <v>3800</v>
      </c>
      <c r="AJ30" s="367">
        <v>0.42220000000000002</v>
      </c>
      <c r="AK30" s="369"/>
    </row>
    <row r="31" spans="1:37" s="40" customFormat="1" ht="16.5">
      <c r="A31" s="312"/>
      <c r="B31" s="669">
        <v>13</v>
      </c>
      <c r="C31" s="669"/>
      <c r="D31" s="382"/>
      <c r="E31" s="380" t="str">
        <f t="shared" si="0"/>
        <v/>
      </c>
      <c r="F31" s="381" t="str">
        <f t="shared" si="1"/>
        <v/>
      </c>
      <c r="G31" s="670"/>
      <c r="H31" s="670"/>
      <c r="I31" s="670"/>
      <c r="J31" s="670"/>
      <c r="K31" s="670"/>
      <c r="L31" s="670"/>
      <c r="M31" s="670"/>
      <c r="N31" s="670"/>
      <c r="O31" s="670"/>
      <c r="P31" s="671" t="str">
        <f t="shared" si="2"/>
        <v/>
      </c>
      <c r="Q31" s="671"/>
      <c r="R31" s="672" t="str">
        <f t="shared" si="3"/>
        <v xml:space="preserve"> </v>
      </c>
      <c r="S31" s="672"/>
      <c r="T31" s="672"/>
      <c r="U31" s="672"/>
      <c r="V31" s="672"/>
      <c r="W31" s="673"/>
      <c r="X31" s="673"/>
      <c r="Y31" s="673"/>
      <c r="Z31" s="673"/>
      <c r="AA31" s="673"/>
      <c r="AB31" s="673"/>
      <c r="AC31" s="673"/>
      <c r="AD31" s="75"/>
      <c r="AF31" s="359" t="s">
        <v>529</v>
      </c>
      <c r="AG31" s="370" t="s">
        <v>530</v>
      </c>
      <c r="AH31" s="369" t="s">
        <v>531</v>
      </c>
      <c r="AI31" s="366">
        <v>4200</v>
      </c>
      <c r="AJ31" s="367">
        <v>0.4667</v>
      </c>
      <c r="AK31" s="369"/>
    </row>
    <row r="32" spans="1:37" s="40" customFormat="1" ht="16.5">
      <c r="A32" s="312"/>
      <c r="B32" s="669">
        <v>14</v>
      </c>
      <c r="C32" s="669"/>
      <c r="D32" s="382"/>
      <c r="E32" s="380" t="str">
        <f t="shared" si="0"/>
        <v/>
      </c>
      <c r="F32" s="381" t="str">
        <f t="shared" si="1"/>
        <v/>
      </c>
      <c r="G32" s="670"/>
      <c r="H32" s="670"/>
      <c r="I32" s="670"/>
      <c r="J32" s="670"/>
      <c r="K32" s="670"/>
      <c r="L32" s="670"/>
      <c r="M32" s="670"/>
      <c r="N32" s="670"/>
      <c r="O32" s="670"/>
      <c r="P32" s="671" t="str">
        <f t="shared" si="2"/>
        <v/>
      </c>
      <c r="Q32" s="671"/>
      <c r="R32" s="672" t="str">
        <f t="shared" si="3"/>
        <v xml:space="preserve"> </v>
      </c>
      <c r="S32" s="672"/>
      <c r="T32" s="672"/>
      <c r="U32" s="672"/>
      <c r="V32" s="672"/>
      <c r="W32" s="673"/>
      <c r="X32" s="673"/>
      <c r="Y32" s="673"/>
      <c r="Z32" s="673"/>
      <c r="AA32" s="673"/>
      <c r="AB32" s="673"/>
      <c r="AC32" s="673"/>
      <c r="AD32" s="75"/>
      <c r="AF32" s="359" t="s">
        <v>532</v>
      </c>
      <c r="AG32" s="370" t="s">
        <v>530</v>
      </c>
      <c r="AH32" s="369" t="s">
        <v>531</v>
      </c>
      <c r="AI32" s="366">
        <v>777</v>
      </c>
      <c r="AJ32" s="367">
        <v>8.6300000000000002E-2</v>
      </c>
      <c r="AK32" s="368">
        <v>2006</v>
      </c>
    </row>
    <row r="33" spans="1:37" s="40" customFormat="1" ht="16.5">
      <c r="A33" s="312"/>
      <c r="B33" s="669">
        <v>15</v>
      </c>
      <c r="C33" s="669"/>
      <c r="D33" s="382"/>
      <c r="E33" s="380" t="str">
        <f t="shared" si="0"/>
        <v/>
      </c>
      <c r="F33" s="381" t="str">
        <f t="shared" si="1"/>
        <v/>
      </c>
      <c r="G33" s="670"/>
      <c r="H33" s="670"/>
      <c r="I33" s="670"/>
      <c r="J33" s="670"/>
      <c r="K33" s="670"/>
      <c r="L33" s="670"/>
      <c r="M33" s="670"/>
      <c r="N33" s="670"/>
      <c r="O33" s="670"/>
      <c r="P33" s="671" t="str">
        <f t="shared" si="2"/>
        <v/>
      </c>
      <c r="Q33" s="671"/>
      <c r="R33" s="672" t="str">
        <f t="shared" si="3"/>
        <v xml:space="preserve"> </v>
      </c>
      <c r="S33" s="672"/>
      <c r="T33" s="672"/>
      <c r="U33" s="672"/>
      <c r="V33" s="672"/>
      <c r="W33" s="673"/>
      <c r="X33" s="673"/>
      <c r="Y33" s="673"/>
      <c r="Z33" s="673"/>
      <c r="AA33" s="673"/>
      <c r="AB33" s="673"/>
      <c r="AC33" s="673"/>
      <c r="AD33" s="75"/>
      <c r="AF33" s="359" t="s">
        <v>533</v>
      </c>
      <c r="AG33" s="370" t="s">
        <v>530</v>
      </c>
      <c r="AH33" s="369" t="s">
        <v>531</v>
      </c>
      <c r="AI33" s="366">
        <v>1869</v>
      </c>
      <c r="AJ33" s="367">
        <v>0.2077</v>
      </c>
      <c r="AK33" s="368">
        <v>2006</v>
      </c>
    </row>
    <row r="34" spans="1:37" s="40" customFormat="1" ht="16.5">
      <c r="A34" s="312"/>
      <c r="B34" s="669">
        <v>16</v>
      </c>
      <c r="C34" s="669"/>
      <c r="D34" s="382"/>
      <c r="E34" s="380" t="str">
        <f t="shared" si="0"/>
        <v/>
      </c>
      <c r="F34" s="381" t="str">
        <f t="shared" si="1"/>
        <v/>
      </c>
      <c r="G34" s="670"/>
      <c r="H34" s="670"/>
      <c r="I34" s="670"/>
      <c r="J34" s="670"/>
      <c r="K34" s="670"/>
      <c r="L34" s="670"/>
      <c r="M34" s="670"/>
      <c r="N34" s="670"/>
      <c r="O34" s="670"/>
      <c r="P34" s="671" t="str">
        <f t="shared" si="2"/>
        <v/>
      </c>
      <c r="Q34" s="671"/>
      <c r="R34" s="672" t="str">
        <f t="shared" si="3"/>
        <v xml:space="preserve"> </v>
      </c>
      <c r="S34" s="672"/>
      <c r="T34" s="672"/>
      <c r="U34" s="672"/>
      <c r="V34" s="672"/>
      <c r="W34" s="673"/>
      <c r="X34" s="673"/>
      <c r="Y34" s="673"/>
      <c r="Z34" s="673"/>
      <c r="AA34" s="673"/>
      <c r="AB34" s="673"/>
      <c r="AC34" s="673"/>
      <c r="AD34" s="75"/>
      <c r="AF34" s="359" t="s">
        <v>534</v>
      </c>
      <c r="AG34" s="359" t="s">
        <v>535</v>
      </c>
      <c r="AH34" s="360" t="s">
        <v>62</v>
      </c>
      <c r="AI34" s="366">
        <v>9000</v>
      </c>
      <c r="AJ34" s="367">
        <v>1</v>
      </c>
      <c r="AK34" s="368">
        <v>2006</v>
      </c>
    </row>
    <row r="35" spans="1:37" s="40" customFormat="1" ht="16.5">
      <c r="A35" s="312"/>
      <c r="B35" s="669">
        <v>17</v>
      </c>
      <c r="C35" s="669"/>
      <c r="D35" s="382"/>
      <c r="E35" s="380" t="str">
        <f t="shared" si="0"/>
        <v/>
      </c>
      <c r="F35" s="381" t="str">
        <f t="shared" si="1"/>
        <v/>
      </c>
      <c r="G35" s="670"/>
      <c r="H35" s="670"/>
      <c r="I35" s="670"/>
      <c r="J35" s="670"/>
      <c r="K35" s="670"/>
      <c r="L35" s="670"/>
      <c r="M35" s="670"/>
      <c r="N35" s="670"/>
      <c r="O35" s="670"/>
      <c r="P35" s="671" t="str">
        <f t="shared" si="2"/>
        <v/>
      </c>
      <c r="Q35" s="671"/>
      <c r="R35" s="672" t="str">
        <f t="shared" si="3"/>
        <v xml:space="preserve"> </v>
      </c>
      <c r="S35" s="672"/>
      <c r="T35" s="672"/>
      <c r="U35" s="672"/>
      <c r="V35" s="672"/>
      <c r="W35" s="673"/>
      <c r="X35" s="673"/>
      <c r="Y35" s="673"/>
      <c r="Z35" s="673"/>
      <c r="AA35" s="673"/>
      <c r="AB35" s="673"/>
      <c r="AC35" s="673"/>
      <c r="AD35" s="75"/>
      <c r="AF35" s="359" t="s">
        <v>536</v>
      </c>
      <c r="AG35" s="359" t="s">
        <v>535</v>
      </c>
      <c r="AH35" s="360" t="s">
        <v>62</v>
      </c>
      <c r="AI35" s="366">
        <v>8900</v>
      </c>
      <c r="AJ35" s="367">
        <v>0.9889</v>
      </c>
      <c r="AK35" s="369"/>
    </row>
    <row r="36" spans="1:37" s="40" customFormat="1" ht="16.5">
      <c r="A36" s="312"/>
      <c r="B36" s="669">
        <v>18</v>
      </c>
      <c r="C36" s="669"/>
      <c r="D36" s="382"/>
      <c r="E36" s="380" t="str">
        <f t="shared" si="0"/>
        <v/>
      </c>
      <c r="F36" s="381" t="str">
        <f t="shared" si="1"/>
        <v/>
      </c>
      <c r="G36" s="670"/>
      <c r="H36" s="670"/>
      <c r="I36" s="670"/>
      <c r="J36" s="670"/>
      <c r="K36" s="670"/>
      <c r="L36" s="670"/>
      <c r="M36" s="670"/>
      <c r="N36" s="670"/>
      <c r="O36" s="670"/>
      <c r="P36" s="671" t="str">
        <f t="shared" si="2"/>
        <v/>
      </c>
      <c r="Q36" s="671"/>
      <c r="R36" s="672" t="str">
        <f t="shared" si="3"/>
        <v xml:space="preserve"> </v>
      </c>
      <c r="S36" s="672"/>
      <c r="T36" s="672"/>
      <c r="U36" s="672"/>
      <c r="V36" s="672"/>
      <c r="W36" s="673"/>
      <c r="X36" s="673"/>
      <c r="Y36" s="673"/>
      <c r="Z36" s="673"/>
      <c r="AA36" s="673"/>
      <c r="AB36" s="673"/>
      <c r="AC36" s="673"/>
      <c r="AD36" s="75"/>
      <c r="AF36" s="359" t="s">
        <v>537</v>
      </c>
      <c r="AG36" s="370" t="s">
        <v>530</v>
      </c>
      <c r="AH36" s="369" t="s">
        <v>531</v>
      </c>
      <c r="AI36" s="366">
        <v>9000</v>
      </c>
      <c r="AJ36" s="367">
        <v>1</v>
      </c>
      <c r="AK36" s="368">
        <v>1993</v>
      </c>
    </row>
    <row r="37" spans="1:37" s="40" customFormat="1" ht="16.5">
      <c r="A37" s="312"/>
      <c r="B37" s="669">
        <v>19</v>
      </c>
      <c r="C37" s="669"/>
      <c r="D37" s="382"/>
      <c r="E37" s="380" t="str">
        <f t="shared" si="0"/>
        <v/>
      </c>
      <c r="F37" s="381" t="str">
        <f t="shared" si="1"/>
        <v/>
      </c>
      <c r="G37" s="670"/>
      <c r="H37" s="670"/>
      <c r="I37" s="670"/>
      <c r="J37" s="670"/>
      <c r="K37" s="670"/>
      <c r="L37" s="670"/>
      <c r="M37" s="670"/>
      <c r="N37" s="670"/>
      <c r="O37" s="670"/>
      <c r="P37" s="671" t="str">
        <f t="shared" si="2"/>
        <v/>
      </c>
      <c r="Q37" s="671"/>
      <c r="R37" s="672" t="str">
        <f t="shared" si="3"/>
        <v xml:space="preserve"> </v>
      </c>
      <c r="S37" s="672"/>
      <c r="T37" s="672"/>
      <c r="U37" s="672"/>
      <c r="V37" s="672"/>
      <c r="W37" s="673"/>
      <c r="X37" s="673"/>
      <c r="Y37" s="673"/>
      <c r="Z37" s="673"/>
      <c r="AA37" s="673"/>
      <c r="AB37" s="673"/>
      <c r="AC37" s="673"/>
      <c r="AD37" s="75"/>
      <c r="AF37" s="358" t="s">
        <v>538</v>
      </c>
      <c r="AG37" s="359" t="s">
        <v>535</v>
      </c>
      <c r="AH37" s="360" t="s">
        <v>62</v>
      </c>
      <c r="AI37" s="365">
        <v>6000</v>
      </c>
      <c r="AJ37" s="362">
        <v>0.66669999999999996</v>
      </c>
      <c r="AK37" s="363"/>
    </row>
    <row r="38" spans="1:37" s="40" customFormat="1" ht="16.5">
      <c r="A38" s="312"/>
      <c r="B38" s="669">
        <v>20</v>
      </c>
      <c r="C38" s="669"/>
      <c r="D38" s="382"/>
      <c r="E38" s="380" t="str">
        <f t="shared" si="0"/>
        <v/>
      </c>
      <c r="F38" s="381" t="str">
        <f t="shared" si="1"/>
        <v/>
      </c>
      <c r="G38" s="670"/>
      <c r="H38" s="670"/>
      <c r="I38" s="670"/>
      <c r="J38" s="670"/>
      <c r="K38" s="670"/>
      <c r="L38" s="670"/>
      <c r="M38" s="670"/>
      <c r="N38" s="670"/>
      <c r="O38" s="670"/>
      <c r="P38" s="671" t="str">
        <f t="shared" si="2"/>
        <v/>
      </c>
      <c r="Q38" s="671"/>
      <c r="R38" s="672" t="str">
        <f t="shared" si="3"/>
        <v xml:space="preserve"> </v>
      </c>
      <c r="S38" s="672"/>
      <c r="T38" s="672"/>
      <c r="U38" s="672"/>
      <c r="V38" s="672"/>
      <c r="W38" s="673"/>
      <c r="X38" s="673"/>
      <c r="Y38" s="673"/>
      <c r="Z38" s="673"/>
      <c r="AA38" s="673"/>
      <c r="AB38" s="673"/>
      <c r="AC38" s="673"/>
      <c r="AD38" s="75"/>
      <c r="AF38" s="358" t="s">
        <v>539</v>
      </c>
      <c r="AG38" s="359" t="s">
        <v>535</v>
      </c>
      <c r="AH38" s="360" t="s">
        <v>62</v>
      </c>
      <c r="AI38" s="365">
        <v>6635</v>
      </c>
      <c r="AJ38" s="362">
        <v>0.73719999999999997</v>
      </c>
      <c r="AK38" s="363"/>
    </row>
    <row r="39" spans="1:37" s="40" customFormat="1" ht="16.5">
      <c r="A39" s="312"/>
      <c r="B39" s="659"/>
      <c r="C39" s="659"/>
      <c r="D39" s="312"/>
      <c r="E39" s="312"/>
      <c r="F39" s="371"/>
      <c r="G39" s="659"/>
      <c r="H39" s="659"/>
      <c r="I39" s="659"/>
      <c r="J39" s="312"/>
      <c r="K39" s="659"/>
      <c r="L39" s="659"/>
      <c r="M39" s="659"/>
      <c r="N39" s="659"/>
      <c r="O39" s="659"/>
      <c r="P39" s="659"/>
      <c r="Q39" s="659"/>
      <c r="R39" s="659"/>
      <c r="S39" s="312"/>
      <c r="T39" s="312"/>
      <c r="U39" s="312"/>
      <c r="V39" s="312"/>
      <c r="W39" s="75"/>
      <c r="X39" s="75"/>
      <c r="Y39" s="75"/>
      <c r="Z39" s="75"/>
      <c r="AA39" s="75"/>
      <c r="AB39" s="75"/>
      <c r="AC39" s="75"/>
      <c r="AD39" s="75"/>
      <c r="AF39" s="359" t="s">
        <v>540</v>
      </c>
      <c r="AG39" s="359" t="s">
        <v>535</v>
      </c>
      <c r="AH39" s="360" t="s">
        <v>62</v>
      </c>
      <c r="AI39" s="366">
        <v>6520</v>
      </c>
      <c r="AJ39" s="367">
        <v>0.72440000000000004</v>
      </c>
      <c r="AK39" s="368">
        <v>2003</v>
      </c>
    </row>
    <row r="40" spans="1:37" s="40" customFormat="1" ht="16.5">
      <c r="A40" s="327"/>
      <c r="B40" s="675"/>
      <c r="C40" s="675"/>
      <c r="D40" s="327"/>
      <c r="E40" s="327"/>
      <c r="F40" s="372"/>
      <c r="G40" s="675"/>
      <c r="H40" s="675"/>
      <c r="I40" s="675"/>
      <c r="J40" s="327"/>
      <c r="K40" s="675"/>
      <c r="L40" s="675"/>
      <c r="M40" s="675"/>
      <c r="N40" s="675"/>
      <c r="O40" s="675"/>
      <c r="P40" s="675"/>
      <c r="Q40" s="675"/>
      <c r="R40" s="675"/>
      <c r="S40" s="327"/>
      <c r="T40" s="327"/>
      <c r="U40" s="327"/>
      <c r="V40" s="327"/>
      <c r="AF40" s="359" t="s">
        <v>541</v>
      </c>
      <c r="AG40" s="359" t="s">
        <v>535</v>
      </c>
      <c r="AH40" s="360" t="s">
        <v>62</v>
      </c>
      <c r="AI40" s="366">
        <v>6700</v>
      </c>
      <c r="AJ40" s="367">
        <v>0.74439999999999995</v>
      </c>
      <c r="AK40" s="369"/>
    </row>
    <row r="41" spans="1:37" s="40" customFormat="1" ht="16.5">
      <c r="A41" s="327"/>
      <c r="B41" s="675"/>
      <c r="C41" s="675"/>
      <c r="D41" s="327"/>
      <c r="E41" s="327"/>
      <c r="F41" s="372"/>
      <c r="G41" s="675"/>
      <c r="H41" s="675"/>
      <c r="I41" s="675"/>
      <c r="J41" s="327"/>
      <c r="K41" s="675"/>
      <c r="L41" s="675"/>
      <c r="M41" s="675"/>
      <c r="N41" s="675"/>
      <c r="O41" s="675"/>
      <c r="P41" s="675"/>
      <c r="Q41" s="675"/>
      <c r="R41" s="675"/>
      <c r="S41" s="327"/>
      <c r="T41" s="327"/>
      <c r="U41" s="327"/>
      <c r="V41" s="327"/>
      <c r="AF41" s="359" t="s">
        <v>542</v>
      </c>
      <c r="AG41" s="359" t="s">
        <v>535</v>
      </c>
      <c r="AH41" s="360" t="s">
        <v>62</v>
      </c>
      <c r="AI41" s="366">
        <v>7800</v>
      </c>
      <c r="AJ41" s="367">
        <v>0.86670000000000003</v>
      </c>
      <c r="AK41" s="369"/>
    </row>
    <row r="42" spans="1:37" s="40" customFormat="1" ht="16.5">
      <c r="A42" s="327"/>
      <c r="B42" s="675"/>
      <c r="C42" s="675"/>
      <c r="D42" s="327"/>
      <c r="E42" s="327"/>
      <c r="F42" s="372"/>
      <c r="G42" s="675"/>
      <c r="H42" s="675"/>
      <c r="I42" s="675"/>
      <c r="J42" s="327"/>
      <c r="K42" s="675"/>
      <c r="L42" s="675"/>
      <c r="M42" s="675"/>
      <c r="N42" s="675"/>
      <c r="O42" s="675"/>
      <c r="P42" s="675"/>
      <c r="Q42" s="675"/>
      <c r="R42" s="675"/>
      <c r="S42" s="327"/>
      <c r="T42" s="327"/>
      <c r="U42" s="327"/>
      <c r="V42" s="327"/>
      <c r="AF42" s="359" t="s">
        <v>543</v>
      </c>
      <c r="AG42" s="359" t="s">
        <v>535</v>
      </c>
      <c r="AH42" s="360" t="s">
        <v>62</v>
      </c>
      <c r="AI42" s="366">
        <v>7800</v>
      </c>
      <c r="AJ42" s="367">
        <v>0.86670000000000003</v>
      </c>
      <c r="AK42" s="369"/>
    </row>
    <row r="43" spans="1:37" s="40" customFormat="1" ht="16.5">
      <c r="A43" s="327"/>
      <c r="B43" s="675"/>
      <c r="C43" s="675"/>
      <c r="D43" s="327"/>
      <c r="E43" s="327"/>
      <c r="F43" s="372"/>
      <c r="G43" s="675"/>
      <c r="H43" s="675"/>
      <c r="I43" s="675"/>
      <c r="J43" s="327"/>
      <c r="K43" s="675"/>
      <c r="L43" s="675"/>
      <c r="M43" s="675"/>
      <c r="N43" s="675"/>
      <c r="O43" s="675"/>
      <c r="P43" s="675"/>
      <c r="Q43" s="675"/>
      <c r="R43" s="675"/>
      <c r="S43" s="327"/>
      <c r="T43" s="327"/>
      <c r="U43" s="327"/>
      <c r="V43" s="327"/>
      <c r="AF43" s="359" t="s">
        <v>544</v>
      </c>
      <c r="AG43" s="359" t="s">
        <v>535</v>
      </c>
      <c r="AH43" s="360" t="s">
        <v>62</v>
      </c>
      <c r="AI43" s="366">
        <v>7500</v>
      </c>
      <c r="AJ43" s="367">
        <v>0.83330000000000004</v>
      </c>
      <c r="AK43" s="369"/>
    </row>
    <row r="44" spans="1:37" s="40" customFormat="1" ht="16.5">
      <c r="A44" s="327"/>
      <c r="B44" s="675"/>
      <c r="C44" s="675"/>
      <c r="D44" s="327"/>
      <c r="E44" s="327"/>
      <c r="F44" s="372"/>
      <c r="G44" s="675"/>
      <c r="H44" s="675"/>
      <c r="I44" s="675"/>
      <c r="J44" s="327"/>
      <c r="K44" s="675"/>
      <c r="L44" s="675"/>
      <c r="M44" s="675"/>
      <c r="N44" s="675"/>
      <c r="O44" s="675"/>
      <c r="P44" s="675"/>
      <c r="Q44" s="675"/>
      <c r="R44" s="675"/>
      <c r="S44" s="327"/>
      <c r="T44" s="327"/>
      <c r="U44" s="327"/>
      <c r="V44" s="327"/>
      <c r="W44" s="303"/>
      <c r="X44" s="303"/>
      <c r="Y44" s="303"/>
      <c r="Z44" s="303"/>
      <c r="AA44" s="303"/>
      <c r="AF44" s="359" t="s">
        <v>545</v>
      </c>
      <c r="AG44" s="359" t="s">
        <v>535</v>
      </c>
      <c r="AH44" s="360" t="s">
        <v>62</v>
      </c>
      <c r="AI44" s="366">
        <v>8000</v>
      </c>
      <c r="AJ44" s="367">
        <v>0.88890000000000002</v>
      </c>
      <c r="AK44" s="369"/>
    </row>
    <row r="45" spans="1:37" s="40" customFormat="1" ht="16.5">
      <c r="A45" s="327"/>
      <c r="B45" s="327"/>
      <c r="C45" s="327"/>
      <c r="D45" s="327"/>
      <c r="E45" s="327"/>
      <c r="F45" s="327"/>
      <c r="G45" s="327"/>
      <c r="H45" s="327"/>
      <c r="I45" s="373"/>
      <c r="J45" s="374"/>
      <c r="K45" s="374"/>
      <c r="L45" s="374"/>
      <c r="M45" s="373"/>
      <c r="N45" s="374"/>
      <c r="O45" s="374"/>
      <c r="P45" s="374"/>
      <c r="Q45" s="375"/>
      <c r="R45" s="376"/>
      <c r="S45" s="327"/>
      <c r="T45" s="327"/>
      <c r="U45" s="327"/>
      <c r="V45" s="327"/>
      <c r="W45" s="303"/>
      <c r="X45" s="303"/>
      <c r="Y45" s="303"/>
      <c r="Z45" s="303"/>
      <c r="AA45" s="303"/>
      <c r="AB45" s="327"/>
      <c r="AC45" s="327"/>
      <c r="AD45" s="327"/>
      <c r="AF45" s="359" t="s">
        <v>546</v>
      </c>
      <c r="AG45" s="359" t="s">
        <v>535</v>
      </c>
      <c r="AH45" s="360" t="s">
        <v>62</v>
      </c>
      <c r="AI45" s="366">
        <v>8500</v>
      </c>
      <c r="AJ45" s="367">
        <v>0.94440000000000002</v>
      </c>
      <c r="AK45" s="368">
        <v>2004</v>
      </c>
    </row>
    <row r="46" spans="1:37" s="40" customFormat="1" ht="16.5">
      <c r="A46" s="327"/>
      <c r="B46" s="327"/>
      <c r="C46" s="327"/>
      <c r="D46" s="327"/>
      <c r="E46" s="327"/>
      <c r="F46" s="327"/>
      <c r="G46" s="327"/>
      <c r="H46" s="327"/>
      <c r="I46" s="373"/>
      <c r="J46" s="374"/>
      <c r="K46" s="374"/>
      <c r="L46" s="374"/>
      <c r="M46" s="373"/>
      <c r="N46" s="374"/>
      <c r="O46" s="374"/>
      <c r="P46" s="374"/>
      <c r="Q46" s="375"/>
      <c r="R46" s="376"/>
      <c r="S46" s="327"/>
      <c r="T46" s="327"/>
      <c r="U46" s="327"/>
      <c r="V46" s="327"/>
      <c r="W46" s="303"/>
      <c r="X46" s="303"/>
      <c r="Y46" s="303"/>
      <c r="Z46" s="303"/>
      <c r="AA46" s="303"/>
      <c r="AB46" s="327"/>
      <c r="AC46" s="327"/>
      <c r="AD46" s="327"/>
      <c r="AF46" s="358" t="s">
        <v>547</v>
      </c>
      <c r="AG46" s="359" t="s">
        <v>535</v>
      </c>
      <c r="AH46" s="360" t="s">
        <v>62</v>
      </c>
      <c r="AI46" s="365">
        <v>8800</v>
      </c>
      <c r="AJ46" s="362">
        <v>0.9778</v>
      </c>
      <c r="AK46" s="363">
        <v>2004</v>
      </c>
    </row>
    <row r="47" spans="1:37" s="40" customFormat="1" ht="16.5">
      <c r="A47" s="327"/>
      <c r="B47" s="327"/>
      <c r="C47" s="327"/>
      <c r="D47" s="327"/>
      <c r="E47" s="327"/>
      <c r="F47" s="327"/>
      <c r="G47" s="327"/>
      <c r="H47" s="327"/>
      <c r="I47" s="373"/>
      <c r="J47" s="374"/>
      <c r="K47" s="374"/>
      <c r="L47" s="374"/>
      <c r="M47" s="373"/>
      <c r="N47" s="374"/>
      <c r="O47" s="374"/>
      <c r="P47" s="374"/>
      <c r="Q47" s="375"/>
      <c r="R47" s="376"/>
      <c r="S47" s="327"/>
      <c r="T47" s="327"/>
      <c r="U47" s="327"/>
      <c r="V47" s="327"/>
      <c r="W47" s="303"/>
      <c r="X47" s="303"/>
      <c r="Y47" s="303"/>
      <c r="Z47" s="303"/>
      <c r="AA47" s="303"/>
      <c r="AB47" s="327"/>
      <c r="AC47" s="327"/>
      <c r="AD47" s="327"/>
      <c r="AF47" s="358" t="s">
        <v>548</v>
      </c>
      <c r="AG47" s="359" t="s">
        <v>535</v>
      </c>
      <c r="AH47" s="360" t="s">
        <v>62</v>
      </c>
      <c r="AI47" s="365">
        <v>8400</v>
      </c>
      <c r="AJ47" s="362">
        <v>0.93330000000000002</v>
      </c>
      <c r="AK47" s="363"/>
    </row>
    <row r="48" spans="1:37" s="40" customFormat="1" ht="16.5">
      <c r="A48" s="327"/>
      <c r="B48" s="327"/>
      <c r="C48" s="327"/>
      <c r="D48" s="327"/>
      <c r="E48" s="327"/>
      <c r="F48" s="327"/>
      <c r="G48" s="327"/>
      <c r="H48" s="327"/>
      <c r="I48" s="373"/>
      <c r="J48" s="374"/>
      <c r="K48" s="374"/>
      <c r="L48" s="374"/>
      <c r="M48" s="373"/>
      <c r="N48" s="374"/>
      <c r="O48" s="374"/>
      <c r="P48" s="374"/>
      <c r="Q48" s="375"/>
      <c r="R48" s="376"/>
      <c r="S48" s="327"/>
      <c r="T48" s="327"/>
      <c r="U48" s="327"/>
      <c r="V48" s="327"/>
      <c r="W48" s="303"/>
      <c r="X48" s="303"/>
      <c r="Y48" s="303"/>
      <c r="Z48" s="303"/>
      <c r="AA48" s="303"/>
      <c r="AB48" s="327"/>
      <c r="AC48" s="327"/>
      <c r="AD48" s="327"/>
      <c r="AF48" s="358" t="s">
        <v>549</v>
      </c>
      <c r="AG48" s="359" t="s">
        <v>535</v>
      </c>
      <c r="AH48" s="360" t="s">
        <v>62</v>
      </c>
      <c r="AI48" s="361">
        <v>9200</v>
      </c>
      <c r="AJ48" s="364">
        <v>1.0222</v>
      </c>
      <c r="AK48" s="369"/>
    </row>
    <row r="49" spans="1:37" s="40" customFormat="1" ht="16.5">
      <c r="A49" s="327"/>
      <c r="B49" s="327"/>
      <c r="C49" s="327"/>
      <c r="D49" s="327"/>
      <c r="E49" s="327"/>
      <c r="F49" s="327"/>
      <c r="G49" s="327"/>
      <c r="H49" s="327"/>
      <c r="I49" s="373"/>
      <c r="J49" s="374"/>
      <c r="K49" s="374"/>
      <c r="L49" s="374"/>
      <c r="M49" s="373"/>
      <c r="N49" s="374"/>
      <c r="O49" s="374"/>
      <c r="P49" s="374"/>
      <c r="Q49" s="375"/>
      <c r="R49" s="376"/>
      <c r="S49" s="327"/>
      <c r="T49" s="327"/>
      <c r="U49" s="327"/>
      <c r="V49" s="327"/>
      <c r="W49" s="303"/>
      <c r="X49" s="303"/>
      <c r="Y49" s="303"/>
      <c r="Z49" s="303"/>
      <c r="AA49" s="303"/>
      <c r="AB49" s="327"/>
      <c r="AC49" s="327"/>
      <c r="AD49" s="327"/>
      <c r="AF49" s="358" t="s">
        <v>550</v>
      </c>
      <c r="AG49" s="359" t="s">
        <v>535</v>
      </c>
      <c r="AH49" s="360" t="s">
        <v>62</v>
      </c>
      <c r="AI49" s="365">
        <v>9600</v>
      </c>
      <c r="AJ49" s="362">
        <v>1.0667</v>
      </c>
      <c r="AK49" s="363"/>
    </row>
    <row r="50" spans="1:37" s="40" customFormat="1" ht="16.5">
      <c r="A50" s="327"/>
      <c r="B50" s="327"/>
      <c r="C50" s="327"/>
      <c r="D50" s="327"/>
      <c r="E50" s="327"/>
      <c r="F50" s="327"/>
      <c r="G50" s="327"/>
      <c r="H50" s="327"/>
      <c r="I50" s="373"/>
      <c r="J50" s="374"/>
      <c r="K50" s="374"/>
      <c r="L50" s="374"/>
      <c r="M50" s="373"/>
      <c r="N50" s="374"/>
      <c r="O50" s="374"/>
      <c r="P50" s="374"/>
      <c r="Q50" s="375"/>
      <c r="R50" s="376"/>
      <c r="S50" s="327"/>
      <c r="T50" s="327"/>
      <c r="U50" s="327"/>
      <c r="V50" s="327"/>
      <c r="W50" s="303"/>
      <c r="X50" s="303"/>
      <c r="Y50" s="303"/>
      <c r="Z50" s="303"/>
      <c r="AA50" s="303"/>
      <c r="AB50" s="327"/>
      <c r="AC50" s="327"/>
      <c r="AD50" s="327"/>
      <c r="AF50" s="359" t="s">
        <v>551</v>
      </c>
      <c r="AG50" s="359" t="s">
        <v>535</v>
      </c>
      <c r="AH50" s="360" t="s">
        <v>62</v>
      </c>
      <c r="AI50" s="366">
        <v>9000</v>
      </c>
      <c r="AJ50" s="367">
        <v>1</v>
      </c>
      <c r="AK50" s="368">
        <v>2006</v>
      </c>
    </row>
    <row r="51" spans="1:37" s="40" customFormat="1" ht="16.5">
      <c r="A51" s="327"/>
      <c r="B51" s="327"/>
      <c r="C51" s="327"/>
      <c r="D51" s="327"/>
      <c r="E51" s="327"/>
      <c r="F51" s="327"/>
      <c r="G51" s="327"/>
      <c r="H51" s="327"/>
      <c r="I51" s="373"/>
      <c r="J51" s="374"/>
      <c r="K51" s="374"/>
      <c r="L51" s="374"/>
      <c r="M51" s="373"/>
      <c r="N51" s="374"/>
      <c r="O51" s="374"/>
      <c r="P51" s="374"/>
      <c r="Q51" s="375"/>
      <c r="R51" s="376"/>
      <c r="S51" s="327"/>
      <c r="T51" s="327"/>
      <c r="U51" s="327"/>
      <c r="V51" s="327"/>
      <c r="W51" s="303"/>
      <c r="X51" s="303"/>
      <c r="Y51" s="303"/>
      <c r="Z51" s="303"/>
      <c r="AA51" s="303"/>
      <c r="AB51" s="327"/>
      <c r="AC51" s="327"/>
      <c r="AD51" s="327"/>
      <c r="AF51" s="359" t="s">
        <v>552</v>
      </c>
      <c r="AG51" s="359" t="s">
        <v>535</v>
      </c>
      <c r="AH51" s="360" t="s">
        <v>62</v>
      </c>
      <c r="AI51" s="366">
        <v>9600</v>
      </c>
      <c r="AJ51" s="367">
        <v>1.0667</v>
      </c>
      <c r="AK51" s="369"/>
    </row>
    <row r="52" spans="1:37" s="40" customFormat="1" ht="16.5">
      <c r="A52" s="327"/>
      <c r="B52" s="327"/>
      <c r="C52" s="327"/>
      <c r="D52" s="327"/>
      <c r="E52" s="327"/>
      <c r="F52" s="327"/>
      <c r="G52" s="327"/>
      <c r="H52" s="327"/>
      <c r="I52" s="373"/>
      <c r="J52" s="374"/>
      <c r="K52" s="374"/>
      <c r="L52" s="374"/>
      <c r="M52" s="373"/>
      <c r="N52" s="374"/>
      <c r="O52" s="374"/>
      <c r="P52" s="374"/>
      <c r="Q52" s="375"/>
      <c r="R52" s="376"/>
      <c r="S52" s="327"/>
      <c r="T52" s="327"/>
      <c r="U52" s="327"/>
      <c r="V52" s="327"/>
      <c r="W52" s="303"/>
      <c r="X52" s="303"/>
      <c r="Y52" s="303"/>
      <c r="Z52" s="303"/>
      <c r="AA52" s="303"/>
      <c r="AB52" s="327"/>
      <c r="AC52" s="327"/>
      <c r="AD52" s="327"/>
      <c r="AF52" s="359" t="s">
        <v>553</v>
      </c>
      <c r="AG52" s="359" t="s">
        <v>535</v>
      </c>
      <c r="AH52" s="360" t="s">
        <v>62</v>
      </c>
      <c r="AI52" s="366">
        <v>10000</v>
      </c>
      <c r="AJ52" s="367">
        <v>1.1111</v>
      </c>
      <c r="AK52" s="369"/>
    </row>
    <row r="53" spans="1:37" s="40" customFormat="1" ht="16.5">
      <c r="A53" s="327"/>
      <c r="B53" s="327"/>
      <c r="C53" s="327"/>
      <c r="D53" s="327"/>
      <c r="E53" s="327"/>
      <c r="F53" s="327"/>
      <c r="G53" s="327"/>
      <c r="H53" s="327"/>
      <c r="I53" s="373"/>
      <c r="J53" s="374"/>
      <c r="K53" s="374"/>
      <c r="L53" s="374"/>
      <c r="M53" s="373"/>
      <c r="N53" s="374"/>
      <c r="O53" s="374"/>
      <c r="P53" s="374"/>
      <c r="Q53" s="375"/>
      <c r="R53" s="376"/>
      <c r="S53" s="327"/>
      <c r="T53" s="327"/>
      <c r="U53" s="327"/>
      <c r="V53" s="327"/>
      <c r="W53" s="303"/>
      <c r="X53" s="303"/>
      <c r="Y53" s="303"/>
      <c r="Z53" s="303"/>
      <c r="AA53" s="303"/>
      <c r="AB53" s="327"/>
      <c r="AC53" s="327"/>
      <c r="AD53" s="327"/>
      <c r="AF53" s="359" t="s">
        <v>554</v>
      </c>
      <c r="AG53" s="359" t="s">
        <v>535</v>
      </c>
      <c r="AH53" s="360" t="s">
        <v>62</v>
      </c>
      <c r="AI53" s="366">
        <v>8300</v>
      </c>
      <c r="AJ53" s="367">
        <v>0.92220000000000002</v>
      </c>
      <c r="AK53" s="369"/>
    </row>
    <row r="54" spans="1:37" s="40" customFormat="1" ht="16.5">
      <c r="A54" s="327"/>
      <c r="B54" s="327"/>
      <c r="C54" s="327"/>
      <c r="D54" s="327"/>
      <c r="E54" s="327"/>
      <c r="F54" s="327"/>
      <c r="G54" s="327"/>
      <c r="H54" s="327"/>
      <c r="I54" s="373"/>
      <c r="J54" s="374"/>
      <c r="K54" s="374"/>
      <c r="L54" s="374"/>
      <c r="M54" s="373"/>
      <c r="N54" s="374"/>
      <c r="O54" s="374"/>
      <c r="P54" s="374"/>
      <c r="Q54" s="375"/>
      <c r="R54" s="376"/>
      <c r="S54" s="327"/>
      <c r="T54" s="327"/>
      <c r="U54" s="327"/>
      <c r="V54" s="327"/>
      <c r="W54" s="303"/>
      <c r="X54" s="303"/>
      <c r="Y54" s="303"/>
      <c r="Z54" s="303"/>
      <c r="AA54" s="303"/>
      <c r="AB54" s="327"/>
      <c r="AC54" s="327"/>
      <c r="AD54" s="327"/>
      <c r="AF54" s="359" t="s">
        <v>555</v>
      </c>
      <c r="AG54" s="359" t="s">
        <v>535</v>
      </c>
      <c r="AH54" s="360" t="s">
        <v>62</v>
      </c>
      <c r="AI54" s="366">
        <v>9000</v>
      </c>
      <c r="AJ54" s="367">
        <v>1</v>
      </c>
      <c r="AK54" s="368">
        <v>2006</v>
      </c>
    </row>
    <row r="55" spans="1:37" s="40" customFormat="1" ht="16.5">
      <c r="A55" s="327"/>
      <c r="B55" s="327"/>
      <c r="C55" s="327"/>
      <c r="D55" s="327"/>
      <c r="E55" s="327"/>
      <c r="F55" s="327"/>
      <c r="G55" s="327"/>
      <c r="H55" s="327"/>
      <c r="I55" s="373"/>
      <c r="J55" s="374"/>
      <c r="K55" s="374"/>
      <c r="L55" s="374"/>
      <c r="M55" s="373"/>
      <c r="N55" s="374"/>
      <c r="O55" s="374"/>
      <c r="P55" s="374"/>
      <c r="Q55" s="375"/>
      <c r="R55" s="376"/>
      <c r="S55" s="327"/>
      <c r="T55" s="327"/>
      <c r="U55" s="327"/>
      <c r="V55" s="327"/>
      <c r="W55" s="303"/>
      <c r="X55" s="303"/>
      <c r="Y55" s="303"/>
      <c r="Z55" s="303"/>
      <c r="AA55" s="303"/>
      <c r="AB55" s="327"/>
      <c r="AC55" s="327"/>
      <c r="AD55" s="327"/>
      <c r="AF55" s="359" t="s">
        <v>556</v>
      </c>
      <c r="AG55" s="359" t="s">
        <v>516</v>
      </c>
      <c r="AH55" s="360" t="s">
        <v>62</v>
      </c>
      <c r="AI55" s="366">
        <v>8200</v>
      </c>
      <c r="AJ55" s="367">
        <v>0.91110000000000002</v>
      </c>
      <c r="AK55" s="369"/>
    </row>
    <row r="56" spans="1:37" s="40" customFormat="1" ht="16.5">
      <c r="A56" s="327"/>
      <c r="B56" s="327"/>
      <c r="C56" s="327"/>
      <c r="D56" s="327"/>
      <c r="E56" s="327"/>
      <c r="F56" s="327"/>
      <c r="G56" s="327"/>
      <c r="H56" s="327"/>
      <c r="I56" s="373"/>
      <c r="J56" s="374"/>
      <c r="K56" s="374"/>
      <c r="L56" s="374"/>
      <c r="M56" s="373"/>
      <c r="N56" s="374"/>
      <c r="O56" s="374"/>
      <c r="P56" s="374"/>
      <c r="Q56" s="375"/>
      <c r="R56" s="376"/>
      <c r="S56" s="327"/>
      <c r="T56" s="327"/>
      <c r="U56" s="327"/>
      <c r="V56" s="327"/>
      <c r="W56" s="303"/>
      <c r="X56" s="303"/>
      <c r="Y56" s="303"/>
      <c r="Z56" s="303"/>
      <c r="AA56" s="303"/>
      <c r="AB56" s="327"/>
      <c r="AC56" s="327"/>
      <c r="AD56" s="327"/>
      <c r="AF56" s="359" t="s">
        <v>557</v>
      </c>
      <c r="AG56" s="359" t="s">
        <v>535</v>
      </c>
      <c r="AH56" s="360" t="s">
        <v>62</v>
      </c>
      <c r="AI56" s="366">
        <v>9000</v>
      </c>
      <c r="AJ56" s="367">
        <v>1</v>
      </c>
      <c r="AK56" s="369"/>
    </row>
    <row r="57" spans="1:37" s="40" customFormat="1" ht="16.5">
      <c r="A57" s="327"/>
      <c r="B57" s="327"/>
      <c r="C57" s="327"/>
      <c r="D57" s="327"/>
      <c r="E57" s="327"/>
      <c r="F57" s="327"/>
      <c r="G57" s="327"/>
      <c r="H57" s="327"/>
      <c r="I57" s="373"/>
      <c r="J57" s="374"/>
      <c r="K57" s="374"/>
      <c r="L57" s="374"/>
      <c r="M57" s="373"/>
      <c r="N57" s="374"/>
      <c r="O57" s="374"/>
      <c r="P57" s="374"/>
      <c r="Q57" s="375"/>
      <c r="R57" s="376"/>
      <c r="S57" s="327"/>
      <c r="T57" s="327"/>
      <c r="U57" s="327"/>
      <c r="V57" s="327"/>
      <c r="W57" s="303"/>
      <c r="X57" s="303"/>
      <c r="Y57" s="303"/>
      <c r="Z57" s="303"/>
      <c r="AA57" s="303"/>
      <c r="AB57" s="327"/>
      <c r="AC57" s="327"/>
      <c r="AD57" s="327"/>
      <c r="AF57" s="358" t="s">
        <v>558</v>
      </c>
      <c r="AG57" s="370" t="s">
        <v>530</v>
      </c>
      <c r="AH57" s="369" t="s">
        <v>531</v>
      </c>
      <c r="AI57" s="365">
        <v>8100</v>
      </c>
      <c r="AJ57" s="362">
        <v>0.9</v>
      </c>
      <c r="AK57" s="363">
        <v>2008</v>
      </c>
    </row>
    <row r="58" spans="1:37" s="40" customFormat="1" ht="16.5">
      <c r="A58" s="327"/>
      <c r="B58" s="327"/>
      <c r="C58" s="327"/>
      <c r="D58" s="327"/>
      <c r="E58" s="327"/>
      <c r="F58" s="327"/>
      <c r="G58" s="327"/>
      <c r="H58" s="327"/>
      <c r="I58" s="373"/>
      <c r="J58" s="374"/>
      <c r="K58" s="374"/>
      <c r="L58" s="374"/>
      <c r="M58" s="373"/>
      <c r="N58" s="374"/>
      <c r="O58" s="374"/>
      <c r="P58" s="374"/>
      <c r="Q58" s="375"/>
      <c r="R58" s="376"/>
      <c r="S58" s="327"/>
      <c r="T58" s="327"/>
      <c r="U58" s="327"/>
      <c r="V58" s="327"/>
      <c r="W58" s="303"/>
      <c r="X58" s="303"/>
      <c r="Y58" s="303"/>
      <c r="Z58" s="303"/>
      <c r="AA58" s="303"/>
      <c r="AB58" s="327"/>
      <c r="AC58" s="327"/>
      <c r="AD58" s="327"/>
      <c r="AF58" s="358" t="s">
        <v>559</v>
      </c>
      <c r="AG58" s="359" t="s">
        <v>560</v>
      </c>
      <c r="AH58" s="369" t="s">
        <v>531</v>
      </c>
      <c r="AI58" s="365">
        <v>8000</v>
      </c>
      <c r="AJ58" s="362">
        <v>0.88890000000000002</v>
      </c>
      <c r="AK58" s="363"/>
    </row>
    <row r="59" spans="1:37" s="40" customFormat="1" ht="16.5">
      <c r="A59" s="327"/>
      <c r="B59" s="327"/>
      <c r="C59" s="327"/>
      <c r="D59" s="327"/>
      <c r="E59" s="327"/>
      <c r="F59" s="327"/>
      <c r="G59" s="327"/>
      <c r="H59" s="327"/>
      <c r="I59" s="373"/>
      <c r="J59" s="374"/>
      <c r="K59" s="374"/>
      <c r="L59" s="374"/>
      <c r="M59" s="373"/>
      <c r="N59" s="374"/>
      <c r="O59" s="374"/>
      <c r="P59" s="374"/>
      <c r="Q59" s="375"/>
      <c r="R59" s="376"/>
      <c r="S59" s="327"/>
      <c r="T59" s="327"/>
      <c r="U59" s="327"/>
      <c r="V59" s="327"/>
      <c r="W59" s="303"/>
      <c r="X59" s="303"/>
      <c r="Y59" s="303"/>
      <c r="Z59" s="303"/>
      <c r="AA59" s="303"/>
      <c r="AB59" s="327"/>
      <c r="AC59" s="327"/>
      <c r="AD59" s="327"/>
      <c r="AF59" s="358" t="s">
        <v>561</v>
      </c>
      <c r="AG59" s="359" t="s">
        <v>560</v>
      </c>
      <c r="AH59" s="369" t="s">
        <v>531</v>
      </c>
      <c r="AI59" s="365">
        <v>9000</v>
      </c>
      <c r="AJ59" s="362">
        <v>1</v>
      </c>
      <c r="AK59" s="363">
        <v>2008</v>
      </c>
    </row>
    <row r="60" spans="1:37" s="40" customFormat="1" ht="30">
      <c r="A60" s="327"/>
      <c r="B60" s="327"/>
      <c r="C60" s="327"/>
      <c r="D60" s="327"/>
      <c r="E60" s="327"/>
      <c r="F60" s="327"/>
      <c r="G60" s="327"/>
      <c r="H60" s="327"/>
      <c r="I60" s="373"/>
      <c r="J60" s="374"/>
      <c r="K60" s="374"/>
      <c r="L60" s="374"/>
      <c r="M60" s="373"/>
      <c r="N60" s="374"/>
      <c r="O60" s="374"/>
      <c r="P60" s="374"/>
      <c r="Q60" s="375"/>
      <c r="R60" s="376"/>
      <c r="S60" s="327"/>
      <c r="T60" s="327"/>
      <c r="U60" s="327"/>
      <c r="V60" s="327"/>
      <c r="W60" s="327"/>
      <c r="X60" s="327"/>
      <c r="Y60" s="327"/>
      <c r="Z60" s="327"/>
      <c r="AA60" s="327"/>
      <c r="AB60" s="327"/>
      <c r="AC60" s="327"/>
      <c r="AD60" s="327"/>
      <c r="AF60" s="359" t="s">
        <v>562</v>
      </c>
      <c r="AG60" s="377" t="s">
        <v>563</v>
      </c>
      <c r="AH60" s="369" t="s">
        <v>531</v>
      </c>
      <c r="AI60" s="366">
        <v>4941</v>
      </c>
      <c r="AJ60" s="367">
        <v>0.54900000000000004</v>
      </c>
      <c r="AK60" s="368">
        <v>2016</v>
      </c>
    </row>
    <row r="61" spans="1:37" s="40" customFormat="1" ht="16.5">
      <c r="A61" s="327"/>
      <c r="B61" s="327"/>
      <c r="C61" s="327"/>
      <c r="D61" s="327"/>
      <c r="E61" s="327"/>
      <c r="F61" s="327"/>
      <c r="G61" s="327"/>
      <c r="H61" s="327"/>
      <c r="I61" s="373"/>
      <c r="J61" s="374"/>
      <c r="K61" s="374"/>
      <c r="L61" s="374"/>
      <c r="M61" s="373"/>
      <c r="N61" s="374"/>
      <c r="O61" s="374"/>
      <c r="P61" s="374"/>
      <c r="Q61" s="375"/>
      <c r="R61" s="376"/>
      <c r="S61" s="327"/>
      <c r="T61" s="327"/>
      <c r="U61" s="327"/>
      <c r="V61" s="327"/>
      <c r="W61" s="327"/>
      <c r="X61" s="327"/>
      <c r="Y61" s="327"/>
      <c r="Z61" s="327"/>
      <c r="AA61" s="327"/>
      <c r="AB61" s="327"/>
      <c r="AC61" s="327"/>
      <c r="AD61" s="327"/>
      <c r="AF61" s="359" t="s">
        <v>564</v>
      </c>
      <c r="AG61" s="359" t="s">
        <v>565</v>
      </c>
      <c r="AH61" s="360" t="s">
        <v>65</v>
      </c>
      <c r="AI61" s="366">
        <v>860</v>
      </c>
      <c r="AJ61" s="367">
        <v>9.5600000000000004E-2</v>
      </c>
      <c r="AK61" s="368">
        <v>2006</v>
      </c>
    </row>
    <row r="62" spans="1:37" s="40" customFormat="1" ht="16.5">
      <c r="A62" s="327"/>
      <c r="B62" s="327"/>
      <c r="C62" s="327"/>
      <c r="D62" s="327"/>
      <c r="E62" s="327"/>
      <c r="F62" s="327"/>
      <c r="G62" s="327"/>
      <c r="H62" s="327"/>
      <c r="I62" s="373"/>
      <c r="J62" s="374"/>
      <c r="K62" s="374"/>
      <c r="L62" s="374"/>
      <c r="M62" s="373"/>
      <c r="N62" s="374"/>
      <c r="O62" s="374"/>
      <c r="P62" s="374"/>
      <c r="Q62" s="375"/>
      <c r="R62" s="376"/>
      <c r="S62" s="327"/>
      <c r="T62" s="327"/>
      <c r="U62" s="327"/>
      <c r="V62" s="327"/>
      <c r="W62" s="327"/>
      <c r="X62" s="327"/>
      <c r="Y62" s="327"/>
      <c r="Z62" s="327"/>
      <c r="AA62" s="327"/>
      <c r="AB62" s="327"/>
      <c r="AC62" s="327"/>
      <c r="AD62" s="327"/>
      <c r="AF62" s="359" t="s">
        <v>566</v>
      </c>
      <c r="AG62" s="359" t="s">
        <v>565</v>
      </c>
      <c r="AH62" s="360" t="s">
        <v>65</v>
      </c>
      <c r="AI62" s="366">
        <v>2606</v>
      </c>
      <c r="AJ62" s="367">
        <v>0.28960000000000002</v>
      </c>
      <c r="AK62" s="368">
        <v>2006</v>
      </c>
    </row>
    <row r="63" spans="1:37" ht="16.5">
      <c r="AF63" s="359" t="s">
        <v>567</v>
      </c>
      <c r="AG63" s="359" t="s">
        <v>565</v>
      </c>
      <c r="AH63" s="360" t="s">
        <v>65</v>
      </c>
      <c r="AI63" s="366">
        <v>8600</v>
      </c>
      <c r="AJ63" s="367">
        <v>0.9556</v>
      </c>
      <c r="AK63" s="378"/>
    </row>
    <row r="64" spans="1:37" ht="16.5">
      <c r="AF64" s="359" t="s">
        <v>568</v>
      </c>
      <c r="AG64" s="359" t="s">
        <v>565</v>
      </c>
      <c r="AH64" s="360" t="s">
        <v>65</v>
      </c>
      <c r="AI64" s="366">
        <v>860</v>
      </c>
      <c r="AJ64" s="367">
        <v>9.5600000000000004E-2</v>
      </c>
      <c r="AK64" s="378"/>
    </row>
    <row r="65" spans="32:37" ht="16.5">
      <c r="AF65" s="359" t="s">
        <v>569</v>
      </c>
      <c r="AG65" s="359" t="s">
        <v>565</v>
      </c>
      <c r="AH65" s="360" t="s">
        <v>65</v>
      </c>
      <c r="AI65" s="366">
        <v>860</v>
      </c>
      <c r="AJ65" s="367">
        <v>9.5600000000000004E-2</v>
      </c>
      <c r="AK65" s="378"/>
    </row>
    <row r="66" spans="32:37" ht="16.5">
      <c r="AF66" s="359" t="s">
        <v>570</v>
      </c>
      <c r="AG66" s="359" t="s">
        <v>565</v>
      </c>
      <c r="AH66" s="360" t="s">
        <v>65</v>
      </c>
      <c r="AI66" s="366">
        <v>860</v>
      </c>
      <c r="AJ66" s="367">
        <v>9.5600000000000004E-2</v>
      </c>
      <c r="AK66" s="368">
        <v>2018</v>
      </c>
    </row>
    <row r="67" spans="32:37" ht="30">
      <c r="AF67" s="359" t="s">
        <v>571</v>
      </c>
      <c r="AG67" s="377" t="s">
        <v>572</v>
      </c>
      <c r="AH67" s="369" t="s">
        <v>573</v>
      </c>
      <c r="AI67" s="366">
        <v>39780</v>
      </c>
      <c r="AJ67" s="367">
        <v>4.42</v>
      </c>
      <c r="AK67" s="369"/>
    </row>
    <row r="68" spans="32:37" ht="16.5">
      <c r="AF68" s="359" t="s">
        <v>574</v>
      </c>
      <c r="AG68" s="359" t="s">
        <v>516</v>
      </c>
      <c r="AH68" s="360" t="s">
        <v>33</v>
      </c>
      <c r="AI68" s="366">
        <v>754</v>
      </c>
      <c r="AJ68" s="367">
        <v>8.3799999999999999E-2</v>
      </c>
      <c r="AK68" s="368">
        <v>2000</v>
      </c>
    </row>
  </sheetData>
  <sheetProtection algorithmName="SHA-512" hashValue="KYS5O04ibQfLhQAJ+ZAQLFzHUEOaFlzxPYrm2YR6UPsDNgwgvfKSKrb1O+Yc/Egbf+OxwPK26m9czlidh+TcJg==" saltValue="PprFRT2IZV0vo45YuX8oOw==" spinCount="100000" sheet="1" scenarios="1" formatCells="0" formatColumns="0" formatRows="0" insertHyperlinks="0" selectLockedCells="1"/>
  <mergeCells count="175">
    <mergeCell ref="W38:AC38"/>
    <mergeCell ref="G34:O34"/>
    <mergeCell ref="P34:Q34"/>
    <mergeCell ref="R34:V34"/>
    <mergeCell ref="W34:AC34"/>
    <mergeCell ref="G35:O35"/>
    <mergeCell ref="P35:Q35"/>
    <mergeCell ref="R35:V35"/>
    <mergeCell ref="W35:AC35"/>
    <mergeCell ref="G36:O36"/>
    <mergeCell ref="P36:Q36"/>
    <mergeCell ref="R36:V36"/>
    <mergeCell ref="W36:AC36"/>
    <mergeCell ref="Q41:R41"/>
    <mergeCell ref="Q43:R43"/>
    <mergeCell ref="B44:C44"/>
    <mergeCell ref="G44:I44"/>
    <mergeCell ref="K44:M44"/>
    <mergeCell ref="N44:P44"/>
    <mergeCell ref="Q44:R44"/>
    <mergeCell ref="B42:C42"/>
    <mergeCell ref="G42:I42"/>
    <mergeCell ref="K42:M42"/>
    <mergeCell ref="N42:P42"/>
    <mergeCell ref="Q42:R42"/>
    <mergeCell ref="B43:C43"/>
    <mergeCell ref="G43:I43"/>
    <mergeCell ref="K43:M43"/>
    <mergeCell ref="N43:P43"/>
    <mergeCell ref="B41:C41"/>
    <mergeCell ref="G41:I41"/>
    <mergeCell ref="K41:M41"/>
    <mergeCell ref="N41:P41"/>
    <mergeCell ref="B39:C39"/>
    <mergeCell ref="G39:I39"/>
    <mergeCell ref="K39:M39"/>
    <mergeCell ref="N39:P39"/>
    <mergeCell ref="Q39:R39"/>
    <mergeCell ref="B38:C38"/>
    <mergeCell ref="B40:C40"/>
    <mergeCell ref="G40:I40"/>
    <mergeCell ref="K40:M40"/>
    <mergeCell ref="N40:P40"/>
    <mergeCell ref="Q40:R40"/>
    <mergeCell ref="G38:O38"/>
    <mergeCell ref="P38:Q38"/>
    <mergeCell ref="R38:V38"/>
    <mergeCell ref="R32:V32"/>
    <mergeCell ref="B30:C30"/>
    <mergeCell ref="G30:O30"/>
    <mergeCell ref="P30:Q30"/>
    <mergeCell ref="R30:V30"/>
    <mergeCell ref="W30:AC30"/>
    <mergeCell ref="W32:AC32"/>
    <mergeCell ref="B36:C36"/>
    <mergeCell ref="B37:C37"/>
    <mergeCell ref="G37:O37"/>
    <mergeCell ref="P37:Q37"/>
    <mergeCell ref="R37:V37"/>
    <mergeCell ref="B34:C34"/>
    <mergeCell ref="B31:C31"/>
    <mergeCell ref="G31:O31"/>
    <mergeCell ref="P31:Q31"/>
    <mergeCell ref="R31:V31"/>
    <mergeCell ref="B35:C35"/>
    <mergeCell ref="B33:C33"/>
    <mergeCell ref="G33:O33"/>
    <mergeCell ref="P33:Q33"/>
    <mergeCell ref="R33:V33"/>
    <mergeCell ref="W37:AC37"/>
    <mergeCell ref="W33:AC33"/>
    <mergeCell ref="W29:AC29"/>
    <mergeCell ref="B25:C25"/>
    <mergeCell ref="G25:O25"/>
    <mergeCell ref="P25:Q25"/>
    <mergeCell ref="R25:V25"/>
    <mergeCell ref="W25:AC25"/>
    <mergeCell ref="B26:C26"/>
    <mergeCell ref="G26:O26"/>
    <mergeCell ref="P26:Q26"/>
    <mergeCell ref="R26:V26"/>
    <mergeCell ref="W31:AC31"/>
    <mergeCell ref="B32:C32"/>
    <mergeCell ref="G32:O32"/>
    <mergeCell ref="P32:Q32"/>
    <mergeCell ref="B24:C24"/>
    <mergeCell ref="G24:O24"/>
    <mergeCell ref="P24:Q24"/>
    <mergeCell ref="R24:V24"/>
    <mergeCell ref="W24:AC24"/>
    <mergeCell ref="W26:AC26"/>
    <mergeCell ref="B27:C27"/>
    <mergeCell ref="G27:O27"/>
    <mergeCell ref="P27:Q27"/>
    <mergeCell ref="R27:V27"/>
    <mergeCell ref="W27:AC27"/>
    <mergeCell ref="B28:C28"/>
    <mergeCell ref="G28:O28"/>
    <mergeCell ref="P28:Q28"/>
    <mergeCell ref="R28:V28"/>
    <mergeCell ref="W28:AC28"/>
    <mergeCell ref="B29:C29"/>
    <mergeCell ref="G29:O29"/>
    <mergeCell ref="P29:Q29"/>
    <mergeCell ref="R29:V29"/>
    <mergeCell ref="B22:C22"/>
    <mergeCell ref="G22:O22"/>
    <mergeCell ref="P22:Q22"/>
    <mergeCell ref="R22:V22"/>
    <mergeCell ref="W22:AC22"/>
    <mergeCell ref="B23:C23"/>
    <mergeCell ref="G23:O23"/>
    <mergeCell ref="P23:Q23"/>
    <mergeCell ref="R23:V23"/>
    <mergeCell ref="W23:AC23"/>
    <mergeCell ref="B17:C18"/>
    <mergeCell ref="D17:D18"/>
    <mergeCell ref="E17:F17"/>
    <mergeCell ref="G17:V17"/>
    <mergeCell ref="W17:AC18"/>
    <mergeCell ref="G18:O18"/>
    <mergeCell ref="P18:Q18"/>
    <mergeCell ref="R18:V18"/>
    <mergeCell ref="B19:C19"/>
    <mergeCell ref="G19:O19"/>
    <mergeCell ref="P19:Q19"/>
    <mergeCell ref="R19:V19"/>
    <mergeCell ref="W19:AC19"/>
    <mergeCell ref="B20:C20"/>
    <mergeCell ref="G20:O20"/>
    <mergeCell ref="P20:Q20"/>
    <mergeCell ref="R20:V20"/>
    <mergeCell ref="W20:AC20"/>
    <mergeCell ref="B21:C21"/>
    <mergeCell ref="G21:O21"/>
    <mergeCell ref="P21:Q21"/>
    <mergeCell ref="R21:V21"/>
    <mergeCell ref="W21:AC21"/>
    <mergeCell ref="M1:S1"/>
    <mergeCell ref="M2:S2"/>
    <mergeCell ref="Y7:Y8"/>
    <mergeCell ref="Z7:Z8"/>
    <mergeCell ref="G8:I8"/>
    <mergeCell ref="P8:Q8"/>
    <mergeCell ref="S8:T8"/>
    <mergeCell ref="M7:M8"/>
    <mergeCell ref="N7:N8"/>
    <mergeCell ref="O7:O8"/>
    <mergeCell ref="P7:Q7"/>
    <mergeCell ref="S7:T7"/>
    <mergeCell ref="U7:U8"/>
    <mergeCell ref="V7:V8"/>
    <mergeCell ref="W7:W8"/>
    <mergeCell ref="X7:X8"/>
    <mergeCell ref="AA3:AC15"/>
    <mergeCell ref="C4:D5"/>
    <mergeCell ref="E4:H4"/>
    <mergeCell ref="I4:I5"/>
    <mergeCell ref="J4:L4"/>
    <mergeCell ref="M4:M5"/>
    <mergeCell ref="N4:P5"/>
    <mergeCell ref="E5:H5"/>
    <mergeCell ref="J5:L5"/>
    <mergeCell ref="C7:D8"/>
    <mergeCell ref="E7:E8"/>
    <mergeCell ref="F7:F8"/>
    <mergeCell ref="G7:I7"/>
    <mergeCell ref="J7:J8"/>
    <mergeCell ref="K7:L8"/>
    <mergeCell ref="C10:E10"/>
    <mergeCell ref="N10:P10"/>
    <mergeCell ref="C11:E11"/>
    <mergeCell ref="C12:E12"/>
    <mergeCell ref="C13:F13"/>
    <mergeCell ref="C14:F14"/>
  </mergeCells>
  <phoneticPr fontId="7" type="noConversion"/>
  <dataValidations count="3">
    <dataValidation type="list" allowBlank="1" showInputMessage="1" showErrorMessage="1" sqref="HQ19:HQ27 RM19:RM27 ABI19:ABI27 ALE19:ALE27 AVA19:AVA27 BEW19:BEW27 BOS19:BOS27 BYO19:BYO27 CIK19:CIK27 CSG19:CSG27 DCC19:DCC27 DLY19:DLY27 DVU19:DVU27 EFQ19:EFQ27 EPM19:EPM27 EZI19:EZI27 FJE19:FJE27 FTA19:FTA27 GCW19:GCW27 GMS19:GMS27 GWO19:GWO27 HGK19:HGK27 HQG19:HQG27 IAC19:IAC27 IJY19:IJY27 ITU19:ITU27 JDQ19:JDQ27 JNM19:JNM27 JXI19:JXI27 KHE19:KHE27 KRA19:KRA27 LAW19:LAW27 LKS19:LKS27 LUO19:LUO27 MEK19:MEK27 MOG19:MOG27 MYC19:MYC27 NHY19:NHY27 NRU19:NRU27 OBQ19:OBQ27 OLM19:OLM27 OVI19:OVI27 PFE19:PFE27 PPA19:PPA27 PYW19:PYW27 QIS19:QIS27 QSO19:QSO27 RCK19:RCK27 RMG19:RMG27 RWC19:RWC27 SFY19:SFY27 SPU19:SPU27 SZQ19:SZQ27 TJM19:TJM27 TTI19:TTI27 UDE19:UDE27 UNA19:UNA27 UWW19:UWW27 VGS19:VGS27 VQO19:VQO27 WAK19:WAK27 WKG19:WKG27 WUC19:WUC27 HP28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HM29 RI29 ABE29 ALA29 AUW29 BES29 BOO29 BYK29 CIG29 CSC29 DBY29 DLU29 DVQ29 EFM29 EPI29 EZE29 FJA29 FSW29 GCS29 GMO29 GWK29 HGG29 HQC29 HZY29 IJU29 ITQ29 JDM29 JNI29 JXE29 KHA29 KQW29 LAS29 LKO29 LUK29 MEG29 MOC29 MXY29 NHU29 NRQ29 OBM29 OLI29 OVE29 PFA29 POW29 PYS29 QIO29 QSK29 RCG29 RMC29 RVY29 SFU29 SPQ29 SZM29 TJI29 TTE29 UDA29 UMW29 UWS29 VGO29 VQK29 WAG29 WKC29 WTY29 HQ30:HQ31 RM30:RM31 ABI30:ABI31 ALE30:ALE31 AVA30:AVA31 BEW30:BEW31 BOS30:BOS31 BYO30:BYO31 CIK30:CIK31 CSG30:CSG31 DCC30:DCC31 DLY30:DLY31 DVU30:DVU31 EFQ30:EFQ31 EPM30:EPM31 EZI30:EZI31 FJE30:FJE31 FTA30:FTA31 GCW30:GCW31 GMS30:GMS31 GWO30:GWO31 HGK30:HGK31 HQG30:HQG31 IAC30:IAC31 IJY30:IJY31 ITU30:ITU31 JDQ30:JDQ31 JNM30:JNM31 JXI30:JXI31 KHE30:KHE31 KRA30:KRA31 LAW30:LAW31 LKS30:LKS31 LUO30:LUO31 MEK30:MEK31 MOG30:MOG31 MYC30:MYC31 NHY30:NHY31 NRU30:NRU31 OBQ30:OBQ31 OLM30:OLM31 OVI30:OVI31 PFE30:PFE31 PPA30:PPA31 PYW30:PYW31 QIS30:QIS31 QSO30:QSO31 RCK30:RCK31 RMG30:RMG31 RWC30:RWC31 SFY30:SFY31 SPU30:SPU31 SZQ30:SZQ31 TJM30:TJM31 TTI30:TTI31 UDE30:UDE31 UNA30:UNA31 UWW30:UWW31 VGS30:VGS31 VQO30:VQO31 WAK30:WAK31 WKG30:WKG31 WUC30:WUC31 HE32:HE33 RA32:RA33 AAW32:AAW33 AKS32:AKS33 AUO32:AUO33 BEK32:BEK33 BOG32:BOG33 BYC32:BYC33 CHY32:CHY33 CRU32:CRU33 DBQ32:DBQ33 DLM32:DLM33 DVI32:DVI33 EFE32:EFE33 EPA32:EPA33 EYW32:EYW33 FIS32:FIS33 FSO32:FSO33 GCK32:GCK33 GMG32:GMG33 GWC32:GWC33 HFY32:HFY33 HPU32:HPU33 HZQ32:HZQ33 IJM32:IJM33 ITI32:ITI33 JDE32:JDE33 JNA32:JNA33 JWW32:JWW33 KGS32:KGS33 KQO32:KQO33 LAK32:LAK33 LKG32:LKG33 LUC32:LUC33 MDY32:MDY33 MNU32:MNU33 MXQ32:MXQ33 NHM32:NHM33 NRI32:NRI33 OBE32:OBE33 OLA32:OLA33 OUW32:OUW33 PES32:PES33 POO32:POO33 PYK32:PYK33 QIG32:QIG33 QSC32:QSC33 RBY32:RBY33 RLU32:RLU33 RVQ32:RVQ33 SFM32:SFM33 SPI32:SPI33 SZE32:SZE33 TJA32:TJA33 TSW32:TSW33 UCS32:UCS33 UMO32:UMO33 UWK32:UWK33 VGG32:VGG33 VQC32:VQC33 VZY32:VZY33 WJU32:WJU33 WTQ32:WTQ33 HN34:HN43 RJ34:RJ43 ABF34:ABF43 ALB34:ALB43 AUX34:AUX43 BET34:BET43 BOP34:BOP43 BYL34:BYL43 CIH34:CIH43 CSD34:CSD43 DBZ34:DBZ43 DLV34:DLV43 DVR34:DVR43 EFN34:EFN43 EPJ34:EPJ43 EZF34:EZF43 FJB34:FJB43 FSX34:FSX43 GCT34:GCT43 GMP34:GMP43 GWL34:GWL43 HGH34:HGH43 HQD34:HQD43 HZZ34:HZZ43 IJV34:IJV43 ITR34:ITR43 JDN34:JDN43 JNJ34:JNJ43 JXF34:JXF43 KHB34:KHB43 KQX34:KQX43 LAT34:LAT43 LKP34:LKP43 LUL34:LUL43 MEH34:MEH43 MOD34:MOD43 MXZ34:MXZ43 NHV34:NHV43 NRR34:NRR43 OBN34:OBN43 OLJ34:OLJ43 OVF34:OVF43 PFB34:PFB43 POX34:POX43 PYT34:PYT43 QIP34:QIP43 QSL34:QSL43 RCH34:RCH43 RMD34:RMD43 RVZ34:RVZ43 SFV34:SFV43 SPR34:SPR43 SZN34:SZN43 TJJ34:TJJ43 TTF34:TTF43 UDB34:UDB43 UMX34:UMX43 UWT34:UWT43 VGP34:VGP43 VQL34:VQL43 WAH34:WAH43 WKD34:WKD43 WTZ34:WTZ43 WVB983059:WVB983084 HZ44 RV44 ABR44 ALN44 AVJ44 BFF44 BPB44 BYX44 CIT44 CSP44 DCL44 DMH44 DWD44 EFZ44 EPV44 EZR44 FJN44 FTJ44 GDF44 GNB44 GWX44 HGT44 HQP44 IAL44 IKH44 IUD44 JDZ44 JNV44 JXR44 KHN44 KRJ44 LBF44 LLB44 LUX44 MET44 MOP44 MYL44 NIH44 NSD44 OBZ44 OLV44 OVR44 PFN44 PPJ44 PZF44 QJB44 QSX44 RCT44 RMP44 RWL44 SGH44 SQD44 SZZ44 TJV44 TTR44 UDN44 UNJ44 UXF44 VHB44 VQX44 WAT44 WKP44 WUL44 F65555:F65580 IP65555:IP65580 SL65555:SL65580 ACH65555:ACH65580 AMD65555:AMD65580 AVZ65555:AVZ65580 BFV65555:BFV65580 BPR65555:BPR65580 BZN65555:BZN65580 CJJ65555:CJJ65580 CTF65555:CTF65580 DDB65555:DDB65580 DMX65555:DMX65580 DWT65555:DWT65580 EGP65555:EGP65580 EQL65555:EQL65580 FAH65555:FAH65580 FKD65555:FKD65580 FTZ65555:FTZ65580 GDV65555:GDV65580 GNR65555:GNR65580 GXN65555:GXN65580 HHJ65555:HHJ65580 HRF65555:HRF65580 IBB65555:IBB65580 IKX65555:IKX65580 IUT65555:IUT65580 JEP65555:JEP65580 JOL65555:JOL65580 JYH65555:JYH65580 KID65555:KID65580 KRZ65555:KRZ65580 LBV65555:LBV65580 LLR65555:LLR65580 LVN65555:LVN65580 MFJ65555:MFJ65580 MPF65555:MPF65580 MZB65555:MZB65580 NIX65555:NIX65580 NST65555:NST65580 OCP65555:OCP65580 OML65555:OML65580 OWH65555:OWH65580 PGD65555:PGD65580 PPZ65555:PPZ65580 PZV65555:PZV65580 QJR65555:QJR65580 QTN65555:QTN65580 RDJ65555:RDJ65580 RNF65555:RNF65580 RXB65555:RXB65580 SGX65555:SGX65580 SQT65555:SQT65580 TAP65555:TAP65580 TKL65555:TKL65580 TUH65555:TUH65580 UED65555:UED65580 UNZ65555:UNZ65580 UXV65555:UXV65580 VHR65555:VHR65580 VRN65555:VRN65580 WBJ65555:WBJ65580 WLF65555:WLF65580 WVB65555:WVB65580 F131091:F131116 IP131091:IP131116 SL131091:SL131116 ACH131091:ACH131116 AMD131091:AMD131116 AVZ131091:AVZ131116 BFV131091:BFV131116 BPR131091:BPR131116 BZN131091:BZN131116 CJJ131091:CJJ131116 CTF131091:CTF131116 DDB131091:DDB131116 DMX131091:DMX131116 DWT131091:DWT131116 EGP131091:EGP131116 EQL131091:EQL131116 FAH131091:FAH131116 FKD131091:FKD131116 FTZ131091:FTZ131116 GDV131091:GDV131116 GNR131091:GNR131116 GXN131091:GXN131116 HHJ131091:HHJ131116 HRF131091:HRF131116 IBB131091:IBB131116 IKX131091:IKX131116 IUT131091:IUT131116 JEP131091:JEP131116 JOL131091:JOL131116 JYH131091:JYH131116 KID131091:KID131116 KRZ131091:KRZ131116 LBV131091:LBV131116 LLR131091:LLR131116 LVN131091:LVN131116 MFJ131091:MFJ131116 MPF131091:MPF131116 MZB131091:MZB131116 NIX131091:NIX131116 NST131091:NST131116 OCP131091:OCP131116 OML131091:OML131116 OWH131091:OWH131116 PGD131091:PGD131116 PPZ131091:PPZ131116 PZV131091:PZV131116 QJR131091:QJR131116 QTN131091:QTN131116 RDJ131091:RDJ131116 RNF131091:RNF131116 RXB131091:RXB131116 SGX131091:SGX131116 SQT131091:SQT131116 TAP131091:TAP131116 TKL131091:TKL131116 TUH131091:TUH131116 UED131091:UED131116 UNZ131091:UNZ131116 UXV131091:UXV131116 VHR131091:VHR131116 VRN131091:VRN131116 WBJ131091:WBJ131116 WLF131091:WLF131116 WVB131091:WVB131116 F196627:F196652 IP196627:IP196652 SL196627:SL196652 ACH196627:ACH196652 AMD196627:AMD196652 AVZ196627:AVZ196652 BFV196627:BFV196652 BPR196627:BPR196652 BZN196627:BZN196652 CJJ196627:CJJ196652 CTF196627:CTF196652 DDB196627:DDB196652 DMX196627:DMX196652 DWT196627:DWT196652 EGP196627:EGP196652 EQL196627:EQL196652 FAH196627:FAH196652 FKD196627:FKD196652 FTZ196627:FTZ196652 GDV196627:GDV196652 GNR196627:GNR196652 GXN196627:GXN196652 HHJ196627:HHJ196652 HRF196627:HRF196652 IBB196627:IBB196652 IKX196627:IKX196652 IUT196627:IUT196652 JEP196627:JEP196652 JOL196627:JOL196652 JYH196627:JYH196652 KID196627:KID196652 KRZ196627:KRZ196652 LBV196627:LBV196652 LLR196627:LLR196652 LVN196627:LVN196652 MFJ196627:MFJ196652 MPF196627:MPF196652 MZB196627:MZB196652 NIX196627:NIX196652 NST196627:NST196652 OCP196627:OCP196652 OML196627:OML196652 OWH196627:OWH196652 PGD196627:PGD196652 PPZ196627:PPZ196652 PZV196627:PZV196652 QJR196627:QJR196652 QTN196627:QTN196652 RDJ196627:RDJ196652 RNF196627:RNF196652 RXB196627:RXB196652 SGX196627:SGX196652 SQT196627:SQT196652 TAP196627:TAP196652 TKL196627:TKL196652 TUH196627:TUH196652 UED196627:UED196652 UNZ196627:UNZ196652 UXV196627:UXV196652 VHR196627:VHR196652 VRN196627:VRN196652 WBJ196627:WBJ196652 WLF196627:WLF196652 WVB196627:WVB196652 F262163:F262188 IP262163:IP262188 SL262163:SL262188 ACH262163:ACH262188 AMD262163:AMD262188 AVZ262163:AVZ262188 BFV262163:BFV262188 BPR262163:BPR262188 BZN262163:BZN262188 CJJ262163:CJJ262188 CTF262163:CTF262188 DDB262163:DDB262188 DMX262163:DMX262188 DWT262163:DWT262188 EGP262163:EGP262188 EQL262163:EQL262188 FAH262163:FAH262188 FKD262163:FKD262188 FTZ262163:FTZ262188 GDV262163:GDV262188 GNR262163:GNR262188 GXN262163:GXN262188 HHJ262163:HHJ262188 HRF262163:HRF262188 IBB262163:IBB262188 IKX262163:IKX262188 IUT262163:IUT262188 JEP262163:JEP262188 JOL262163:JOL262188 JYH262163:JYH262188 KID262163:KID262188 KRZ262163:KRZ262188 LBV262163:LBV262188 LLR262163:LLR262188 LVN262163:LVN262188 MFJ262163:MFJ262188 MPF262163:MPF262188 MZB262163:MZB262188 NIX262163:NIX262188 NST262163:NST262188 OCP262163:OCP262188 OML262163:OML262188 OWH262163:OWH262188 PGD262163:PGD262188 PPZ262163:PPZ262188 PZV262163:PZV262188 QJR262163:QJR262188 QTN262163:QTN262188 RDJ262163:RDJ262188 RNF262163:RNF262188 RXB262163:RXB262188 SGX262163:SGX262188 SQT262163:SQT262188 TAP262163:TAP262188 TKL262163:TKL262188 TUH262163:TUH262188 UED262163:UED262188 UNZ262163:UNZ262188 UXV262163:UXV262188 VHR262163:VHR262188 VRN262163:VRN262188 WBJ262163:WBJ262188 WLF262163:WLF262188 WVB262163:WVB262188 F327699:F327724 IP327699:IP327724 SL327699:SL327724 ACH327699:ACH327724 AMD327699:AMD327724 AVZ327699:AVZ327724 BFV327699:BFV327724 BPR327699:BPR327724 BZN327699:BZN327724 CJJ327699:CJJ327724 CTF327699:CTF327724 DDB327699:DDB327724 DMX327699:DMX327724 DWT327699:DWT327724 EGP327699:EGP327724 EQL327699:EQL327724 FAH327699:FAH327724 FKD327699:FKD327724 FTZ327699:FTZ327724 GDV327699:GDV327724 GNR327699:GNR327724 GXN327699:GXN327724 HHJ327699:HHJ327724 HRF327699:HRF327724 IBB327699:IBB327724 IKX327699:IKX327724 IUT327699:IUT327724 JEP327699:JEP327724 JOL327699:JOL327724 JYH327699:JYH327724 KID327699:KID327724 KRZ327699:KRZ327724 LBV327699:LBV327724 LLR327699:LLR327724 LVN327699:LVN327724 MFJ327699:MFJ327724 MPF327699:MPF327724 MZB327699:MZB327724 NIX327699:NIX327724 NST327699:NST327724 OCP327699:OCP327724 OML327699:OML327724 OWH327699:OWH327724 PGD327699:PGD327724 PPZ327699:PPZ327724 PZV327699:PZV327724 QJR327699:QJR327724 QTN327699:QTN327724 RDJ327699:RDJ327724 RNF327699:RNF327724 RXB327699:RXB327724 SGX327699:SGX327724 SQT327699:SQT327724 TAP327699:TAP327724 TKL327699:TKL327724 TUH327699:TUH327724 UED327699:UED327724 UNZ327699:UNZ327724 UXV327699:UXV327724 VHR327699:VHR327724 VRN327699:VRN327724 WBJ327699:WBJ327724 WLF327699:WLF327724 WVB327699:WVB327724 F393235:F393260 IP393235:IP393260 SL393235:SL393260 ACH393235:ACH393260 AMD393235:AMD393260 AVZ393235:AVZ393260 BFV393235:BFV393260 BPR393235:BPR393260 BZN393235:BZN393260 CJJ393235:CJJ393260 CTF393235:CTF393260 DDB393235:DDB393260 DMX393235:DMX393260 DWT393235:DWT393260 EGP393235:EGP393260 EQL393235:EQL393260 FAH393235:FAH393260 FKD393235:FKD393260 FTZ393235:FTZ393260 GDV393235:GDV393260 GNR393235:GNR393260 GXN393235:GXN393260 HHJ393235:HHJ393260 HRF393235:HRF393260 IBB393235:IBB393260 IKX393235:IKX393260 IUT393235:IUT393260 JEP393235:JEP393260 JOL393235:JOL393260 JYH393235:JYH393260 KID393235:KID393260 KRZ393235:KRZ393260 LBV393235:LBV393260 LLR393235:LLR393260 LVN393235:LVN393260 MFJ393235:MFJ393260 MPF393235:MPF393260 MZB393235:MZB393260 NIX393235:NIX393260 NST393235:NST393260 OCP393235:OCP393260 OML393235:OML393260 OWH393235:OWH393260 PGD393235:PGD393260 PPZ393235:PPZ393260 PZV393235:PZV393260 QJR393235:QJR393260 QTN393235:QTN393260 RDJ393235:RDJ393260 RNF393235:RNF393260 RXB393235:RXB393260 SGX393235:SGX393260 SQT393235:SQT393260 TAP393235:TAP393260 TKL393235:TKL393260 TUH393235:TUH393260 UED393235:UED393260 UNZ393235:UNZ393260 UXV393235:UXV393260 VHR393235:VHR393260 VRN393235:VRN393260 WBJ393235:WBJ393260 WLF393235:WLF393260 WVB393235:WVB393260 F458771:F458796 IP458771:IP458796 SL458771:SL458796 ACH458771:ACH458796 AMD458771:AMD458796 AVZ458771:AVZ458796 BFV458771:BFV458796 BPR458771:BPR458796 BZN458771:BZN458796 CJJ458771:CJJ458796 CTF458771:CTF458796 DDB458771:DDB458796 DMX458771:DMX458796 DWT458771:DWT458796 EGP458771:EGP458796 EQL458771:EQL458796 FAH458771:FAH458796 FKD458771:FKD458796 FTZ458771:FTZ458796 GDV458771:GDV458796 GNR458771:GNR458796 GXN458771:GXN458796 HHJ458771:HHJ458796 HRF458771:HRF458796 IBB458771:IBB458796 IKX458771:IKX458796 IUT458771:IUT458796 JEP458771:JEP458796 JOL458771:JOL458796 JYH458771:JYH458796 KID458771:KID458796 KRZ458771:KRZ458796 LBV458771:LBV458796 LLR458771:LLR458796 LVN458771:LVN458796 MFJ458771:MFJ458796 MPF458771:MPF458796 MZB458771:MZB458796 NIX458771:NIX458796 NST458771:NST458796 OCP458771:OCP458796 OML458771:OML458796 OWH458771:OWH458796 PGD458771:PGD458796 PPZ458771:PPZ458796 PZV458771:PZV458796 QJR458771:QJR458796 QTN458771:QTN458796 RDJ458771:RDJ458796 RNF458771:RNF458796 RXB458771:RXB458796 SGX458771:SGX458796 SQT458771:SQT458796 TAP458771:TAP458796 TKL458771:TKL458796 TUH458771:TUH458796 UED458771:UED458796 UNZ458771:UNZ458796 UXV458771:UXV458796 VHR458771:VHR458796 VRN458771:VRN458796 WBJ458771:WBJ458796 WLF458771:WLF458796 WVB458771:WVB458796 F524307:F524332 IP524307:IP524332 SL524307:SL524332 ACH524307:ACH524332 AMD524307:AMD524332 AVZ524307:AVZ524332 BFV524307:BFV524332 BPR524307:BPR524332 BZN524307:BZN524332 CJJ524307:CJJ524332 CTF524307:CTF524332 DDB524307:DDB524332 DMX524307:DMX524332 DWT524307:DWT524332 EGP524307:EGP524332 EQL524307:EQL524332 FAH524307:FAH524332 FKD524307:FKD524332 FTZ524307:FTZ524332 GDV524307:GDV524332 GNR524307:GNR524332 GXN524307:GXN524332 HHJ524307:HHJ524332 HRF524307:HRF524332 IBB524307:IBB524332 IKX524307:IKX524332 IUT524307:IUT524332 JEP524307:JEP524332 JOL524307:JOL524332 JYH524307:JYH524332 KID524307:KID524332 KRZ524307:KRZ524332 LBV524307:LBV524332 LLR524307:LLR524332 LVN524307:LVN524332 MFJ524307:MFJ524332 MPF524307:MPF524332 MZB524307:MZB524332 NIX524307:NIX524332 NST524307:NST524332 OCP524307:OCP524332 OML524307:OML524332 OWH524307:OWH524332 PGD524307:PGD524332 PPZ524307:PPZ524332 PZV524307:PZV524332 QJR524307:QJR524332 QTN524307:QTN524332 RDJ524307:RDJ524332 RNF524307:RNF524332 RXB524307:RXB524332 SGX524307:SGX524332 SQT524307:SQT524332 TAP524307:TAP524332 TKL524307:TKL524332 TUH524307:TUH524332 UED524307:UED524332 UNZ524307:UNZ524332 UXV524307:UXV524332 VHR524307:VHR524332 VRN524307:VRN524332 WBJ524307:WBJ524332 WLF524307:WLF524332 WVB524307:WVB524332 F589843:F589868 IP589843:IP589868 SL589843:SL589868 ACH589843:ACH589868 AMD589843:AMD589868 AVZ589843:AVZ589868 BFV589843:BFV589868 BPR589843:BPR589868 BZN589843:BZN589868 CJJ589843:CJJ589868 CTF589843:CTF589868 DDB589843:DDB589868 DMX589843:DMX589868 DWT589843:DWT589868 EGP589843:EGP589868 EQL589843:EQL589868 FAH589843:FAH589868 FKD589843:FKD589868 FTZ589843:FTZ589868 GDV589843:GDV589868 GNR589843:GNR589868 GXN589843:GXN589868 HHJ589843:HHJ589868 HRF589843:HRF589868 IBB589843:IBB589868 IKX589843:IKX589868 IUT589843:IUT589868 JEP589843:JEP589868 JOL589843:JOL589868 JYH589843:JYH589868 KID589843:KID589868 KRZ589843:KRZ589868 LBV589843:LBV589868 LLR589843:LLR589868 LVN589843:LVN589868 MFJ589843:MFJ589868 MPF589843:MPF589868 MZB589843:MZB589868 NIX589843:NIX589868 NST589843:NST589868 OCP589843:OCP589868 OML589843:OML589868 OWH589843:OWH589868 PGD589843:PGD589868 PPZ589843:PPZ589868 PZV589843:PZV589868 QJR589843:QJR589868 QTN589843:QTN589868 RDJ589843:RDJ589868 RNF589843:RNF589868 RXB589843:RXB589868 SGX589843:SGX589868 SQT589843:SQT589868 TAP589843:TAP589868 TKL589843:TKL589868 TUH589843:TUH589868 UED589843:UED589868 UNZ589843:UNZ589868 UXV589843:UXV589868 VHR589843:VHR589868 VRN589843:VRN589868 WBJ589843:WBJ589868 WLF589843:WLF589868 WVB589843:WVB589868 F655379:F655404 IP655379:IP655404 SL655379:SL655404 ACH655379:ACH655404 AMD655379:AMD655404 AVZ655379:AVZ655404 BFV655379:BFV655404 BPR655379:BPR655404 BZN655379:BZN655404 CJJ655379:CJJ655404 CTF655379:CTF655404 DDB655379:DDB655404 DMX655379:DMX655404 DWT655379:DWT655404 EGP655379:EGP655404 EQL655379:EQL655404 FAH655379:FAH655404 FKD655379:FKD655404 FTZ655379:FTZ655404 GDV655379:GDV655404 GNR655379:GNR655404 GXN655379:GXN655404 HHJ655379:HHJ655404 HRF655379:HRF655404 IBB655379:IBB655404 IKX655379:IKX655404 IUT655379:IUT655404 JEP655379:JEP655404 JOL655379:JOL655404 JYH655379:JYH655404 KID655379:KID655404 KRZ655379:KRZ655404 LBV655379:LBV655404 LLR655379:LLR655404 LVN655379:LVN655404 MFJ655379:MFJ655404 MPF655379:MPF655404 MZB655379:MZB655404 NIX655379:NIX655404 NST655379:NST655404 OCP655379:OCP655404 OML655379:OML655404 OWH655379:OWH655404 PGD655379:PGD655404 PPZ655379:PPZ655404 PZV655379:PZV655404 QJR655379:QJR655404 QTN655379:QTN655404 RDJ655379:RDJ655404 RNF655379:RNF655404 RXB655379:RXB655404 SGX655379:SGX655404 SQT655379:SQT655404 TAP655379:TAP655404 TKL655379:TKL655404 TUH655379:TUH655404 UED655379:UED655404 UNZ655379:UNZ655404 UXV655379:UXV655404 VHR655379:VHR655404 VRN655379:VRN655404 WBJ655379:WBJ655404 WLF655379:WLF655404 WVB655379:WVB655404 F720915:F720940 IP720915:IP720940 SL720915:SL720940 ACH720915:ACH720940 AMD720915:AMD720940 AVZ720915:AVZ720940 BFV720915:BFV720940 BPR720915:BPR720940 BZN720915:BZN720940 CJJ720915:CJJ720940 CTF720915:CTF720940 DDB720915:DDB720940 DMX720915:DMX720940 DWT720915:DWT720940 EGP720915:EGP720940 EQL720915:EQL720940 FAH720915:FAH720940 FKD720915:FKD720940 FTZ720915:FTZ720940 GDV720915:GDV720940 GNR720915:GNR720940 GXN720915:GXN720940 HHJ720915:HHJ720940 HRF720915:HRF720940 IBB720915:IBB720940 IKX720915:IKX720940 IUT720915:IUT720940 JEP720915:JEP720940 JOL720915:JOL720940 JYH720915:JYH720940 KID720915:KID720940 KRZ720915:KRZ720940 LBV720915:LBV720940 LLR720915:LLR720940 LVN720915:LVN720940 MFJ720915:MFJ720940 MPF720915:MPF720940 MZB720915:MZB720940 NIX720915:NIX720940 NST720915:NST720940 OCP720915:OCP720940 OML720915:OML720940 OWH720915:OWH720940 PGD720915:PGD720940 PPZ720915:PPZ720940 PZV720915:PZV720940 QJR720915:QJR720940 QTN720915:QTN720940 RDJ720915:RDJ720940 RNF720915:RNF720940 RXB720915:RXB720940 SGX720915:SGX720940 SQT720915:SQT720940 TAP720915:TAP720940 TKL720915:TKL720940 TUH720915:TUH720940 UED720915:UED720940 UNZ720915:UNZ720940 UXV720915:UXV720940 VHR720915:VHR720940 VRN720915:VRN720940 WBJ720915:WBJ720940 WLF720915:WLF720940 WVB720915:WVB720940 F786451:F786476 IP786451:IP786476 SL786451:SL786476 ACH786451:ACH786476 AMD786451:AMD786476 AVZ786451:AVZ786476 BFV786451:BFV786476 BPR786451:BPR786476 BZN786451:BZN786476 CJJ786451:CJJ786476 CTF786451:CTF786476 DDB786451:DDB786476 DMX786451:DMX786476 DWT786451:DWT786476 EGP786451:EGP786476 EQL786451:EQL786476 FAH786451:FAH786476 FKD786451:FKD786476 FTZ786451:FTZ786476 GDV786451:GDV786476 GNR786451:GNR786476 GXN786451:GXN786476 HHJ786451:HHJ786476 HRF786451:HRF786476 IBB786451:IBB786476 IKX786451:IKX786476 IUT786451:IUT786476 JEP786451:JEP786476 JOL786451:JOL786476 JYH786451:JYH786476 KID786451:KID786476 KRZ786451:KRZ786476 LBV786451:LBV786476 LLR786451:LLR786476 LVN786451:LVN786476 MFJ786451:MFJ786476 MPF786451:MPF786476 MZB786451:MZB786476 NIX786451:NIX786476 NST786451:NST786476 OCP786451:OCP786476 OML786451:OML786476 OWH786451:OWH786476 PGD786451:PGD786476 PPZ786451:PPZ786476 PZV786451:PZV786476 QJR786451:QJR786476 QTN786451:QTN786476 RDJ786451:RDJ786476 RNF786451:RNF786476 RXB786451:RXB786476 SGX786451:SGX786476 SQT786451:SQT786476 TAP786451:TAP786476 TKL786451:TKL786476 TUH786451:TUH786476 UED786451:UED786476 UNZ786451:UNZ786476 UXV786451:UXV786476 VHR786451:VHR786476 VRN786451:VRN786476 WBJ786451:WBJ786476 WLF786451:WLF786476 WVB786451:WVB786476 F851987:F852012 IP851987:IP852012 SL851987:SL852012 ACH851987:ACH852012 AMD851987:AMD852012 AVZ851987:AVZ852012 BFV851987:BFV852012 BPR851987:BPR852012 BZN851987:BZN852012 CJJ851987:CJJ852012 CTF851987:CTF852012 DDB851987:DDB852012 DMX851987:DMX852012 DWT851987:DWT852012 EGP851987:EGP852012 EQL851987:EQL852012 FAH851987:FAH852012 FKD851987:FKD852012 FTZ851987:FTZ852012 GDV851987:GDV852012 GNR851987:GNR852012 GXN851987:GXN852012 HHJ851987:HHJ852012 HRF851987:HRF852012 IBB851987:IBB852012 IKX851987:IKX852012 IUT851987:IUT852012 JEP851987:JEP852012 JOL851987:JOL852012 JYH851987:JYH852012 KID851987:KID852012 KRZ851987:KRZ852012 LBV851987:LBV852012 LLR851987:LLR852012 LVN851987:LVN852012 MFJ851987:MFJ852012 MPF851987:MPF852012 MZB851987:MZB852012 NIX851987:NIX852012 NST851987:NST852012 OCP851987:OCP852012 OML851987:OML852012 OWH851987:OWH852012 PGD851987:PGD852012 PPZ851987:PPZ852012 PZV851987:PZV852012 QJR851987:QJR852012 QTN851987:QTN852012 RDJ851987:RDJ852012 RNF851987:RNF852012 RXB851987:RXB852012 SGX851987:SGX852012 SQT851987:SQT852012 TAP851987:TAP852012 TKL851987:TKL852012 TUH851987:TUH852012 UED851987:UED852012 UNZ851987:UNZ852012 UXV851987:UXV852012 VHR851987:VHR852012 VRN851987:VRN852012 WBJ851987:WBJ852012 WLF851987:WLF852012 WVB851987:WVB852012 F917523:F917548 IP917523:IP917548 SL917523:SL917548 ACH917523:ACH917548 AMD917523:AMD917548 AVZ917523:AVZ917548 BFV917523:BFV917548 BPR917523:BPR917548 BZN917523:BZN917548 CJJ917523:CJJ917548 CTF917523:CTF917548 DDB917523:DDB917548 DMX917523:DMX917548 DWT917523:DWT917548 EGP917523:EGP917548 EQL917523:EQL917548 FAH917523:FAH917548 FKD917523:FKD917548 FTZ917523:FTZ917548 GDV917523:GDV917548 GNR917523:GNR917548 GXN917523:GXN917548 HHJ917523:HHJ917548 HRF917523:HRF917548 IBB917523:IBB917548 IKX917523:IKX917548 IUT917523:IUT917548 JEP917523:JEP917548 JOL917523:JOL917548 JYH917523:JYH917548 KID917523:KID917548 KRZ917523:KRZ917548 LBV917523:LBV917548 LLR917523:LLR917548 LVN917523:LVN917548 MFJ917523:MFJ917548 MPF917523:MPF917548 MZB917523:MZB917548 NIX917523:NIX917548 NST917523:NST917548 OCP917523:OCP917548 OML917523:OML917548 OWH917523:OWH917548 PGD917523:PGD917548 PPZ917523:PPZ917548 PZV917523:PZV917548 QJR917523:QJR917548 QTN917523:QTN917548 RDJ917523:RDJ917548 RNF917523:RNF917548 RXB917523:RXB917548 SGX917523:SGX917548 SQT917523:SQT917548 TAP917523:TAP917548 TKL917523:TKL917548 TUH917523:TUH917548 UED917523:UED917548 UNZ917523:UNZ917548 UXV917523:UXV917548 VHR917523:VHR917548 VRN917523:VRN917548 WBJ917523:WBJ917548 WLF917523:WLF917548 WVB917523:WVB917548 F983059:F983084 IP983059:IP983084 SL983059:SL983084 ACH983059:ACH983084 AMD983059:AMD983084 AVZ983059:AVZ983084 BFV983059:BFV983084 BPR983059:BPR983084 BZN983059:BZN983084 CJJ983059:CJJ983084 CTF983059:CTF983084 DDB983059:DDB983084 DMX983059:DMX983084 DWT983059:DWT983084 EGP983059:EGP983084 EQL983059:EQL983084 FAH983059:FAH983084 FKD983059:FKD983084 FTZ983059:FTZ983084 GDV983059:GDV983084 GNR983059:GNR983084 GXN983059:GXN983084 HHJ983059:HHJ983084 HRF983059:HRF983084 IBB983059:IBB983084 IKX983059:IKX983084 IUT983059:IUT983084 JEP983059:JEP983084 JOL983059:JOL983084 JYH983059:JYH983084 KID983059:KID983084 KRZ983059:KRZ983084 LBV983059:LBV983084 LLR983059:LLR983084 LVN983059:LVN983084 MFJ983059:MFJ983084 MPF983059:MPF983084 MZB983059:MZB983084 NIX983059:NIX983084 NST983059:NST983084 OCP983059:OCP983084 OML983059:OML983084 OWH983059:OWH983084 PGD983059:PGD983084 PPZ983059:PPZ983084 PZV983059:PZV983084 QJR983059:QJR983084 QTN983059:QTN983084 RDJ983059:RDJ983084 RNF983059:RNF983084 RXB983059:RXB983084 SGX983059:SGX983084 SQT983059:SQT983084 TAP983059:TAP983084 TKL983059:TKL983084 TUH983059:TUH983084 UED983059:UED983084 UNZ983059:UNZ983084 UXV983059:UXV983084 VHR983059:VHR983084 VRN983059:VRN983084 WBJ983059:WBJ983084 WLF983059:WLF983084 F39:F44" xr:uid="{B64B105B-2F4D-4817-9F1E-3BB71A6031DC}">
      <formula1>熱值單位</formula1>
    </dataValidation>
    <dataValidation type="list" allowBlank="1" showInputMessage="1" showErrorMessage="1" sqref="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T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T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T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T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T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T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T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T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T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T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T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T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T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T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T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T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1E9B70DC-4FCB-467D-8407-F5AB027B4005}">
      <formula1>指標適用性</formula1>
    </dataValidation>
    <dataValidation type="list" allowBlank="1" showInputMessage="1" showErrorMessage="1" sqref="D19:D38" xr:uid="{36E974A4-BAF7-4054-8B20-8669D17B0444}">
      <formula1>$AF$18:$AF$68</formula1>
    </dataValidation>
  </dataValidations>
  <printOptions horizontalCentered="1" verticalCentered="1"/>
  <pageMargins left="0.39370078740157483" right="0.39370078740157483" top="0.39370078740157483" bottom="0.39370078740157483" header="0.39370078740157483" footer="0.31496062992125984"/>
  <pageSetup paperSize="9" scale="75"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B27F-EDF3-4CA6-9134-517FC442AF0F}">
  <dimension ref="A1:AK1378"/>
  <sheetViews>
    <sheetView view="pageBreakPreview" topLeftCell="A3" zoomScale="106" zoomScaleNormal="100" zoomScaleSheetLayoutView="106" workbookViewId="0">
      <selection activeCell="D20" sqref="D20:AE34"/>
    </sheetView>
  </sheetViews>
  <sheetFormatPr defaultRowHeight="14.25"/>
  <cols>
    <col min="1" max="1" width="1.328125" style="412" customWidth="1"/>
    <col min="2" max="2" width="3.05859375" style="412" customWidth="1"/>
    <col min="3" max="3" width="6.51953125" style="412" customWidth="1"/>
    <col min="4" max="4" width="22.484375" style="412" customWidth="1"/>
    <col min="5" max="5" width="13.0390625" style="412" customWidth="1"/>
    <col min="6" max="6" width="4.65625" style="412" customWidth="1"/>
    <col min="7" max="7" width="5.3203125" style="412" customWidth="1"/>
    <col min="8" max="8" width="3.58984375" style="412" customWidth="1"/>
    <col min="9" max="9" width="5.1875" style="415" customWidth="1"/>
    <col min="10" max="10" width="6.65234375" style="416" customWidth="1"/>
    <col min="11" max="11" width="3.58984375" style="416" customWidth="1"/>
    <col min="12" max="12" width="6.3828125" style="416" customWidth="1"/>
    <col min="13" max="13" width="2.79296875" style="415" customWidth="1"/>
    <col min="14" max="16" width="4.390625" style="416" customWidth="1"/>
    <col min="17" max="17" width="8.11328125" style="417" customWidth="1"/>
    <col min="18" max="18" width="3.05859375" style="418" customWidth="1"/>
    <col min="19" max="19" width="3.58984375" style="412" customWidth="1"/>
    <col min="20" max="20" width="5.8515625" style="412" customWidth="1"/>
    <col min="21" max="21" width="3.85546875" style="327" customWidth="1"/>
    <col min="22" max="22" width="9.9765625" style="327" customWidth="1"/>
    <col min="23" max="23" width="3.05859375" style="327" customWidth="1"/>
    <col min="24" max="24" width="2.66015625" style="327" customWidth="1"/>
    <col min="25" max="25" width="7.84765625" style="327" customWidth="1"/>
    <col min="26" max="26" width="3.58984375" style="327" customWidth="1"/>
    <col min="27" max="27" width="8.11328125" style="327" customWidth="1"/>
    <col min="28" max="29" width="1.4609375" style="327" customWidth="1"/>
    <col min="30" max="30" width="8.51171875" style="327" customWidth="1"/>
    <col min="31" max="31" width="6.78515625" style="327" customWidth="1"/>
    <col min="32" max="32" width="1.7265625" style="327" customWidth="1"/>
    <col min="33" max="33" width="15.83203125" style="327" hidden="1" customWidth="1"/>
    <col min="34" max="34" width="10.640625" style="327" customWidth="1"/>
    <col min="35" max="35" width="20.48828125" style="327" customWidth="1"/>
    <col min="36" max="251" width="9.84375" style="327" customWidth="1"/>
    <col min="252" max="252" width="1.328125" style="327" customWidth="1"/>
    <col min="253" max="253" width="3.05859375" style="327" customWidth="1"/>
    <col min="254" max="254" width="6.51953125" style="327" customWidth="1"/>
    <col min="255" max="255" width="22.484375" style="327" customWidth="1"/>
    <col min="256" max="256" width="18.890625" style="327" customWidth="1"/>
    <col min="257" max="257" width="6.1171875" style="327" customWidth="1"/>
    <col min="258" max="258" width="5.3203125" style="327" customWidth="1"/>
    <col min="259" max="259" width="3.58984375" style="327" customWidth="1"/>
    <col min="260" max="260" width="5.1875" style="327" customWidth="1"/>
    <col min="261" max="261" width="6.65234375" style="327" customWidth="1"/>
    <col min="262" max="262" width="3.58984375" style="327" customWidth="1"/>
    <col min="263" max="263" width="6.3828125" style="327" customWidth="1"/>
    <col min="264" max="264" width="2.79296875" style="327" customWidth="1"/>
    <col min="265" max="267" width="4.390625" style="327" customWidth="1"/>
    <col min="268" max="268" width="4.12109375" style="327" customWidth="1"/>
    <col min="269" max="269" width="3.05859375" style="327" customWidth="1"/>
    <col min="270" max="270" width="3.58984375" style="327" customWidth="1"/>
    <col min="271" max="271" width="2.52734375" style="327" customWidth="1"/>
    <col min="272" max="272" width="3.85546875" style="327" customWidth="1"/>
    <col min="273" max="273" width="3.32421875" style="327" customWidth="1"/>
    <col min="274" max="274" width="15.30078125" style="327" customWidth="1"/>
    <col min="275" max="275" width="1.59375" style="327" customWidth="1"/>
    <col min="276" max="276" width="3.32421875" style="327" customWidth="1"/>
    <col min="277" max="277" width="5.1875" style="327" customWidth="1"/>
    <col min="278" max="278" width="6.78515625" style="327" customWidth="1"/>
    <col min="279" max="279" width="2.125" style="327" customWidth="1"/>
    <col min="280" max="280" width="27.94140625" style="327" bestFit="1" customWidth="1"/>
    <col min="281" max="507" width="9.84375" style="327" customWidth="1"/>
    <col min="508" max="508" width="1.328125" style="327" customWidth="1"/>
    <col min="509" max="509" width="3.05859375" style="327" customWidth="1"/>
    <col min="510" max="510" width="6.51953125" style="327" customWidth="1"/>
    <col min="511" max="511" width="22.484375" style="327" customWidth="1"/>
    <col min="512" max="512" width="18.890625" style="327" customWidth="1"/>
    <col min="513" max="513" width="6.1171875" style="327" customWidth="1"/>
    <col min="514" max="514" width="5.3203125" style="327" customWidth="1"/>
    <col min="515" max="515" width="3.58984375" style="327" customWidth="1"/>
    <col min="516" max="516" width="5.1875" style="327" customWidth="1"/>
    <col min="517" max="517" width="6.65234375" style="327" customWidth="1"/>
    <col min="518" max="518" width="3.58984375" style="327" customWidth="1"/>
    <col min="519" max="519" width="6.3828125" style="327" customWidth="1"/>
    <col min="520" max="520" width="2.79296875" style="327" customWidth="1"/>
    <col min="521" max="523" width="4.390625" style="327" customWidth="1"/>
    <col min="524" max="524" width="4.12109375" style="327" customWidth="1"/>
    <col min="525" max="525" width="3.05859375" style="327" customWidth="1"/>
    <col min="526" max="526" width="3.58984375" style="327" customWidth="1"/>
    <col min="527" max="527" width="2.52734375" style="327" customWidth="1"/>
    <col min="528" max="528" width="3.85546875" style="327" customWidth="1"/>
    <col min="529" max="529" width="3.32421875" style="327" customWidth="1"/>
    <col min="530" max="530" width="15.30078125" style="327" customWidth="1"/>
    <col min="531" max="531" width="1.59375" style="327" customWidth="1"/>
    <col min="532" max="532" width="3.32421875" style="327" customWidth="1"/>
    <col min="533" max="533" width="5.1875" style="327" customWidth="1"/>
    <col min="534" max="534" width="6.78515625" style="327" customWidth="1"/>
    <col min="535" max="535" width="2.125" style="327" customWidth="1"/>
    <col min="536" max="536" width="27.94140625" style="327" bestFit="1" customWidth="1"/>
    <col min="537" max="763" width="9.84375" style="327" customWidth="1"/>
    <col min="764" max="764" width="1.328125" style="327" customWidth="1"/>
    <col min="765" max="765" width="3.05859375" style="327" customWidth="1"/>
    <col min="766" max="766" width="6.51953125" style="327" customWidth="1"/>
    <col min="767" max="767" width="22.484375" style="327" customWidth="1"/>
    <col min="768" max="768" width="18.890625" style="327" customWidth="1"/>
    <col min="769" max="769" width="6.1171875" style="327" customWidth="1"/>
    <col min="770" max="770" width="5.3203125" style="327" customWidth="1"/>
    <col min="771" max="771" width="3.58984375" style="327" customWidth="1"/>
    <col min="772" max="772" width="5.1875" style="327" customWidth="1"/>
    <col min="773" max="773" width="6.65234375" style="327" customWidth="1"/>
    <col min="774" max="774" width="3.58984375" style="327" customWidth="1"/>
    <col min="775" max="775" width="6.3828125" style="327" customWidth="1"/>
    <col min="776" max="776" width="2.79296875" style="327" customWidth="1"/>
    <col min="777" max="779" width="4.390625" style="327" customWidth="1"/>
    <col min="780" max="780" width="4.12109375" style="327" customWidth="1"/>
    <col min="781" max="781" width="3.05859375" style="327" customWidth="1"/>
    <col min="782" max="782" width="3.58984375" style="327" customWidth="1"/>
    <col min="783" max="783" width="2.52734375" style="327" customWidth="1"/>
    <col min="784" max="784" width="3.85546875" style="327" customWidth="1"/>
    <col min="785" max="785" width="3.32421875" style="327" customWidth="1"/>
    <col min="786" max="786" width="15.30078125" style="327" customWidth="1"/>
    <col min="787" max="787" width="1.59375" style="327" customWidth="1"/>
    <col min="788" max="788" width="3.32421875" style="327" customWidth="1"/>
    <col min="789" max="789" width="5.1875" style="327" customWidth="1"/>
    <col min="790" max="790" width="6.78515625" style="327" customWidth="1"/>
    <col min="791" max="791" width="2.125" style="327" customWidth="1"/>
    <col min="792" max="792" width="27.94140625" style="327" bestFit="1" customWidth="1"/>
    <col min="793" max="1019" width="9.84375" style="327" customWidth="1"/>
    <col min="1020" max="1020" width="1.328125" style="327" customWidth="1"/>
    <col min="1021" max="1021" width="3.05859375" style="327" customWidth="1"/>
    <col min="1022" max="1022" width="6.51953125" style="327" customWidth="1"/>
    <col min="1023" max="1023" width="22.484375" style="327" customWidth="1"/>
    <col min="1024" max="1024" width="18.890625" style="327" customWidth="1"/>
    <col min="1025" max="1025" width="6.1171875" style="327" customWidth="1"/>
    <col min="1026" max="1026" width="5.3203125" style="327" customWidth="1"/>
    <col min="1027" max="1027" width="3.58984375" style="327" customWidth="1"/>
    <col min="1028" max="1028" width="5.1875" style="327" customWidth="1"/>
    <col min="1029" max="1029" width="6.65234375" style="327" customWidth="1"/>
    <col min="1030" max="1030" width="3.58984375" style="327" customWidth="1"/>
    <col min="1031" max="1031" width="6.3828125" style="327" customWidth="1"/>
    <col min="1032" max="1032" width="2.79296875" style="327" customWidth="1"/>
    <col min="1033" max="1035" width="4.390625" style="327" customWidth="1"/>
    <col min="1036" max="1036" width="4.12109375" style="327" customWidth="1"/>
    <col min="1037" max="1037" width="3.05859375" style="327" customWidth="1"/>
    <col min="1038" max="1038" width="3.58984375" style="327" customWidth="1"/>
    <col min="1039" max="1039" width="2.52734375" style="327" customWidth="1"/>
    <col min="1040" max="1040" width="3.85546875" style="327" customWidth="1"/>
    <col min="1041" max="1041" width="3.32421875" style="327" customWidth="1"/>
    <col min="1042" max="1042" width="15.30078125" style="327" customWidth="1"/>
    <col min="1043" max="1043" width="1.59375" style="327" customWidth="1"/>
    <col min="1044" max="1044" width="3.32421875" style="327" customWidth="1"/>
    <col min="1045" max="1045" width="5.1875" style="327" customWidth="1"/>
    <col min="1046" max="1046" width="6.78515625" style="327" customWidth="1"/>
    <col min="1047" max="1047" width="2.125" style="327" customWidth="1"/>
    <col min="1048" max="1048" width="27.94140625" style="327" bestFit="1" customWidth="1"/>
    <col min="1049" max="1275" width="9.84375" style="327" customWidth="1"/>
    <col min="1276" max="1276" width="1.328125" style="327" customWidth="1"/>
    <col min="1277" max="1277" width="3.05859375" style="327" customWidth="1"/>
    <col min="1278" max="1278" width="6.51953125" style="327" customWidth="1"/>
    <col min="1279" max="1279" width="22.484375" style="327" customWidth="1"/>
    <col min="1280" max="1280" width="18.890625" style="327" customWidth="1"/>
    <col min="1281" max="1281" width="6.1171875" style="327" customWidth="1"/>
    <col min="1282" max="1282" width="5.3203125" style="327" customWidth="1"/>
    <col min="1283" max="1283" width="3.58984375" style="327" customWidth="1"/>
    <col min="1284" max="1284" width="5.1875" style="327" customWidth="1"/>
    <col min="1285" max="1285" width="6.65234375" style="327" customWidth="1"/>
    <col min="1286" max="1286" width="3.58984375" style="327" customWidth="1"/>
    <col min="1287" max="1287" width="6.3828125" style="327" customWidth="1"/>
    <col min="1288" max="1288" width="2.79296875" style="327" customWidth="1"/>
    <col min="1289" max="1291" width="4.390625" style="327" customWidth="1"/>
    <col min="1292" max="1292" width="4.12109375" style="327" customWidth="1"/>
    <col min="1293" max="1293" width="3.05859375" style="327" customWidth="1"/>
    <col min="1294" max="1294" width="3.58984375" style="327" customWidth="1"/>
    <col min="1295" max="1295" width="2.52734375" style="327" customWidth="1"/>
    <col min="1296" max="1296" width="3.85546875" style="327" customWidth="1"/>
    <col min="1297" max="1297" width="3.32421875" style="327" customWidth="1"/>
    <col min="1298" max="1298" width="15.30078125" style="327" customWidth="1"/>
    <col min="1299" max="1299" width="1.59375" style="327" customWidth="1"/>
    <col min="1300" max="1300" width="3.32421875" style="327" customWidth="1"/>
    <col min="1301" max="1301" width="5.1875" style="327" customWidth="1"/>
    <col min="1302" max="1302" width="6.78515625" style="327" customWidth="1"/>
    <col min="1303" max="1303" width="2.125" style="327" customWidth="1"/>
    <col min="1304" max="1304" width="27.94140625" style="327" bestFit="1" customWidth="1"/>
    <col min="1305" max="1531" width="9.84375" style="327" customWidth="1"/>
    <col min="1532" max="1532" width="1.328125" style="327" customWidth="1"/>
    <col min="1533" max="1533" width="3.05859375" style="327" customWidth="1"/>
    <col min="1534" max="1534" width="6.51953125" style="327" customWidth="1"/>
    <col min="1535" max="1535" width="22.484375" style="327" customWidth="1"/>
    <col min="1536" max="1536" width="18.890625" style="327" customWidth="1"/>
    <col min="1537" max="1537" width="6.1171875" style="327" customWidth="1"/>
    <col min="1538" max="1538" width="5.3203125" style="327" customWidth="1"/>
    <col min="1539" max="1539" width="3.58984375" style="327" customWidth="1"/>
    <col min="1540" max="1540" width="5.1875" style="327" customWidth="1"/>
    <col min="1541" max="1541" width="6.65234375" style="327" customWidth="1"/>
    <col min="1542" max="1542" width="3.58984375" style="327" customWidth="1"/>
    <col min="1543" max="1543" width="6.3828125" style="327" customWidth="1"/>
    <col min="1544" max="1544" width="2.79296875" style="327" customWidth="1"/>
    <col min="1545" max="1547" width="4.390625" style="327" customWidth="1"/>
    <col min="1548" max="1548" width="4.12109375" style="327" customWidth="1"/>
    <col min="1549" max="1549" width="3.05859375" style="327" customWidth="1"/>
    <col min="1550" max="1550" width="3.58984375" style="327" customWidth="1"/>
    <col min="1551" max="1551" width="2.52734375" style="327" customWidth="1"/>
    <col min="1552" max="1552" width="3.85546875" style="327" customWidth="1"/>
    <col min="1553" max="1553" width="3.32421875" style="327" customWidth="1"/>
    <col min="1554" max="1554" width="15.30078125" style="327" customWidth="1"/>
    <col min="1555" max="1555" width="1.59375" style="327" customWidth="1"/>
    <col min="1556" max="1556" width="3.32421875" style="327" customWidth="1"/>
    <col min="1557" max="1557" width="5.1875" style="327" customWidth="1"/>
    <col min="1558" max="1558" width="6.78515625" style="327" customWidth="1"/>
    <col min="1559" max="1559" width="2.125" style="327" customWidth="1"/>
    <col min="1560" max="1560" width="27.94140625" style="327" bestFit="1" customWidth="1"/>
    <col min="1561" max="1787" width="9.84375" style="327" customWidth="1"/>
    <col min="1788" max="1788" width="1.328125" style="327" customWidth="1"/>
    <col min="1789" max="1789" width="3.05859375" style="327" customWidth="1"/>
    <col min="1790" max="1790" width="6.51953125" style="327" customWidth="1"/>
    <col min="1791" max="1791" width="22.484375" style="327" customWidth="1"/>
    <col min="1792" max="1792" width="18.890625" style="327" customWidth="1"/>
    <col min="1793" max="1793" width="6.1171875" style="327" customWidth="1"/>
    <col min="1794" max="1794" width="5.3203125" style="327" customWidth="1"/>
    <col min="1795" max="1795" width="3.58984375" style="327" customWidth="1"/>
    <col min="1796" max="1796" width="5.1875" style="327" customWidth="1"/>
    <col min="1797" max="1797" width="6.65234375" style="327" customWidth="1"/>
    <col min="1798" max="1798" width="3.58984375" style="327" customWidth="1"/>
    <col min="1799" max="1799" width="6.3828125" style="327" customWidth="1"/>
    <col min="1800" max="1800" width="2.79296875" style="327" customWidth="1"/>
    <col min="1801" max="1803" width="4.390625" style="327" customWidth="1"/>
    <col min="1804" max="1804" width="4.12109375" style="327" customWidth="1"/>
    <col min="1805" max="1805" width="3.05859375" style="327" customWidth="1"/>
    <col min="1806" max="1806" width="3.58984375" style="327" customWidth="1"/>
    <col min="1807" max="1807" width="2.52734375" style="327" customWidth="1"/>
    <col min="1808" max="1808" width="3.85546875" style="327" customWidth="1"/>
    <col min="1809" max="1809" width="3.32421875" style="327" customWidth="1"/>
    <col min="1810" max="1810" width="15.30078125" style="327" customWidth="1"/>
    <col min="1811" max="1811" width="1.59375" style="327" customWidth="1"/>
    <col min="1812" max="1812" width="3.32421875" style="327" customWidth="1"/>
    <col min="1813" max="1813" width="5.1875" style="327" customWidth="1"/>
    <col min="1814" max="1814" width="6.78515625" style="327" customWidth="1"/>
    <col min="1815" max="1815" width="2.125" style="327" customWidth="1"/>
    <col min="1816" max="1816" width="27.94140625" style="327" bestFit="1" customWidth="1"/>
    <col min="1817" max="2043" width="9.84375" style="327" customWidth="1"/>
    <col min="2044" max="2044" width="1.328125" style="327" customWidth="1"/>
    <col min="2045" max="2045" width="3.05859375" style="327" customWidth="1"/>
    <col min="2046" max="2046" width="6.51953125" style="327" customWidth="1"/>
    <col min="2047" max="2047" width="22.484375" style="327" customWidth="1"/>
    <col min="2048" max="2048" width="18.890625" style="327" customWidth="1"/>
    <col min="2049" max="2049" width="6.1171875" style="327" customWidth="1"/>
    <col min="2050" max="2050" width="5.3203125" style="327" customWidth="1"/>
    <col min="2051" max="2051" width="3.58984375" style="327" customWidth="1"/>
    <col min="2052" max="2052" width="5.1875" style="327" customWidth="1"/>
    <col min="2053" max="2053" width="6.65234375" style="327" customWidth="1"/>
    <col min="2054" max="2054" width="3.58984375" style="327" customWidth="1"/>
    <col min="2055" max="2055" width="6.3828125" style="327" customWidth="1"/>
    <col min="2056" max="2056" width="2.79296875" style="327" customWidth="1"/>
    <col min="2057" max="2059" width="4.390625" style="327" customWidth="1"/>
    <col min="2060" max="2060" width="4.12109375" style="327" customWidth="1"/>
    <col min="2061" max="2061" width="3.05859375" style="327" customWidth="1"/>
    <col min="2062" max="2062" width="3.58984375" style="327" customWidth="1"/>
    <col min="2063" max="2063" width="2.52734375" style="327" customWidth="1"/>
    <col min="2064" max="2064" width="3.85546875" style="327" customWidth="1"/>
    <col min="2065" max="2065" width="3.32421875" style="327" customWidth="1"/>
    <col min="2066" max="2066" width="15.30078125" style="327" customWidth="1"/>
    <col min="2067" max="2067" width="1.59375" style="327" customWidth="1"/>
    <col min="2068" max="2068" width="3.32421875" style="327" customWidth="1"/>
    <col min="2069" max="2069" width="5.1875" style="327" customWidth="1"/>
    <col min="2070" max="2070" width="6.78515625" style="327" customWidth="1"/>
    <col min="2071" max="2071" width="2.125" style="327" customWidth="1"/>
    <col min="2072" max="2072" width="27.94140625" style="327" bestFit="1" customWidth="1"/>
    <col min="2073" max="2299" width="9.84375" style="327" customWidth="1"/>
    <col min="2300" max="2300" width="1.328125" style="327" customWidth="1"/>
    <col min="2301" max="2301" width="3.05859375" style="327" customWidth="1"/>
    <col min="2302" max="2302" width="6.51953125" style="327" customWidth="1"/>
    <col min="2303" max="2303" width="22.484375" style="327" customWidth="1"/>
    <col min="2304" max="2304" width="18.890625" style="327" customWidth="1"/>
    <col min="2305" max="2305" width="6.1171875" style="327" customWidth="1"/>
    <col min="2306" max="2306" width="5.3203125" style="327" customWidth="1"/>
    <col min="2307" max="2307" width="3.58984375" style="327" customWidth="1"/>
    <col min="2308" max="2308" width="5.1875" style="327" customWidth="1"/>
    <col min="2309" max="2309" width="6.65234375" style="327" customWidth="1"/>
    <col min="2310" max="2310" width="3.58984375" style="327" customWidth="1"/>
    <col min="2311" max="2311" width="6.3828125" style="327" customWidth="1"/>
    <col min="2312" max="2312" width="2.79296875" style="327" customWidth="1"/>
    <col min="2313" max="2315" width="4.390625" style="327" customWidth="1"/>
    <col min="2316" max="2316" width="4.12109375" style="327" customWidth="1"/>
    <col min="2317" max="2317" width="3.05859375" style="327" customWidth="1"/>
    <col min="2318" max="2318" width="3.58984375" style="327" customWidth="1"/>
    <col min="2319" max="2319" width="2.52734375" style="327" customWidth="1"/>
    <col min="2320" max="2320" width="3.85546875" style="327" customWidth="1"/>
    <col min="2321" max="2321" width="3.32421875" style="327" customWidth="1"/>
    <col min="2322" max="2322" width="15.30078125" style="327" customWidth="1"/>
    <col min="2323" max="2323" width="1.59375" style="327" customWidth="1"/>
    <col min="2324" max="2324" width="3.32421875" style="327" customWidth="1"/>
    <col min="2325" max="2325" width="5.1875" style="327" customWidth="1"/>
    <col min="2326" max="2326" width="6.78515625" style="327" customWidth="1"/>
    <col min="2327" max="2327" width="2.125" style="327" customWidth="1"/>
    <col min="2328" max="2328" width="27.94140625" style="327" bestFit="1" customWidth="1"/>
    <col min="2329" max="2555" width="9.84375" style="327" customWidth="1"/>
    <col min="2556" max="2556" width="1.328125" style="327" customWidth="1"/>
    <col min="2557" max="2557" width="3.05859375" style="327" customWidth="1"/>
    <col min="2558" max="2558" width="6.51953125" style="327" customWidth="1"/>
    <col min="2559" max="2559" width="22.484375" style="327" customWidth="1"/>
    <col min="2560" max="2560" width="18.890625" style="327" customWidth="1"/>
    <col min="2561" max="2561" width="6.1171875" style="327" customWidth="1"/>
    <col min="2562" max="2562" width="5.3203125" style="327" customWidth="1"/>
    <col min="2563" max="2563" width="3.58984375" style="327" customWidth="1"/>
    <col min="2564" max="2564" width="5.1875" style="327" customWidth="1"/>
    <col min="2565" max="2565" width="6.65234375" style="327" customWidth="1"/>
    <col min="2566" max="2566" width="3.58984375" style="327" customWidth="1"/>
    <col min="2567" max="2567" width="6.3828125" style="327" customWidth="1"/>
    <col min="2568" max="2568" width="2.79296875" style="327" customWidth="1"/>
    <col min="2569" max="2571" width="4.390625" style="327" customWidth="1"/>
    <col min="2572" max="2572" width="4.12109375" style="327" customWidth="1"/>
    <col min="2573" max="2573" width="3.05859375" style="327" customWidth="1"/>
    <col min="2574" max="2574" width="3.58984375" style="327" customWidth="1"/>
    <col min="2575" max="2575" width="2.52734375" style="327" customWidth="1"/>
    <col min="2576" max="2576" width="3.85546875" style="327" customWidth="1"/>
    <col min="2577" max="2577" width="3.32421875" style="327" customWidth="1"/>
    <col min="2578" max="2578" width="15.30078125" style="327" customWidth="1"/>
    <col min="2579" max="2579" width="1.59375" style="327" customWidth="1"/>
    <col min="2580" max="2580" width="3.32421875" style="327" customWidth="1"/>
    <col min="2581" max="2581" width="5.1875" style="327" customWidth="1"/>
    <col min="2582" max="2582" width="6.78515625" style="327" customWidth="1"/>
    <col min="2583" max="2583" width="2.125" style="327" customWidth="1"/>
    <col min="2584" max="2584" width="27.94140625" style="327" bestFit="1" customWidth="1"/>
    <col min="2585" max="2811" width="9.84375" style="327" customWidth="1"/>
    <col min="2812" max="2812" width="1.328125" style="327" customWidth="1"/>
    <col min="2813" max="2813" width="3.05859375" style="327" customWidth="1"/>
    <col min="2814" max="2814" width="6.51953125" style="327" customWidth="1"/>
    <col min="2815" max="2815" width="22.484375" style="327" customWidth="1"/>
    <col min="2816" max="2816" width="18.890625" style="327" customWidth="1"/>
    <col min="2817" max="2817" width="6.1171875" style="327" customWidth="1"/>
    <col min="2818" max="2818" width="5.3203125" style="327" customWidth="1"/>
    <col min="2819" max="2819" width="3.58984375" style="327" customWidth="1"/>
    <col min="2820" max="2820" width="5.1875" style="327" customWidth="1"/>
    <col min="2821" max="2821" width="6.65234375" style="327" customWidth="1"/>
    <col min="2822" max="2822" width="3.58984375" style="327" customWidth="1"/>
    <col min="2823" max="2823" width="6.3828125" style="327" customWidth="1"/>
    <col min="2824" max="2824" width="2.79296875" style="327" customWidth="1"/>
    <col min="2825" max="2827" width="4.390625" style="327" customWidth="1"/>
    <col min="2828" max="2828" width="4.12109375" style="327" customWidth="1"/>
    <col min="2829" max="2829" width="3.05859375" style="327" customWidth="1"/>
    <col min="2830" max="2830" width="3.58984375" style="327" customWidth="1"/>
    <col min="2831" max="2831" width="2.52734375" style="327" customWidth="1"/>
    <col min="2832" max="2832" width="3.85546875" style="327" customWidth="1"/>
    <col min="2833" max="2833" width="3.32421875" style="327" customWidth="1"/>
    <col min="2834" max="2834" width="15.30078125" style="327" customWidth="1"/>
    <col min="2835" max="2835" width="1.59375" style="327" customWidth="1"/>
    <col min="2836" max="2836" width="3.32421875" style="327" customWidth="1"/>
    <col min="2837" max="2837" width="5.1875" style="327" customWidth="1"/>
    <col min="2838" max="2838" width="6.78515625" style="327" customWidth="1"/>
    <col min="2839" max="2839" width="2.125" style="327" customWidth="1"/>
    <col min="2840" max="2840" width="27.94140625" style="327" bestFit="1" customWidth="1"/>
    <col min="2841" max="3067" width="9.84375" style="327" customWidth="1"/>
    <col min="3068" max="3068" width="1.328125" style="327" customWidth="1"/>
    <col min="3069" max="3069" width="3.05859375" style="327" customWidth="1"/>
    <col min="3070" max="3070" width="6.51953125" style="327" customWidth="1"/>
    <col min="3071" max="3071" width="22.484375" style="327" customWidth="1"/>
    <col min="3072" max="3072" width="18.890625" style="327" customWidth="1"/>
    <col min="3073" max="3073" width="6.1171875" style="327" customWidth="1"/>
    <col min="3074" max="3074" width="5.3203125" style="327" customWidth="1"/>
    <col min="3075" max="3075" width="3.58984375" style="327" customWidth="1"/>
    <col min="3076" max="3076" width="5.1875" style="327" customWidth="1"/>
    <col min="3077" max="3077" width="6.65234375" style="327" customWidth="1"/>
    <col min="3078" max="3078" width="3.58984375" style="327" customWidth="1"/>
    <col min="3079" max="3079" width="6.3828125" style="327" customWidth="1"/>
    <col min="3080" max="3080" width="2.79296875" style="327" customWidth="1"/>
    <col min="3081" max="3083" width="4.390625" style="327" customWidth="1"/>
    <col min="3084" max="3084" width="4.12109375" style="327" customWidth="1"/>
    <col min="3085" max="3085" width="3.05859375" style="327" customWidth="1"/>
    <col min="3086" max="3086" width="3.58984375" style="327" customWidth="1"/>
    <col min="3087" max="3087" width="2.52734375" style="327" customWidth="1"/>
    <col min="3088" max="3088" width="3.85546875" style="327" customWidth="1"/>
    <col min="3089" max="3089" width="3.32421875" style="327" customWidth="1"/>
    <col min="3090" max="3090" width="15.30078125" style="327" customWidth="1"/>
    <col min="3091" max="3091" width="1.59375" style="327" customWidth="1"/>
    <col min="3092" max="3092" width="3.32421875" style="327" customWidth="1"/>
    <col min="3093" max="3093" width="5.1875" style="327" customWidth="1"/>
    <col min="3094" max="3094" width="6.78515625" style="327" customWidth="1"/>
    <col min="3095" max="3095" width="2.125" style="327" customWidth="1"/>
    <col min="3096" max="3096" width="27.94140625" style="327" bestFit="1" customWidth="1"/>
    <col min="3097" max="3323" width="9.84375" style="327" customWidth="1"/>
    <col min="3324" max="3324" width="1.328125" style="327" customWidth="1"/>
    <col min="3325" max="3325" width="3.05859375" style="327" customWidth="1"/>
    <col min="3326" max="3326" width="6.51953125" style="327" customWidth="1"/>
    <col min="3327" max="3327" width="22.484375" style="327" customWidth="1"/>
    <col min="3328" max="3328" width="18.890625" style="327" customWidth="1"/>
    <col min="3329" max="3329" width="6.1171875" style="327" customWidth="1"/>
    <col min="3330" max="3330" width="5.3203125" style="327" customWidth="1"/>
    <col min="3331" max="3331" width="3.58984375" style="327" customWidth="1"/>
    <col min="3332" max="3332" width="5.1875" style="327" customWidth="1"/>
    <col min="3333" max="3333" width="6.65234375" style="327" customWidth="1"/>
    <col min="3334" max="3334" width="3.58984375" style="327" customWidth="1"/>
    <col min="3335" max="3335" width="6.3828125" style="327" customWidth="1"/>
    <col min="3336" max="3336" width="2.79296875" style="327" customWidth="1"/>
    <col min="3337" max="3339" width="4.390625" style="327" customWidth="1"/>
    <col min="3340" max="3340" width="4.12109375" style="327" customWidth="1"/>
    <col min="3341" max="3341" width="3.05859375" style="327" customWidth="1"/>
    <col min="3342" max="3342" width="3.58984375" style="327" customWidth="1"/>
    <col min="3343" max="3343" width="2.52734375" style="327" customWidth="1"/>
    <col min="3344" max="3344" width="3.85546875" style="327" customWidth="1"/>
    <col min="3345" max="3345" width="3.32421875" style="327" customWidth="1"/>
    <col min="3346" max="3346" width="15.30078125" style="327" customWidth="1"/>
    <col min="3347" max="3347" width="1.59375" style="327" customWidth="1"/>
    <col min="3348" max="3348" width="3.32421875" style="327" customWidth="1"/>
    <col min="3349" max="3349" width="5.1875" style="327" customWidth="1"/>
    <col min="3350" max="3350" width="6.78515625" style="327" customWidth="1"/>
    <col min="3351" max="3351" width="2.125" style="327" customWidth="1"/>
    <col min="3352" max="3352" width="27.94140625" style="327" bestFit="1" customWidth="1"/>
    <col min="3353" max="3579" width="9.84375" style="327" customWidth="1"/>
    <col min="3580" max="3580" width="1.328125" style="327" customWidth="1"/>
    <col min="3581" max="3581" width="3.05859375" style="327" customWidth="1"/>
    <col min="3582" max="3582" width="6.51953125" style="327" customWidth="1"/>
    <col min="3583" max="3583" width="22.484375" style="327" customWidth="1"/>
    <col min="3584" max="3584" width="18.890625" style="327" customWidth="1"/>
    <col min="3585" max="3585" width="6.1171875" style="327" customWidth="1"/>
    <col min="3586" max="3586" width="5.3203125" style="327" customWidth="1"/>
    <col min="3587" max="3587" width="3.58984375" style="327" customWidth="1"/>
    <col min="3588" max="3588" width="5.1875" style="327" customWidth="1"/>
    <col min="3589" max="3589" width="6.65234375" style="327" customWidth="1"/>
    <col min="3590" max="3590" width="3.58984375" style="327" customWidth="1"/>
    <col min="3591" max="3591" width="6.3828125" style="327" customWidth="1"/>
    <col min="3592" max="3592" width="2.79296875" style="327" customWidth="1"/>
    <col min="3593" max="3595" width="4.390625" style="327" customWidth="1"/>
    <col min="3596" max="3596" width="4.12109375" style="327" customWidth="1"/>
    <col min="3597" max="3597" width="3.05859375" style="327" customWidth="1"/>
    <col min="3598" max="3598" width="3.58984375" style="327" customWidth="1"/>
    <col min="3599" max="3599" width="2.52734375" style="327" customWidth="1"/>
    <col min="3600" max="3600" width="3.85546875" style="327" customWidth="1"/>
    <col min="3601" max="3601" width="3.32421875" style="327" customWidth="1"/>
    <col min="3602" max="3602" width="15.30078125" style="327" customWidth="1"/>
    <col min="3603" max="3603" width="1.59375" style="327" customWidth="1"/>
    <col min="3604" max="3604" width="3.32421875" style="327" customWidth="1"/>
    <col min="3605" max="3605" width="5.1875" style="327" customWidth="1"/>
    <col min="3606" max="3606" width="6.78515625" style="327" customWidth="1"/>
    <col min="3607" max="3607" width="2.125" style="327" customWidth="1"/>
    <col min="3608" max="3608" width="27.94140625" style="327" bestFit="1" customWidth="1"/>
    <col min="3609" max="3835" width="9.84375" style="327" customWidth="1"/>
    <col min="3836" max="3836" width="1.328125" style="327" customWidth="1"/>
    <col min="3837" max="3837" width="3.05859375" style="327" customWidth="1"/>
    <col min="3838" max="3838" width="6.51953125" style="327" customWidth="1"/>
    <col min="3839" max="3839" width="22.484375" style="327" customWidth="1"/>
    <col min="3840" max="3840" width="18.890625" style="327" customWidth="1"/>
    <col min="3841" max="3841" width="6.1171875" style="327" customWidth="1"/>
    <col min="3842" max="3842" width="5.3203125" style="327" customWidth="1"/>
    <col min="3843" max="3843" width="3.58984375" style="327" customWidth="1"/>
    <col min="3844" max="3844" width="5.1875" style="327" customWidth="1"/>
    <col min="3845" max="3845" width="6.65234375" style="327" customWidth="1"/>
    <col min="3846" max="3846" width="3.58984375" style="327" customWidth="1"/>
    <col min="3847" max="3847" width="6.3828125" style="327" customWidth="1"/>
    <col min="3848" max="3848" width="2.79296875" style="327" customWidth="1"/>
    <col min="3849" max="3851" width="4.390625" style="327" customWidth="1"/>
    <col min="3852" max="3852" width="4.12109375" style="327" customWidth="1"/>
    <col min="3853" max="3853" width="3.05859375" style="327" customWidth="1"/>
    <col min="3854" max="3854" width="3.58984375" style="327" customWidth="1"/>
    <col min="3855" max="3855" width="2.52734375" style="327" customWidth="1"/>
    <col min="3856" max="3856" width="3.85546875" style="327" customWidth="1"/>
    <col min="3857" max="3857" width="3.32421875" style="327" customWidth="1"/>
    <col min="3858" max="3858" width="15.30078125" style="327" customWidth="1"/>
    <col min="3859" max="3859" width="1.59375" style="327" customWidth="1"/>
    <col min="3860" max="3860" width="3.32421875" style="327" customWidth="1"/>
    <col min="3861" max="3861" width="5.1875" style="327" customWidth="1"/>
    <col min="3862" max="3862" width="6.78515625" style="327" customWidth="1"/>
    <col min="3863" max="3863" width="2.125" style="327" customWidth="1"/>
    <col min="3864" max="3864" width="27.94140625" style="327" bestFit="1" customWidth="1"/>
    <col min="3865" max="4091" width="9.84375" style="327" customWidth="1"/>
    <col min="4092" max="4092" width="1.328125" style="327" customWidth="1"/>
    <col min="4093" max="4093" width="3.05859375" style="327" customWidth="1"/>
    <col min="4094" max="4094" width="6.51953125" style="327" customWidth="1"/>
    <col min="4095" max="4095" width="22.484375" style="327" customWidth="1"/>
    <col min="4096" max="4096" width="18.890625" style="327" customWidth="1"/>
    <col min="4097" max="4097" width="6.1171875" style="327" customWidth="1"/>
    <col min="4098" max="4098" width="5.3203125" style="327" customWidth="1"/>
    <col min="4099" max="4099" width="3.58984375" style="327" customWidth="1"/>
    <col min="4100" max="4100" width="5.1875" style="327" customWidth="1"/>
    <col min="4101" max="4101" width="6.65234375" style="327" customWidth="1"/>
    <col min="4102" max="4102" width="3.58984375" style="327" customWidth="1"/>
    <col min="4103" max="4103" width="6.3828125" style="327" customWidth="1"/>
    <col min="4104" max="4104" width="2.79296875" style="327" customWidth="1"/>
    <col min="4105" max="4107" width="4.390625" style="327" customWidth="1"/>
    <col min="4108" max="4108" width="4.12109375" style="327" customWidth="1"/>
    <col min="4109" max="4109" width="3.05859375" style="327" customWidth="1"/>
    <col min="4110" max="4110" width="3.58984375" style="327" customWidth="1"/>
    <col min="4111" max="4111" width="2.52734375" style="327" customWidth="1"/>
    <col min="4112" max="4112" width="3.85546875" style="327" customWidth="1"/>
    <col min="4113" max="4113" width="3.32421875" style="327" customWidth="1"/>
    <col min="4114" max="4114" width="15.30078125" style="327" customWidth="1"/>
    <col min="4115" max="4115" width="1.59375" style="327" customWidth="1"/>
    <col min="4116" max="4116" width="3.32421875" style="327" customWidth="1"/>
    <col min="4117" max="4117" width="5.1875" style="327" customWidth="1"/>
    <col min="4118" max="4118" width="6.78515625" style="327" customWidth="1"/>
    <col min="4119" max="4119" width="2.125" style="327" customWidth="1"/>
    <col min="4120" max="4120" width="27.94140625" style="327" bestFit="1" customWidth="1"/>
    <col min="4121" max="4347" width="9.84375" style="327" customWidth="1"/>
    <col min="4348" max="4348" width="1.328125" style="327" customWidth="1"/>
    <col min="4349" max="4349" width="3.05859375" style="327" customWidth="1"/>
    <col min="4350" max="4350" width="6.51953125" style="327" customWidth="1"/>
    <col min="4351" max="4351" width="22.484375" style="327" customWidth="1"/>
    <col min="4352" max="4352" width="18.890625" style="327" customWidth="1"/>
    <col min="4353" max="4353" width="6.1171875" style="327" customWidth="1"/>
    <col min="4354" max="4354" width="5.3203125" style="327" customWidth="1"/>
    <col min="4355" max="4355" width="3.58984375" style="327" customWidth="1"/>
    <col min="4356" max="4356" width="5.1875" style="327" customWidth="1"/>
    <col min="4357" max="4357" width="6.65234375" style="327" customWidth="1"/>
    <col min="4358" max="4358" width="3.58984375" style="327" customWidth="1"/>
    <col min="4359" max="4359" width="6.3828125" style="327" customWidth="1"/>
    <col min="4360" max="4360" width="2.79296875" style="327" customWidth="1"/>
    <col min="4361" max="4363" width="4.390625" style="327" customWidth="1"/>
    <col min="4364" max="4364" width="4.12109375" style="327" customWidth="1"/>
    <col min="4365" max="4365" width="3.05859375" style="327" customWidth="1"/>
    <col min="4366" max="4366" width="3.58984375" style="327" customWidth="1"/>
    <col min="4367" max="4367" width="2.52734375" style="327" customWidth="1"/>
    <col min="4368" max="4368" width="3.85546875" style="327" customWidth="1"/>
    <col min="4369" max="4369" width="3.32421875" style="327" customWidth="1"/>
    <col min="4370" max="4370" width="15.30078125" style="327" customWidth="1"/>
    <col min="4371" max="4371" width="1.59375" style="327" customWidth="1"/>
    <col min="4372" max="4372" width="3.32421875" style="327" customWidth="1"/>
    <col min="4373" max="4373" width="5.1875" style="327" customWidth="1"/>
    <col min="4374" max="4374" width="6.78515625" style="327" customWidth="1"/>
    <col min="4375" max="4375" width="2.125" style="327" customWidth="1"/>
    <col min="4376" max="4376" width="27.94140625" style="327" bestFit="1" customWidth="1"/>
    <col min="4377" max="4603" width="9.84375" style="327" customWidth="1"/>
    <col min="4604" max="4604" width="1.328125" style="327" customWidth="1"/>
    <col min="4605" max="4605" width="3.05859375" style="327" customWidth="1"/>
    <col min="4606" max="4606" width="6.51953125" style="327" customWidth="1"/>
    <col min="4607" max="4607" width="22.484375" style="327" customWidth="1"/>
    <col min="4608" max="4608" width="18.890625" style="327" customWidth="1"/>
    <col min="4609" max="4609" width="6.1171875" style="327" customWidth="1"/>
    <col min="4610" max="4610" width="5.3203125" style="327" customWidth="1"/>
    <col min="4611" max="4611" width="3.58984375" style="327" customWidth="1"/>
    <col min="4612" max="4612" width="5.1875" style="327" customWidth="1"/>
    <col min="4613" max="4613" width="6.65234375" style="327" customWidth="1"/>
    <col min="4614" max="4614" width="3.58984375" style="327" customWidth="1"/>
    <col min="4615" max="4615" width="6.3828125" style="327" customWidth="1"/>
    <col min="4616" max="4616" width="2.79296875" style="327" customWidth="1"/>
    <col min="4617" max="4619" width="4.390625" style="327" customWidth="1"/>
    <col min="4620" max="4620" width="4.12109375" style="327" customWidth="1"/>
    <col min="4621" max="4621" width="3.05859375" style="327" customWidth="1"/>
    <col min="4622" max="4622" width="3.58984375" style="327" customWidth="1"/>
    <col min="4623" max="4623" width="2.52734375" style="327" customWidth="1"/>
    <col min="4624" max="4624" width="3.85546875" style="327" customWidth="1"/>
    <col min="4625" max="4625" width="3.32421875" style="327" customWidth="1"/>
    <col min="4626" max="4626" width="15.30078125" style="327" customWidth="1"/>
    <col min="4627" max="4627" width="1.59375" style="327" customWidth="1"/>
    <col min="4628" max="4628" width="3.32421875" style="327" customWidth="1"/>
    <col min="4629" max="4629" width="5.1875" style="327" customWidth="1"/>
    <col min="4630" max="4630" width="6.78515625" style="327" customWidth="1"/>
    <col min="4631" max="4631" width="2.125" style="327" customWidth="1"/>
    <col min="4632" max="4632" width="27.94140625" style="327" bestFit="1" customWidth="1"/>
    <col min="4633" max="4859" width="9.84375" style="327" customWidth="1"/>
    <col min="4860" max="4860" width="1.328125" style="327" customWidth="1"/>
    <col min="4861" max="4861" width="3.05859375" style="327" customWidth="1"/>
    <col min="4862" max="4862" width="6.51953125" style="327" customWidth="1"/>
    <col min="4863" max="4863" width="22.484375" style="327" customWidth="1"/>
    <col min="4864" max="4864" width="18.890625" style="327" customWidth="1"/>
    <col min="4865" max="4865" width="6.1171875" style="327" customWidth="1"/>
    <col min="4866" max="4866" width="5.3203125" style="327" customWidth="1"/>
    <col min="4867" max="4867" width="3.58984375" style="327" customWidth="1"/>
    <col min="4868" max="4868" width="5.1875" style="327" customWidth="1"/>
    <col min="4869" max="4869" width="6.65234375" style="327" customWidth="1"/>
    <col min="4870" max="4870" width="3.58984375" style="327" customWidth="1"/>
    <col min="4871" max="4871" width="6.3828125" style="327" customWidth="1"/>
    <col min="4872" max="4872" width="2.79296875" style="327" customWidth="1"/>
    <col min="4873" max="4875" width="4.390625" style="327" customWidth="1"/>
    <col min="4876" max="4876" width="4.12109375" style="327" customWidth="1"/>
    <col min="4877" max="4877" width="3.05859375" style="327" customWidth="1"/>
    <col min="4878" max="4878" width="3.58984375" style="327" customWidth="1"/>
    <col min="4879" max="4879" width="2.52734375" style="327" customWidth="1"/>
    <col min="4880" max="4880" width="3.85546875" style="327" customWidth="1"/>
    <col min="4881" max="4881" width="3.32421875" style="327" customWidth="1"/>
    <col min="4882" max="4882" width="15.30078125" style="327" customWidth="1"/>
    <col min="4883" max="4883" width="1.59375" style="327" customWidth="1"/>
    <col min="4884" max="4884" width="3.32421875" style="327" customWidth="1"/>
    <col min="4885" max="4885" width="5.1875" style="327" customWidth="1"/>
    <col min="4886" max="4886" width="6.78515625" style="327" customWidth="1"/>
    <col min="4887" max="4887" width="2.125" style="327" customWidth="1"/>
    <col min="4888" max="4888" width="27.94140625" style="327" bestFit="1" customWidth="1"/>
    <col min="4889" max="5115" width="9.84375" style="327" customWidth="1"/>
    <col min="5116" max="5116" width="1.328125" style="327" customWidth="1"/>
    <col min="5117" max="5117" width="3.05859375" style="327" customWidth="1"/>
    <col min="5118" max="5118" width="6.51953125" style="327" customWidth="1"/>
    <col min="5119" max="5119" width="22.484375" style="327" customWidth="1"/>
    <col min="5120" max="5120" width="18.890625" style="327" customWidth="1"/>
    <col min="5121" max="5121" width="6.1171875" style="327" customWidth="1"/>
    <col min="5122" max="5122" width="5.3203125" style="327" customWidth="1"/>
    <col min="5123" max="5123" width="3.58984375" style="327" customWidth="1"/>
    <col min="5124" max="5124" width="5.1875" style="327" customWidth="1"/>
    <col min="5125" max="5125" width="6.65234375" style="327" customWidth="1"/>
    <col min="5126" max="5126" width="3.58984375" style="327" customWidth="1"/>
    <col min="5127" max="5127" width="6.3828125" style="327" customWidth="1"/>
    <col min="5128" max="5128" width="2.79296875" style="327" customWidth="1"/>
    <col min="5129" max="5131" width="4.390625" style="327" customWidth="1"/>
    <col min="5132" max="5132" width="4.12109375" style="327" customWidth="1"/>
    <col min="5133" max="5133" width="3.05859375" style="327" customWidth="1"/>
    <col min="5134" max="5134" width="3.58984375" style="327" customWidth="1"/>
    <col min="5135" max="5135" width="2.52734375" style="327" customWidth="1"/>
    <col min="5136" max="5136" width="3.85546875" style="327" customWidth="1"/>
    <col min="5137" max="5137" width="3.32421875" style="327" customWidth="1"/>
    <col min="5138" max="5138" width="15.30078125" style="327" customWidth="1"/>
    <col min="5139" max="5139" width="1.59375" style="327" customWidth="1"/>
    <col min="5140" max="5140" width="3.32421875" style="327" customWidth="1"/>
    <col min="5141" max="5141" width="5.1875" style="327" customWidth="1"/>
    <col min="5142" max="5142" width="6.78515625" style="327" customWidth="1"/>
    <col min="5143" max="5143" width="2.125" style="327" customWidth="1"/>
    <col min="5144" max="5144" width="27.94140625" style="327" bestFit="1" customWidth="1"/>
    <col min="5145" max="5371" width="9.84375" style="327" customWidth="1"/>
    <col min="5372" max="5372" width="1.328125" style="327" customWidth="1"/>
    <col min="5373" max="5373" width="3.05859375" style="327" customWidth="1"/>
    <col min="5374" max="5374" width="6.51953125" style="327" customWidth="1"/>
    <col min="5375" max="5375" width="22.484375" style="327" customWidth="1"/>
    <col min="5376" max="5376" width="18.890625" style="327" customWidth="1"/>
    <col min="5377" max="5377" width="6.1171875" style="327" customWidth="1"/>
    <col min="5378" max="5378" width="5.3203125" style="327" customWidth="1"/>
    <col min="5379" max="5379" width="3.58984375" style="327" customWidth="1"/>
    <col min="5380" max="5380" width="5.1875" style="327" customWidth="1"/>
    <col min="5381" max="5381" width="6.65234375" style="327" customWidth="1"/>
    <col min="5382" max="5382" width="3.58984375" style="327" customWidth="1"/>
    <col min="5383" max="5383" width="6.3828125" style="327" customWidth="1"/>
    <col min="5384" max="5384" width="2.79296875" style="327" customWidth="1"/>
    <col min="5385" max="5387" width="4.390625" style="327" customWidth="1"/>
    <col min="5388" max="5388" width="4.12109375" style="327" customWidth="1"/>
    <col min="5389" max="5389" width="3.05859375" style="327" customWidth="1"/>
    <col min="5390" max="5390" width="3.58984375" style="327" customWidth="1"/>
    <col min="5391" max="5391" width="2.52734375" style="327" customWidth="1"/>
    <col min="5392" max="5392" width="3.85546875" style="327" customWidth="1"/>
    <col min="5393" max="5393" width="3.32421875" style="327" customWidth="1"/>
    <col min="5394" max="5394" width="15.30078125" style="327" customWidth="1"/>
    <col min="5395" max="5395" width="1.59375" style="327" customWidth="1"/>
    <col min="5396" max="5396" width="3.32421875" style="327" customWidth="1"/>
    <col min="5397" max="5397" width="5.1875" style="327" customWidth="1"/>
    <col min="5398" max="5398" width="6.78515625" style="327" customWidth="1"/>
    <col min="5399" max="5399" width="2.125" style="327" customWidth="1"/>
    <col min="5400" max="5400" width="27.94140625" style="327" bestFit="1" customWidth="1"/>
    <col min="5401" max="5627" width="9.84375" style="327" customWidth="1"/>
    <col min="5628" max="5628" width="1.328125" style="327" customWidth="1"/>
    <col min="5629" max="5629" width="3.05859375" style="327" customWidth="1"/>
    <col min="5630" max="5630" width="6.51953125" style="327" customWidth="1"/>
    <col min="5631" max="5631" width="22.484375" style="327" customWidth="1"/>
    <col min="5632" max="5632" width="18.890625" style="327" customWidth="1"/>
    <col min="5633" max="5633" width="6.1171875" style="327" customWidth="1"/>
    <col min="5634" max="5634" width="5.3203125" style="327" customWidth="1"/>
    <col min="5635" max="5635" width="3.58984375" style="327" customWidth="1"/>
    <col min="5636" max="5636" width="5.1875" style="327" customWidth="1"/>
    <col min="5637" max="5637" width="6.65234375" style="327" customWidth="1"/>
    <col min="5638" max="5638" width="3.58984375" style="327" customWidth="1"/>
    <col min="5639" max="5639" width="6.3828125" style="327" customWidth="1"/>
    <col min="5640" max="5640" width="2.79296875" style="327" customWidth="1"/>
    <col min="5641" max="5643" width="4.390625" style="327" customWidth="1"/>
    <col min="5644" max="5644" width="4.12109375" style="327" customWidth="1"/>
    <col min="5645" max="5645" width="3.05859375" style="327" customWidth="1"/>
    <col min="5646" max="5646" width="3.58984375" style="327" customWidth="1"/>
    <col min="5647" max="5647" width="2.52734375" style="327" customWidth="1"/>
    <col min="5648" max="5648" width="3.85546875" style="327" customWidth="1"/>
    <col min="5649" max="5649" width="3.32421875" style="327" customWidth="1"/>
    <col min="5650" max="5650" width="15.30078125" style="327" customWidth="1"/>
    <col min="5651" max="5651" width="1.59375" style="327" customWidth="1"/>
    <col min="5652" max="5652" width="3.32421875" style="327" customWidth="1"/>
    <col min="5653" max="5653" width="5.1875" style="327" customWidth="1"/>
    <col min="5654" max="5654" width="6.78515625" style="327" customWidth="1"/>
    <col min="5655" max="5655" width="2.125" style="327" customWidth="1"/>
    <col min="5656" max="5656" width="27.94140625" style="327" bestFit="1" customWidth="1"/>
    <col min="5657" max="5883" width="9.84375" style="327" customWidth="1"/>
    <col min="5884" max="5884" width="1.328125" style="327" customWidth="1"/>
    <col min="5885" max="5885" width="3.05859375" style="327" customWidth="1"/>
    <col min="5886" max="5886" width="6.51953125" style="327" customWidth="1"/>
    <col min="5887" max="5887" width="22.484375" style="327" customWidth="1"/>
    <col min="5888" max="5888" width="18.890625" style="327" customWidth="1"/>
    <col min="5889" max="5889" width="6.1171875" style="327" customWidth="1"/>
    <col min="5890" max="5890" width="5.3203125" style="327" customWidth="1"/>
    <col min="5891" max="5891" width="3.58984375" style="327" customWidth="1"/>
    <col min="5892" max="5892" width="5.1875" style="327" customWidth="1"/>
    <col min="5893" max="5893" width="6.65234375" style="327" customWidth="1"/>
    <col min="5894" max="5894" width="3.58984375" style="327" customWidth="1"/>
    <col min="5895" max="5895" width="6.3828125" style="327" customWidth="1"/>
    <col min="5896" max="5896" width="2.79296875" style="327" customWidth="1"/>
    <col min="5897" max="5899" width="4.390625" style="327" customWidth="1"/>
    <col min="5900" max="5900" width="4.12109375" style="327" customWidth="1"/>
    <col min="5901" max="5901" width="3.05859375" style="327" customWidth="1"/>
    <col min="5902" max="5902" width="3.58984375" style="327" customWidth="1"/>
    <col min="5903" max="5903" width="2.52734375" style="327" customWidth="1"/>
    <col min="5904" max="5904" width="3.85546875" style="327" customWidth="1"/>
    <col min="5905" max="5905" width="3.32421875" style="327" customWidth="1"/>
    <col min="5906" max="5906" width="15.30078125" style="327" customWidth="1"/>
    <col min="5907" max="5907" width="1.59375" style="327" customWidth="1"/>
    <col min="5908" max="5908" width="3.32421875" style="327" customWidth="1"/>
    <col min="5909" max="5909" width="5.1875" style="327" customWidth="1"/>
    <col min="5910" max="5910" width="6.78515625" style="327" customWidth="1"/>
    <col min="5911" max="5911" width="2.125" style="327" customWidth="1"/>
    <col min="5912" max="5912" width="27.94140625" style="327" bestFit="1" customWidth="1"/>
    <col min="5913" max="6139" width="9.84375" style="327" customWidth="1"/>
    <col min="6140" max="6140" width="1.328125" style="327" customWidth="1"/>
    <col min="6141" max="6141" width="3.05859375" style="327" customWidth="1"/>
    <col min="6142" max="6142" width="6.51953125" style="327" customWidth="1"/>
    <col min="6143" max="6143" width="22.484375" style="327" customWidth="1"/>
    <col min="6144" max="6144" width="18.890625" style="327" customWidth="1"/>
    <col min="6145" max="6145" width="6.1171875" style="327" customWidth="1"/>
    <col min="6146" max="6146" width="5.3203125" style="327" customWidth="1"/>
    <col min="6147" max="6147" width="3.58984375" style="327" customWidth="1"/>
    <col min="6148" max="6148" width="5.1875" style="327" customWidth="1"/>
    <col min="6149" max="6149" width="6.65234375" style="327" customWidth="1"/>
    <col min="6150" max="6150" width="3.58984375" style="327" customWidth="1"/>
    <col min="6151" max="6151" width="6.3828125" style="327" customWidth="1"/>
    <col min="6152" max="6152" width="2.79296875" style="327" customWidth="1"/>
    <col min="6153" max="6155" width="4.390625" style="327" customWidth="1"/>
    <col min="6156" max="6156" width="4.12109375" style="327" customWidth="1"/>
    <col min="6157" max="6157" width="3.05859375" style="327" customWidth="1"/>
    <col min="6158" max="6158" width="3.58984375" style="327" customWidth="1"/>
    <col min="6159" max="6159" width="2.52734375" style="327" customWidth="1"/>
    <col min="6160" max="6160" width="3.85546875" style="327" customWidth="1"/>
    <col min="6161" max="6161" width="3.32421875" style="327" customWidth="1"/>
    <col min="6162" max="6162" width="15.30078125" style="327" customWidth="1"/>
    <col min="6163" max="6163" width="1.59375" style="327" customWidth="1"/>
    <col min="6164" max="6164" width="3.32421875" style="327" customWidth="1"/>
    <col min="6165" max="6165" width="5.1875" style="327" customWidth="1"/>
    <col min="6166" max="6166" width="6.78515625" style="327" customWidth="1"/>
    <col min="6167" max="6167" width="2.125" style="327" customWidth="1"/>
    <col min="6168" max="6168" width="27.94140625" style="327" bestFit="1" customWidth="1"/>
    <col min="6169" max="6395" width="9.84375" style="327" customWidth="1"/>
    <col min="6396" max="6396" width="1.328125" style="327" customWidth="1"/>
    <col min="6397" max="6397" width="3.05859375" style="327" customWidth="1"/>
    <col min="6398" max="6398" width="6.51953125" style="327" customWidth="1"/>
    <col min="6399" max="6399" width="22.484375" style="327" customWidth="1"/>
    <col min="6400" max="6400" width="18.890625" style="327" customWidth="1"/>
    <col min="6401" max="6401" width="6.1171875" style="327" customWidth="1"/>
    <col min="6402" max="6402" width="5.3203125" style="327" customWidth="1"/>
    <col min="6403" max="6403" width="3.58984375" style="327" customWidth="1"/>
    <col min="6404" max="6404" width="5.1875" style="327" customWidth="1"/>
    <col min="6405" max="6405" width="6.65234375" style="327" customWidth="1"/>
    <col min="6406" max="6406" width="3.58984375" style="327" customWidth="1"/>
    <col min="6407" max="6407" width="6.3828125" style="327" customWidth="1"/>
    <col min="6408" max="6408" width="2.79296875" style="327" customWidth="1"/>
    <col min="6409" max="6411" width="4.390625" style="327" customWidth="1"/>
    <col min="6412" max="6412" width="4.12109375" style="327" customWidth="1"/>
    <col min="6413" max="6413" width="3.05859375" style="327" customWidth="1"/>
    <col min="6414" max="6414" width="3.58984375" style="327" customWidth="1"/>
    <col min="6415" max="6415" width="2.52734375" style="327" customWidth="1"/>
    <col min="6416" max="6416" width="3.85546875" style="327" customWidth="1"/>
    <col min="6417" max="6417" width="3.32421875" style="327" customWidth="1"/>
    <col min="6418" max="6418" width="15.30078125" style="327" customWidth="1"/>
    <col min="6419" max="6419" width="1.59375" style="327" customWidth="1"/>
    <col min="6420" max="6420" width="3.32421875" style="327" customWidth="1"/>
    <col min="6421" max="6421" width="5.1875" style="327" customWidth="1"/>
    <col min="6422" max="6422" width="6.78515625" style="327" customWidth="1"/>
    <col min="6423" max="6423" width="2.125" style="327" customWidth="1"/>
    <col min="6424" max="6424" width="27.94140625" style="327" bestFit="1" customWidth="1"/>
    <col min="6425" max="6651" width="9.84375" style="327" customWidth="1"/>
    <col min="6652" max="6652" width="1.328125" style="327" customWidth="1"/>
    <col min="6653" max="6653" width="3.05859375" style="327" customWidth="1"/>
    <col min="6654" max="6654" width="6.51953125" style="327" customWidth="1"/>
    <col min="6655" max="6655" width="22.484375" style="327" customWidth="1"/>
    <col min="6656" max="6656" width="18.890625" style="327" customWidth="1"/>
    <col min="6657" max="6657" width="6.1171875" style="327" customWidth="1"/>
    <col min="6658" max="6658" width="5.3203125" style="327" customWidth="1"/>
    <col min="6659" max="6659" width="3.58984375" style="327" customWidth="1"/>
    <col min="6660" max="6660" width="5.1875" style="327" customWidth="1"/>
    <col min="6661" max="6661" width="6.65234375" style="327" customWidth="1"/>
    <col min="6662" max="6662" width="3.58984375" style="327" customWidth="1"/>
    <col min="6663" max="6663" width="6.3828125" style="327" customWidth="1"/>
    <col min="6664" max="6664" width="2.79296875" style="327" customWidth="1"/>
    <col min="6665" max="6667" width="4.390625" style="327" customWidth="1"/>
    <col min="6668" max="6668" width="4.12109375" style="327" customWidth="1"/>
    <col min="6669" max="6669" width="3.05859375" style="327" customWidth="1"/>
    <col min="6670" max="6670" width="3.58984375" style="327" customWidth="1"/>
    <col min="6671" max="6671" width="2.52734375" style="327" customWidth="1"/>
    <col min="6672" max="6672" width="3.85546875" style="327" customWidth="1"/>
    <col min="6673" max="6673" width="3.32421875" style="327" customWidth="1"/>
    <col min="6674" max="6674" width="15.30078125" style="327" customWidth="1"/>
    <col min="6675" max="6675" width="1.59375" style="327" customWidth="1"/>
    <col min="6676" max="6676" width="3.32421875" style="327" customWidth="1"/>
    <col min="6677" max="6677" width="5.1875" style="327" customWidth="1"/>
    <col min="6678" max="6678" width="6.78515625" style="327" customWidth="1"/>
    <col min="6679" max="6679" width="2.125" style="327" customWidth="1"/>
    <col min="6680" max="6680" width="27.94140625" style="327" bestFit="1" customWidth="1"/>
    <col min="6681" max="6907" width="9.84375" style="327" customWidth="1"/>
    <col min="6908" max="6908" width="1.328125" style="327" customWidth="1"/>
    <col min="6909" max="6909" width="3.05859375" style="327" customWidth="1"/>
    <col min="6910" max="6910" width="6.51953125" style="327" customWidth="1"/>
    <col min="6911" max="6911" width="22.484375" style="327" customWidth="1"/>
    <col min="6912" max="6912" width="18.890625" style="327" customWidth="1"/>
    <col min="6913" max="6913" width="6.1171875" style="327" customWidth="1"/>
    <col min="6914" max="6914" width="5.3203125" style="327" customWidth="1"/>
    <col min="6915" max="6915" width="3.58984375" style="327" customWidth="1"/>
    <col min="6916" max="6916" width="5.1875" style="327" customWidth="1"/>
    <col min="6917" max="6917" width="6.65234375" style="327" customWidth="1"/>
    <col min="6918" max="6918" width="3.58984375" style="327" customWidth="1"/>
    <col min="6919" max="6919" width="6.3828125" style="327" customWidth="1"/>
    <col min="6920" max="6920" width="2.79296875" style="327" customWidth="1"/>
    <col min="6921" max="6923" width="4.390625" style="327" customWidth="1"/>
    <col min="6924" max="6924" width="4.12109375" style="327" customWidth="1"/>
    <col min="6925" max="6925" width="3.05859375" style="327" customWidth="1"/>
    <col min="6926" max="6926" width="3.58984375" style="327" customWidth="1"/>
    <col min="6927" max="6927" width="2.52734375" style="327" customWidth="1"/>
    <col min="6928" max="6928" width="3.85546875" style="327" customWidth="1"/>
    <col min="6929" max="6929" width="3.32421875" style="327" customWidth="1"/>
    <col min="6930" max="6930" width="15.30078125" style="327" customWidth="1"/>
    <col min="6931" max="6931" width="1.59375" style="327" customWidth="1"/>
    <col min="6932" max="6932" width="3.32421875" style="327" customWidth="1"/>
    <col min="6933" max="6933" width="5.1875" style="327" customWidth="1"/>
    <col min="6934" max="6934" width="6.78515625" style="327" customWidth="1"/>
    <col min="6935" max="6935" width="2.125" style="327" customWidth="1"/>
    <col min="6936" max="6936" width="27.94140625" style="327" bestFit="1" customWidth="1"/>
    <col min="6937" max="7163" width="9.84375" style="327" customWidth="1"/>
    <col min="7164" max="7164" width="1.328125" style="327" customWidth="1"/>
    <col min="7165" max="7165" width="3.05859375" style="327" customWidth="1"/>
    <col min="7166" max="7166" width="6.51953125" style="327" customWidth="1"/>
    <col min="7167" max="7167" width="22.484375" style="327" customWidth="1"/>
    <col min="7168" max="7168" width="18.890625" style="327" customWidth="1"/>
    <col min="7169" max="7169" width="6.1171875" style="327" customWidth="1"/>
    <col min="7170" max="7170" width="5.3203125" style="327" customWidth="1"/>
    <col min="7171" max="7171" width="3.58984375" style="327" customWidth="1"/>
    <col min="7172" max="7172" width="5.1875" style="327" customWidth="1"/>
    <col min="7173" max="7173" width="6.65234375" style="327" customWidth="1"/>
    <col min="7174" max="7174" width="3.58984375" style="327" customWidth="1"/>
    <col min="7175" max="7175" width="6.3828125" style="327" customWidth="1"/>
    <col min="7176" max="7176" width="2.79296875" style="327" customWidth="1"/>
    <col min="7177" max="7179" width="4.390625" style="327" customWidth="1"/>
    <col min="7180" max="7180" width="4.12109375" style="327" customWidth="1"/>
    <col min="7181" max="7181" width="3.05859375" style="327" customWidth="1"/>
    <col min="7182" max="7182" width="3.58984375" style="327" customWidth="1"/>
    <col min="7183" max="7183" width="2.52734375" style="327" customWidth="1"/>
    <col min="7184" max="7184" width="3.85546875" style="327" customWidth="1"/>
    <col min="7185" max="7185" width="3.32421875" style="327" customWidth="1"/>
    <col min="7186" max="7186" width="15.30078125" style="327" customWidth="1"/>
    <col min="7187" max="7187" width="1.59375" style="327" customWidth="1"/>
    <col min="7188" max="7188" width="3.32421875" style="327" customWidth="1"/>
    <col min="7189" max="7189" width="5.1875" style="327" customWidth="1"/>
    <col min="7190" max="7190" width="6.78515625" style="327" customWidth="1"/>
    <col min="7191" max="7191" width="2.125" style="327" customWidth="1"/>
    <col min="7192" max="7192" width="27.94140625" style="327" bestFit="1" customWidth="1"/>
    <col min="7193" max="7419" width="9.84375" style="327" customWidth="1"/>
    <col min="7420" max="7420" width="1.328125" style="327" customWidth="1"/>
    <col min="7421" max="7421" width="3.05859375" style="327" customWidth="1"/>
    <col min="7422" max="7422" width="6.51953125" style="327" customWidth="1"/>
    <col min="7423" max="7423" width="22.484375" style="327" customWidth="1"/>
    <col min="7424" max="7424" width="18.890625" style="327" customWidth="1"/>
    <col min="7425" max="7425" width="6.1171875" style="327" customWidth="1"/>
    <col min="7426" max="7426" width="5.3203125" style="327" customWidth="1"/>
    <col min="7427" max="7427" width="3.58984375" style="327" customWidth="1"/>
    <col min="7428" max="7428" width="5.1875" style="327" customWidth="1"/>
    <col min="7429" max="7429" width="6.65234375" style="327" customWidth="1"/>
    <col min="7430" max="7430" width="3.58984375" style="327" customWidth="1"/>
    <col min="7431" max="7431" width="6.3828125" style="327" customWidth="1"/>
    <col min="7432" max="7432" width="2.79296875" style="327" customWidth="1"/>
    <col min="7433" max="7435" width="4.390625" style="327" customWidth="1"/>
    <col min="7436" max="7436" width="4.12109375" style="327" customWidth="1"/>
    <col min="7437" max="7437" width="3.05859375" style="327" customWidth="1"/>
    <col min="7438" max="7438" width="3.58984375" style="327" customWidth="1"/>
    <col min="7439" max="7439" width="2.52734375" style="327" customWidth="1"/>
    <col min="7440" max="7440" width="3.85546875" style="327" customWidth="1"/>
    <col min="7441" max="7441" width="3.32421875" style="327" customWidth="1"/>
    <col min="7442" max="7442" width="15.30078125" style="327" customWidth="1"/>
    <col min="7443" max="7443" width="1.59375" style="327" customWidth="1"/>
    <col min="7444" max="7444" width="3.32421875" style="327" customWidth="1"/>
    <col min="7445" max="7445" width="5.1875" style="327" customWidth="1"/>
    <col min="7446" max="7446" width="6.78515625" style="327" customWidth="1"/>
    <col min="7447" max="7447" width="2.125" style="327" customWidth="1"/>
    <col min="7448" max="7448" width="27.94140625" style="327" bestFit="1" customWidth="1"/>
    <col min="7449" max="7675" width="9.84375" style="327" customWidth="1"/>
    <col min="7676" max="7676" width="1.328125" style="327" customWidth="1"/>
    <col min="7677" max="7677" width="3.05859375" style="327" customWidth="1"/>
    <col min="7678" max="7678" width="6.51953125" style="327" customWidth="1"/>
    <col min="7679" max="7679" width="22.484375" style="327" customWidth="1"/>
    <col min="7680" max="7680" width="18.890625" style="327" customWidth="1"/>
    <col min="7681" max="7681" width="6.1171875" style="327" customWidth="1"/>
    <col min="7682" max="7682" width="5.3203125" style="327" customWidth="1"/>
    <col min="7683" max="7683" width="3.58984375" style="327" customWidth="1"/>
    <col min="7684" max="7684" width="5.1875" style="327" customWidth="1"/>
    <col min="7685" max="7685" width="6.65234375" style="327" customWidth="1"/>
    <col min="7686" max="7686" width="3.58984375" style="327" customWidth="1"/>
    <col min="7687" max="7687" width="6.3828125" style="327" customWidth="1"/>
    <col min="7688" max="7688" width="2.79296875" style="327" customWidth="1"/>
    <col min="7689" max="7691" width="4.390625" style="327" customWidth="1"/>
    <col min="7692" max="7692" width="4.12109375" style="327" customWidth="1"/>
    <col min="7693" max="7693" width="3.05859375" style="327" customWidth="1"/>
    <col min="7694" max="7694" width="3.58984375" style="327" customWidth="1"/>
    <col min="7695" max="7695" width="2.52734375" style="327" customWidth="1"/>
    <col min="7696" max="7696" width="3.85546875" style="327" customWidth="1"/>
    <col min="7697" max="7697" width="3.32421875" style="327" customWidth="1"/>
    <col min="7698" max="7698" width="15.30078125" style="327" customWidth="1"/>
    <col min="7699" max="7699" width="1.59375" style="327" customWidth="1"/>
    <col min="7700" max="7700" width="3.32421875" style="327" customWidth="1"/>
    <col min="7701" max="7701" width="5.1875" style="327" customWidth="1"/>
    <col min="7702" max="7702" width="6.78515625" style="327" customWidth="1"/>
    <col min="7703" max="7703" width="2.125" style="327" customWidth="1"/>
    <col min="7704" max="7704" width="27.94140625" style="327" bestFit="1" customWidth="1"/>
    <col min="7705" max="7931" width="9.84375" style="327" customWidth="1"/>
    <col min="7932" max="7932" width="1.328125" style="327" customWidth="1"/>
    <col min="7933" max="7933" width="3.05859375" style="327" customWidth="1"/>
    <col min="7934" max="7934" width="6.51953125" style="327" customWidth="1"/>
    <col min="7935" max="7935" width="22.484375" style="327" customWidth="1"/>
    <col min="7936" max="7936" width="18.890625" style="327" customWidth="1"/>
    <col min="7937" max="7937" width="6.1171875" style="327" customWidth="1"/>
    <col min="7938" max="7938" width="5.3203125" style="327" customWidth="1"/>
    <col min="7939" max="7939" width="3.58984375" style="327" customWidth="1"/>
    <col min="7940" max="7940" width="5.1875" style="327" customWidth="1"/>
    <col min="7941" max="7941" width="6.65234375" style="327" customWidth="1"/>
    <col min="7942" max="7942" width="3.58984375" style="327" customWidth="1"/>
    <col min="7943" max="7943" width="6.3828125" style="327" customWidth="1"/>
    <col min="7944" max="7944" width="2.79296875" style="327" customWidth="1"/>
    <col min="7945" max="7947" width="4.390625" style="327" customWidth="1"/>
    <col min="7948" max="7948" width="4.12109375" style="327" customWidth="1"/>
    <col min="7949" max="7949" width="3.05859375" style="327" customWidth="1"/>
    <col min="7950" max="7950" width="3.58984375" style="327" customWidth="1"/>
    <col min="7951" max="7951" width="2.52734375" style="327" customWidth="1"/>
    <col min="7952" max="7952" width="3.85546875" style="327" customWidth="1"/>
    <col min="7953" max="7953" width="3.32421875" style="327" customWidth="1"/>
    <col min="7954" max="7954" width="15.30078125" style="327" customWidth="1"/>
    <col min="7955" max="7955" width="1.59375" style="327" customWidth="1"/>
    <col min="7956" max="7956" width="3.32421875" style="327" customWidth="1"/>
    <col min="7957" max="7957" width="5.1875" style="327" customWidth="1"/>
    <col min="7958" max="7958" width="6.78515625" style="327" customWidth="1"/>
    <col min="7959" max="7959" width="2.125" style="327" customWidth="1"/>
    <col min="7960" max="7960" width="27.94140625" style="327" bestFit="1" customWidth="1"/>
    <col min="7961" max="8187" width="9.84375" style="327" customWidth="1"/>
    <col min="8188" max="8188" width="1.328125" style="327" customWidth="1"/>
    <col min="8189" max="8189" width="3.05859375" style="327" customWidth="1"/>
    <col min="8190" max="8190" width="6.51953125" style="327" customWidth="1"/>
    <col min="8191" max="8191" width="22.484375" style="327" customWidth="1"/>
    <col min="8192" max="8192" width="18.890625" style="327" customWidth="1"/>
    <col min="8193" max="8193" width="6.1171875" style="327" customWidth="1"/>
    <col min="8194" max="8194" width="5.3203125" style="327" customWidth="1"/>
    <col min="8195" max="8195" width="3.58984375" style="327" customWidth="1"/>
    <col min="8196" max="8196" width="5.1875" style="327" customWidth="1"/>
    <col min="8197" max="8197" width="6.65234375" style="327" customWidth="1"/>
    <col min="8198" max="8198" width="3.58984375" style="327" customWidth="1"/>
    <col min="8199" max="8199" width="6.3828125" style="327" customWidth="1"/>
    <col min="8200" max="8200" width="2.79296875" style="327" customWidth="1"/>
    <col min="8201" max="8203" width="4.390625" style="327" customWidth="1"/>
    <col min="8204" max="8204" width="4.12109375" style="327" customWidth="1"/>
    <col min="8205" max="8205" width="3.05859375" style="327" customWidth="1"/>
    <col min="8206" max="8206" width="3.58984375" style="327" customWidth="1"/>
    <col min="8207" max="8207" width="2.52734375" style="327" customWidth="1"/>
    <col min="8208" max="8208" width="3.85546875" style="327" customWidth="1"/>
    <col min="8209" max="8209" width="3.32421875" style="327" customWidth="1"/>
    <col min="8210" max="8210" width="15.30078125" style="327" customWidth="1"/>
    <col min="8211" max="8211" width="1.59375" style="327" customWidth="1"/>
    <col min="8212" max="8212" width="3.32421875" style="327" customWidth="1"/>
    <col min="8213" max="8213" width="5.1875" style="327" customWidth="1"/>
    <col min="8214" max="8214" width="6.78515625" style="327" customWidth="1"/>
    <col min="8215" max="8215" width="2.125" style="327" customWidth="1"/>
    <col min="8216" max="8216" width="27.94140625" style="327" bestFit="1" customWidth="1"/>
    <col min="8217" max="8443" width="9.84375" style="327" customWidth="1"/>
    <col min="8444" max="8444" width="1.328125" style="327" customWidth="1"/>
    <col min="8445" max="8445" width="3.05859375" style="327" customWidth="1"/>
    <col min="8446" max="8446" width="6.51953125" style="327" customWidth="1"/>
    <col min="8447" max="8447" width="22.484375" style="327" customWidth="1"/>
    <col min="8448" max="8448" width="18.890625" style="327" customWidth="1"/>
    <col min="8449" max="8449" width="6.1171875" style="327" customWidth="1"/>
    <col min="8450" max="8450" width="5.3203125" style="327" customWidth="1"/>
    <col min="8451" max="8451" width="3.58984375" style="327" customWidth="1"/>
    <col min="8452" max="8452" width="5.1875" style="327" customWidth="1"/>
    <col min="8453" max="8453" width="6.65234375" style="327" customWidth="1"/>
    <col min="8454" max="8454" width="3.58984375" style="327" customWidth="1"/>
    <col min="8455" max="8455" width="6.3828125" style="327" customWidth="1"/>
    <col min="8456" max="8456" width="2.79296875" style="327" customWidth="1"/>
    <col min="8457" max="8459" width="4.390625" style="327" customWidth="1"/>
    <col min="8460" max="8460" width="4.12109375" style="327" customWidth="1"/>
    <col min="8461" max="8461" width="3.05859375" style="327" customWidth="1"/>
    <col min="8462" max="8462" width="3.58984375" style="327" customWidth="1"/>
    <col min="8463" max="8463" width="2.52734375" style="327" customWidth="1"/>
    <col min="8464" max="8464" width="3.85546875" style="327" customWidth="1"/>
    <col min="8465" max="8465" width="3.32421875" style="327" customWidth="1"/>
    <col min="8466" max="8466" width="15.30078125" style="327" customWidth="1"/>
    <col min="8467" max="8467" width="1.59375" style="327" customWidth="1"/>
    <col min="8468" max="8468" width="3.32421875" style="327" customWidth="1"/>
    <col min="8469" max="8469" width="5.1875" style="327" customWidth="1"/>
    <col min="8470" max="8470" width="6.78515625" style="327" customWidth="1"/>
    <col min="8471" max="8471" width="2.125" style="327" customWidth="1"/>
    <col min="8472" max="8472" width="27.94140625" style="327" bestFit="1" customWidth="1"/>
    <col min="8473" max="8699" width="9.84375" style="327" customWidth="1"/>
    <col min="8700" max="8700" width="1.328125" style="327" customWidth="1"/>
    <col min="8701" max="8701" width="3.05859375" style="327" customWidth="1"/>
    <col min="8702" max="8702" width="6.51953125" style="327" customWidth="1"/>
    <col min="8703" max="8703" width="22.484375" style="327" customWidth="1"/>
    <col min="8704" max="8704" width="18.890625" style="327" customWidth="1"/>
    <col min="8705" max="8705" width="6.1171875" style="327" customWidth="1"/>
    <col min="8706" max="8706" width="5.3203125" style="327" customWidth="1"/>
    <col min="8707" max="8707" width="3.58984375" style="327" customWidth="1"/>
    <col min="8708" max="8708" width="5.1875" style="327" customWidth="1"/>
    <col min="8709" max="8709" width="6.65234375" style="327" customWidth="1"/>
    <col min="8710" max="8710" width="3.58984375" style="327" customWidth="1"/>
    <col min="8711" max="8711" width="6.3828125" style="327" customWidth="1"/>
    <col min="8712" max="8712" width="2.79296875" style="327" customWidth="1"/>
    <col min="8713" max="8715" width="4.390625" style="327" customWidth="1"/>
    <col min="8716" max="8716" width="4.12109375" style="327" customWidth="1"/>
    <col min="8717" max="8717" width="3.05859375" style="327" customWidth="1"/>
    <col min="8718" max="8718" width="3.58984375" style="327" customWidth="1"/>
    <col min="8719" max="8719" width="2.52734375" style="327" customWidth="1"/>
    <col min="8720" max="8720" width="3.85546875" style="327" customWidth="1"/>
    <col min="8721" max="8721" width="3.32421875" style="327" customWidth="1"/>
    <col min="8722" max="8722" width="15.30078125" style="327" customWidth="1"/>
    <col min="8723" max="8723" width="1.59375" style="327" customWidth="1"/>
    <col min="8724" max="8724" width="3.32421875" style="327" customWidth="1"/>
    <col min="8725" max="8725" width="5.1875" style="327" customWidth="1"/>
    <col min="8726" max="8726" width="6.78515625" style="327" customWidth="1"/>
    <col min="8727" max="8727" width="2.125" style="327" customWidth="1"/>
    <col min="8728" max="8728" width="27.94140625" style="327" bestFit="1" customWidth="1"/>
    <col min="8729" max="8955" width="9.84375" style="327" customWidth="1"/>
    <col min="8956" max="8956" width="1.328125" style="327" customWidth="1"/>
    <col min="8957" max="8957" width="3.05859375" style="327" customWidth="1"/>
    <col min="8958" max="8958" width="6.51953125" style="327" customWidth="1"/>
    <col min="8959" max="8959" width="22.484375" style="327" customWidth="1"/>
    <col min="8960" max="8960" width="18.890625" style="327" customWidth="1"/>
    <col min="8961" max="8961" width="6.1171875" style="327" customWidth="1"/>
    <col min="8962" max="8962" width="5.3203125" style="327" customWidth="1"/>
    <col min="8963" max="8963" width="3.58984375" style="327" customWidth="1"/>
    <col min="8964" max="8964" width="5.1875" style="327" customWidth="1"/>
    <col min="8965" max="8965" width="6.65234375" style="327" customWidth="1"/>
    <col min="8966" max="8966" width="3.58984375" style="327" customWidth="1"/>
    <col min="8967" max="8967" width="6.3828125" style="327" customWidth="1"/>
    <col min="8968" max="8968" width="2.79296875" style="327" customWidth="1"/>
    <col min="8969" max="8971" width="4.390625" style="327" customWidth="1"/>
    <col min="8972" max="8972" width="4.12109375" style="327" customWidth="1"/>
    <col min="8973" max="8973" width="3.05859375" style="327" customWidth="1"/>
    <col min="8974" max="8974" width="3.58984375" style="327" customWidth="1"/>
    <col min="8975" max="8975" width="2.52734375" style="327" customWidth="1"/>
    <col min="8976" max="8976" width="3.85546875" style="327" customWidth="1"/>
    <col min="8977" max="8977" width="3.32421875" style="327" customWidth="1"/>
    <col min="8978" max="8978" width="15.30078125" style="327" customWidth="1"/>
    <col min="8979" max="8979" width="1.59375" style="327" customWidth="1"/>
    <col min="8980" max="8980" width="3.32421875" style="327" customWidth="1"/>
    <col min="8981" max="8981" width="5.1875" style="327" customWidth="1"/>
    <col min="8982" max="8982" width="6.78515625" style="327" customWidth="1"/>
    <col min="8983" max="8983" width="2.125" style="327" customWidth="1"/>
    <col min="8984" max="8984" width="27.94140625" style="327" bestFit="1" customWidth="1"/>
    <col min="8985" max="9211" width="9.84375" style="327" customWidth="1"/>
    <col min="9212" max="9212" width="1.328125" style="327" customWidth="1"/>
    <col min="9213" max="9213" width="3.05859375" style="327" customWidth="1"/>
    <col min="9214" max="9214" width="6.51953125" style="327" customWidth="1"/>
    <col min="9215" max="9215" width="22.484375" style="327" customWidth="1"/>
    <col min="9216" max="9216" width="18.890625" style="327" customWidth="1"/>
    <col min="9217" max="9217" width="6.1171875" style="327" customWidth="1"/>
    <col min="9218" max="9218" width="5.3203125" style="327" customWidth="1"/>
    <col min="9219" max="9219" width="3.58984375" style="327" customWidth="1"/>
    <col min="9220" max="9220" width="5.1875" style="327" customWidth="1"/>
    <col min="9221" max="9221" width="6.65234375" style="327" customWidth="1"/>
    <col min="9222" max="9222" width="3.58984375" style="327" customWidth="1"/>
    <col min="9223" max="9223" width="6.3828125" style="327" customWidth="1"/>
    <col min="9224" max="9224" width="2.79296875" style="327" customWidth="1"/>
    <col min="9225" max="9227" width="4.390625" style="327" customWidth="1"/>
    <col min="9228" max="9228" width="4.12109375" style="327" customWidth="1"/>
    <col min="9229" max="9229" width="3.05859375" style="327" customWidth="1"/>
    <col min="9230" max="9230" width="3.58984375" style="327" customWidth="1"/>
    <col min="9231" max="9231" width="2.52734375" style="327" customWidth="1"/>
    <col min="9232" max="9232" width="3.85546875" style="327" customWidth="1"/>
    <col min="9233" max="9233" width="3.32421875" style="327" customWidth="1"/>
    <col min="9234" max="9234" width="15.30078125" style="327" customWidth="1"/>
    <col min="9235" max="9235" width="1.59375" style="327" customWidth="1"/>
    <col min="9236" max="9236" width="3.32421875" style="327" customWidth="1"/>
    <col min="9237" max="9237" width="5.1875" style="327" customWidth="1"/>
    <col min="9238" max="9238" width="6.78515625" style="327" customWidth="1"/>
    <col min="9239" max="9239" width="2.125" style="327" customWidth="1"/>
    <col min="9240" max="9240" width="27.94140625" style="327" bestFit="1" customWidth="1"/>
    <col min="9241" max="9467" width="9.84375" style="327" customWidth="1"/>
    <col min="9468" max="9468" width="1.328125" style="327" customWidth="1"/>
    <col min="9469" max="9469" width="3.05859375" style="327" customWidth="1"/>
    <col min="9470" max="9470" width="6.51953125" style="327" customWidth="1"/>
    <col min="9471" max="9471" width="22.484375" style="327" customWidth="1"/>
    <col min="9472" max="9472" width="18.890625" style="327" customWidth="1"/>
    <col min="9473" max="9473" width="6.1171875" style="327" customWidth="1"/>
    <col min="9474" max="9474" width="5.3203125" style="327" customWidth="1"/>
    <col min="9475" max="9475" width="3.58984375" style="327" customWidth="1"/>
    <col min="9476" max="9476" width="5.1875" style="327" customWidth="1"/>
    <col min="9477" max="9477" width="6.65234375" style="327" customWidth="1"/>
    <col min="9478" max="9478" width="3.58984375" style="327" customWidth="1"/>
    <col min="9479" max="9479" width="6.3828125" style="327" customWidth="1"/>
    <col min="9480" max="9480" width="2.79296875" style="327" customWidth="1"/>
    <col min="9481" max="9483" width="4.390625" style="327" customWidth="1"/>
    <col min="9484" max="9484" width="4.12109375" style="327" customWidth="1"/>
    <col min="9485" max="9485" width="3.05859375" style="327" customWidth="1"/>
    <col min="9486" max="9486" width="3.58984375" style="327" customWidth="1"/>
    <col min="9487" max="9487" width="2.52734375" style="327" customWidth="1"/>
    <col min="9488" max="9488" width="3.85546875" style="327" customWidth="1"/>
    <col min="9489" max="9489" width="3.32421875" style="327" customWidth="1"/>
    <col min="9490" max="9490" width="15.30078125" style="327" customWidth="1"/>
    <col min="9491" max="9491" width="1.59375" style="327" customWidth="1"/>
    <col min="9492" max="9492" width="3.32421875" style="327" customWidth="1"/>
    <col min="9493" max="9493" width="5.1875" style="327" customWidth="1"/>
    <col min="9494" max="9494" width="6.78515625" style="327" customWidth="1"/>
    <col min="9495" max="9495" width="2.125" style="327" customWidth="1"/>
    <col min="9496" max="9496" width="27.94140625" style="327" bestFit="1" customWidth="1"/>
    <col min="9497" max="9723" width="9.84375" style="327" customWidth="1"/>
    <col min="9724" max="9724" width="1.328125" style="327" customWidth="1"/>
    <col min="9725" max="9725" width="3.05859375" style="327" customWidth="1"/>
    <col min="9726" max="9726" width="6.51953125" style="327" customWidth="1"/>
    <col min="9727" max="9727" width="22.484375" style="327" customWidth="1"/>
    <col min="9728" max="9728" width="18.890625" style="327" customWidth="1"/>
    <col min="9729" max="9729" width="6.1171875" style="327" customWidth="1"/>
    <col min="9730" max="9730" width="5.3203125" style="327" customWidth="1"/>
    <col min="9731" max="9731" width="3.58984375" style="327" customWidth="1"/>
    <col min="9732" max="9732" width="5.1875" style="327" customWidth="1"/>
    <col min="9733" max="9733" width="6.65234375" style="327" customWidth="1"/>
    <col min="9734" max="9734" width="3.58984375" style="327" customWidth="1"/>
    <col min="9735" max="9735" width="6.3828125" style="327" customWidth="1"/>
    <col min="9736" max="9736" width="2.79296875" style="327" customWidth="1"/>
    <col min="9737" max="9739" width="4.390625" style="327" customWidth="1"/>
    <col min="9740" max="9740" width="4.12109375" style="327" customWidth="1"/>
    <col min="9741" max="9741" width="3.05859375" style="327" customWidth="1"/>
    <col min="9742" max="9742" width="3.58984375" style="327" customWidth="1"/>
    <col min="9743" max="9743" width="2.52734375" style="327" customWidth="1"/>
    <col min="9744" max="9744" width="3.85546875" style="327" customWidth="1"/>
    <col min="9745" max="9745" width="3.32421875" style="327" customWidth="1"/>
    <col min="9746" max="9746" width="15.30078125" style="327" customWidth="1"/>
    <col min="9747" max="9747" width="1.59375" style="327" customWidth="1"/>
    <col min="9748" max="9748" width="3.32421875" style="327" customWidth="1"/>
    <col min="9749" max="9749" width="5.1875" style="327" customWidth="1"/>
    <col min="9750" max="9750" width="6.78515625" style="327" customWidth="1"/>
    <col min="9751" max="9751" width="2.125" style="327" customWidth="1"/>
    <col min="9752" max="9752" width="27.94140625" style="327" bestFit="1" customWidth="1"/>
    <col min="9753" max="9979" width="9.84375" style="327" customWidth="1"/>
    <col min="9980" max="9980" width="1.328125" style="327" customWidth="1"/>
    <col min="9981" max="9981" width="3.05859375" style="327" customWidth="1"/>
    <col min="9982" max="9982" width="6.51953125" style="327" customWidth="1"/>
    <col min="9983" max="9983" width="22.484375" style="327" customWidth="1"/>
    <col min="9984" max="9984" width="18.890625" style="327" customWidth="1"/>
    <col min="9985" max="9985" width="6.1171875" style="327" customWidth="1"/>
    <col min="9986" max="9986" width="5.3203125" style="327" customWidth="1"/>
    <col min="9987" max="9987" width="3.58984375" style="327" customWidth="1"/>
    <col min="9988" max="9988" width="5.1875" style="327" customWidth="1"/>
    <col min="9989" max="9989" width="6.65234375" style="327" customWidth="1"/>
    <col min="9990" max="9990" width="3.58984375" style="327" customWidth="1"/>
    <col min="9991" max="9991" width="6.3828125" style="327" customWidth="1"/>
    <col min="9992" max="9992" width="2.79296875" style="327" customWidth="1"/>
    <col min="9993" max="9995" width="4.390625" style="327" customWidth="1"/>
    <col min="9996" max="9996" width="4.12109375" style="327" customWidth="1"/>
    <col min="9997" max="9997" width="3.05859375" style="327" customWidth="1"/>
    <col min="9998" max="9998" width="3.58984375" style="327" customWidth="1"/>
    <col min="9999" max="9999" width="2.52734375" style="327" customWidth="1"/>
    <col min="10000" max="10000" width="3.85546875" style="327" customWidth="1"/>
    <col min="10001" max="10001" width="3.32421875" style="327" customWidth="1"/>
    <col min="10002" max="10002" width="15.30078125" style="327" customWidth="1"/>
    <col min="10003" max="10003" width="1.59375" style="327" customWidth="1"/>
    <col min="10004" max="10004" width="3.32421875" style="327" customWidth="1"/>
    <col min="10005" max="10005" width="5.1875" style="327" customWidth="1"/>
    <col min="10006" max="10006" width="6.78515625" style="327" customWidth="1"/>
    <col min="10007" max="10007" width="2.125" style="327" customWidth="1"/>
    <col min="10008" max="10008" width="27.94140625" style="327" bestFit="1" customWidth="1"/>
    <col min="10009" max="10235" width="9.84375" style="327" customWidth="1"/>
    <col min="10236" max="10236" width="1.328125" style="327" customWidth="1"/>
    <col min="10237" max="10237" width="3.05859375" style="327" customWidth="1"/>
    <col min="10238" max="10238" width="6.51953125" style="327" customWidth="1"/>
    <col min="10239" max="10239" width="22.484375" style="327" customWidth="1"/>
    <col min="10240" max="10240" width="18.890625" style="327" customWidth="1"/>
    <col min="10241" max="10241" width="6.1171875" style="327" customWidth="1"/>
    <col min="10242" max="10242" width="5.3203125" style="327" customWidth="1"/>
    <col min="10243" max="10243" width="3.58984375" style="327" customWidth="1"/>
    <col min="10244" max="10244" width="5.1875" style="327" customWidth="1"/>
    <col min="10245" max="10245" width="6.65234375" style="327" customWidth="1"/>
    <col min="10246" max="10246" width="3.58984375" style="327" customWidth="1"/>
    <col min="10247" max="10247" width="6.3828125" style="327" customWidth="1"/>
    <col min="10248" max="10248" width="2.79296875" style="327" customWidth="1"/>
    <col min="10249" max="10251" width="4.390625" style="327" customWidth="1"/>
    <col min="10252" max="10252" width="4.12109375" style="327" customWidth="1"/>
    <col min="10253" max="10253" width="3.05859375" style="327" customWidth="1"/>
    <col min="10254" max="10254" width="3.58984375" style="327" customWidth="1"/>
    <col min="10255" max="10255" width="2.52734375" style="327" customWidth="1"/>
    <col min="10256" max="10256" width="3.85546875" style="327" customWidth="1"/>
    <col min="10257" max="10257" width="3.32421875" style="327" customWidth="1"/>
    <col min="10258" max="10258" width="15.30078125" style="327" customWidth="1"/>
    <col min="10259" max="10259" width="1.59375" style="327" customWidth="1"/>
    <col min="10260" max="10260" width="3.32421875" style="327" customWidth="1"/>
    <col min="10261" max="10261" width="5.1875" style="327" customWidth="1"/>
    <col min="10262" max="10262" width="6.78515625" style="327" customWidth="1"/>
    <col min="10263" max="10263" width="2.125" style="327" customWidth="1"/>
    <col min="10264" max="10264" width="27.94140625" style="327" bestFit="1" customWidth="1"/>
    <col min="10265" max="10491" width="9.84375" style="327" customWidth="1"/>
    <col min="10492" max="10492" width="1.328125" style="327" customWidth="1"/>
    <col min="10493" max="10493" width="3.05859375" style="327" customWidth="1"/>
    <col min="10494" max="10494" width="6.51953125" style="327" customWidth="1"/>
    <col min="10495" max="10495" width="22.484375" style="327" customWidth="1"/>
    <col min="10496" max="10496" width="18.890625" style="327" customWidth="1"/>
    <col min="10497" max="10497" width="6.1171875" style="327" customWidth="1"/>
    <col min="10498" max="10498" width="5.3203125" style="327" customWidth="1"/>
    <col min="10499" max="10499" width="3.58984375" style="327" customWidth="1"/>
    <col min="10500" max="10500" width="5.1875" style="327" customWidth="1"/>
    <col min="10501" max="10501" width="6.65234375" style="327" customWidth="1"/>
    <col min="10502" max="10502" width="3.58984375" style="327" customWidth="1"/>
    <col min="10503" max="10503" width="6.3828125" style="327" customWidth="1"/>
    <col min="10504" max="10504" width="2.79296875" style="327" customWidth="1"/>
    <col min="10505" max="10507" width="4.390625" style="327" customWidth="1"/>
    <col min="10508" max="10508" width="4.12109375" style="327" customWidth="1"/>
    <col min="10509" max="10509" width="3.05859375" style="327" customWidth="1"/>
    <col min="10510" max="10510" width="3.58984375" style="327" customWidth="1"/>
    <col min="10511" max="10511" width="2.52734375" style="327" customWidth="1"/>
    <col min="10512" max="10512" width="3.85546875" style="327" customWidth="1"/>
    <col min="10513" max="10513" width="3.32421875" style="327" customWidth="1"/>
    <col min="10514" max="10514" width="15.30078125" style="327" customWidth="1"/>
    <col min="10515" max="10515" width="1.59375" style="327" customWidth="1"/>
    <col min="10516" max="10516" width="3.32421875" style="327" customWidth="1"/>
    <col min="10517" max="10517" width="5.1875" style="327" customWidth="1"/>
    <col min="10518" max="10518" width="6.78515625" style="327" customWidth="1"/>
    <col min="10519" max="10519" width="2.125" style="327" customWidth="1"/>
    <col min="10520" max="10520" width="27.94140625" style="327" bestFit="1" customWidth="1"/>
    <col min="10521" max="10747" width="9.84375" style="327" customWidth="1"/>
    <col min="10748" max="10748" width="1.328125" style="327" customWidth="1"/>
    <col min="10749" max="10749" width="3.05859375" style="327" customWidth="1"/>
    <col min="10750" max="10750" width="6.51953125" style="327" customWidth="1"/>
    <col min="10751" max="10751" width="22.484375" style="327" customWidth="1"/>
    <col min="10752" max="10752" width="18.890625" style="327" customWidth="1"/>
    <col min="10753" max="10753" width="6.1171875" style="327" customWidth="1"/>
    <col min="10754" max="10754" width="5.3203125" style="327" customWidth="1"/>
    <col min="10755" max="10755" width="3.58984375" style="327" customWidth="1"/>
    <col min="10756" max="10756" width="5.1875" style="327" customWidth="1"/>
    <col min="10757" max="10757" width="6.65234375" style="327" customWidth="1"/>
    <col min="10758" max="10758" width="3.58984375" style="327" customWidth="1"/>
    <col min="10759" max="10759" width="6.3828125" style="327" customWidth="1"/>
    <col min="10760" max="10760" width="2.79296875" style="327" customWidth="1"/>
    <col min="10761" max="10763" width="4.390625" style="327" customWidth="1"/>
    <col min="10764" max="10764" width="4.12109375" style="327" customWidth="1"/>
    <col min="10765" max="10765" width="3.05859375" style="327" customWidth="1"/>
    <col min="10766" max="10766" width="3.58984375" style="327" customWidth="1"/>
    <col min="10767" max="10767" width="2.52734375" style="327" customWidth="1"/>
    <col min="10768" max="10768" width="3.85546875" style="327" customWidth="1"/>
    <col min="10769" max="10769" width="3.32421875" style="327" customWidth="1"/>
    <col min="10770" max="10770" width="15.30078125" style="327" customWidth="1"/>
    <col min="10771" max="10771" width="1.59375" style="327" customWidth="1"/>
    <col min="10772" max="10772" width="3.32421875" style="327" customWidth="1"/>
    <col min="10773" max="10773" width="5.1875" style="327" customWidth="1"/>
    <col min="10774" max="10774" width="6.78515625" style="327" customWidth="1"/>
    <col min="10775" max="10775" width="2.125" style="327" customWidth="1"/>
    <col min="10776" max="10776" width="27.94140625" style="327" bestFit="1" customWidth="1"/>
    <col min="10777" max="11003" width="9.84375" style="327" customWidth="1"/>
    <col min="11004" max="11004" width="1.328125" style="327" customWidth="1"/>
    <col min="11005" max="11005" width="3.05859375" style="327" customWidth="1"/>
    <col min="11006" max="11006" width="6.51953125" style="327" customWidth="1"/>
    <col min="11007" max="11007" width="22.484375" style="327" customWidth="1"/>
    <col min="11008" max="11008" width="18.890625" style="327" customWidth="1"/>
    <col min="11009" max="11009" width="6.1171875" style="327" customWidth="1"/>
    <col min="11010" max="11010" width="5.3203125" style="327" customWidth="1"/>
    <col min="11011" max="11011" width="3.58984375" style="327" customWidth="1"/>
    <col min="11012" max="11012" width="5.1875" style="327" customWidth="1"/>
    <col min="11013" max="11013" width="6.65234375" style="327" customWidth="1"/>
    <col min="11014" max="11014" width="3.58984375" style="327" customWidth="1"/>
    <col min="11015" max="11015" width="6.3828125" style="327" customWidth="1"/>
    <col min="11016" max="11016" width="2.79296875" style="327" customWidth="1"/>
    <col min="11017" max="11019" width="4.390625" style="327" customWidth="1"/>
    <col min="11020" max="11020" width="4.12109375" style="327" customWidth="1"/>
    <col min="11021" max="11021" width="3.05859375" style="327" customWidth="1"/>
    <col min="11022" max="11022" width="3.58984375" style="327" customWidth="1"/>
    <col min="11023" max="11023" width="2.52734375" style="327" customWidth="1"/>
    <col min="11024" max="11024" width="3.85546875" style="327" customWidth="1"/>
    <col min="11025" max="11025" width="3.32421875" style="327" customWidth="1"/>
    <col min="11026" max="11026" width="15.30078125" style="327" customWidth="1"/>
    <col min="11027" max="11027" width="1.59375" style="327" customWidth="1"/>
    <col min="11028" max="11028" width="3.32421875" style="327" customWidth="1"/>
    <col min="11029" max="11029" width="5.1875" style="327" customWidth="1"/>
    <col min="11030" max="11030" width="6.78515625" style="327" customWidth="1"/>
    <col min="11031" max="11031" width="2.125" style="327" customWidth="1"/>
    <col min="11032" max="11032" width="27.94140625" style="327" bestFit="1" customWidth="1"/>
    <col min="11033" max="11259" width="9.84375" style="327" customWidth="1"/>
    <col min="11260" max="11260" width="1.328125" style="327" customWidth="1"/>
    <col min="11261" max="11261" width="3.05859375" style="327" customWidth="1"/>
    <col min="11262" max="11262" width="6.51953125" style="327" customWidth="1"/>
    <col min="11263" max="11263" width="22.484375" style="327" customWidth="1"/>
    <col min="11264" max="11264" width="18.890625" style="327" customWidth="1"/>
    <col min="11265" max="11265" width="6.1171875" style="327" customWidth="1"/>
    <col min="11266" max="11266" width="5.3203125" style="327" customWidth="1"/>
    <col min="11267" max="11267" width="3.58984375" style="327" customWidth="1"/>
    <col min="11268" max="11268" width="5.1875" style="327" customWidth="1"/>
    <col min="11269" max="11269" width="6.65234375" style="327" customWidth="1"/>
    <col min="11270" max="11270" width="3.58984375" style="327" customWidth="1"/>
    <col min="11271" max="11271" width="6.3828125" style="327" customWidth="1"/>
    <col min="11272" max="11272" width="2.79296875" style="327" customWidth="1"/>
    <col min="11273" max="11275" width="4.390625" style="327" customWidth="1"/>
    <col min="11276" max="11276" width="4.12109375" style="327" customWidth="1"/>
    <col min="11277" max="11277" width="3.05859375" style="327" customWidth="1"/>
    <col min="11278" max="11278" width="3.58984375" style="327" customWidth="1"/>
    <col min="11279" max="11279" width="2.52734375" style="327" customWidth="1"/>
    <col min="11280" max="11280" width="3.85546875" style="327" customWidth="1"/>
    <col min="11281" max="11281" width="3.32421875" style="327" customWidth="1"/>
    <col min="11282" max="11282" width="15.30078125" style="327" customWidth="1"/>
    <col min="11283" max="11283" width="1.59375" style="327" customWidth="1"/>
    <col min="11284" max="11284" width="3.32421875" style="327" customWidth="1"/>
    <col min="11285" max="11285" width="5.1875" style="327" customWidth="1"/>
    <col min="11286" max="11286" width="6.78515625" style="327" customWidth="1"/>
    <col min="11287" max="11287" width="2.125" style="327" customWidth="1"/>
    <col min="11288" max="11288" width="27.94140625" style="327" bestFit="1" customWidth="1"/>
    <col min="11289" max="11515" width="9.84375" style="327" customWidth="1"/>
    <col min="11516" max="11516" width="1.328125" style="327" customWidth="1"/>
    <col min="11517" max="11517" width="3.05859375" style="327" customWidth="1"/>
    <col min="11518" max="11518" width="6.51953125" style="327" customWidth="1"/>
    <col min="11519" max="11519" width="22.484375" style="327" customWidth="1"/>
    <col min="11520" max="11520" width="18.890625" style="327" customWidth="1"/>
    <col min="11521" max="11521" width="6.1171875" style="327" customWidth="1"/>
    <col min="11522" max="11522" width="5.3203125" style="327" customWidth="1"/>
    <col min="11523" max="11523" width="3.58984375" style="327" customWidth="1"/>
    <col min="11524" max="11524" width="5.1875" style="327" customWidth="1"/>
    <col min="11525" max="11525" width="6.65234375" style="327" customWidth="1"/>
    <col min="11526" max="11526" width="3.58984375" style="327" customWidth="1"/>
    <col min="11527" max="11527" width="6.3828125" style="327" customWidth="1"/>
    <col min="11528" max="11528" width="2.79296875" style="327" customWidth="1"/>
    <col min="11529" max="11531" width="4.390625" style="327" customWidth="1"/>
    <col min="11532" max="11532" width="4.12109375" style="327" customWidth="1"/>
    <col min="11533" max="11533" width="3.05859375" style="327" customWidth="1"/>
    <col min="11534" max="11534" width="3.58984375" style="327" customWidth="1"/>
    <col min="11535" max="11535" width="2.52734375" style="327" customWidth="1"/>
    <col min="11536" max="11536" width="3.85546875" style="327" customWidth="1"/>
    <col min="11537" max="11537" width="3.32421875" style="327" customWidth="1"/>
    <col min="11538" max="11538" width="15.30078125" style="327" customWidth="1"/>
    <col min="11539" max="11539" width="1.59375" style="327" customWidth="1"/>
    <col min="11540" max="11540" width="3.32421875" style="327" customWidth="1"/>
    <col min="11541" max="11541" width="5.1875" style="327" customWidth="1"/>
    <col min="11542" max="11542" width="6.78515625" style="327" customWidth="1"/>
    <col min="11543" max="11543" width="2.125" style="327" customWidth="1"/>
    <col min="11544" max="11544" width="27.94140625" style="327" bestFit="1" customWidth="1"/>
    <col min="11545" max="11771" width="9.84375" style="327" customWidth="1"/>
    <col min="11772" max="11772" width="1.328125" style="327" customWidth="1"/>
    <col min="11773" max="11773" width="3.05859375" style="327" customWidth="1"/>
    <col min="11774" max="11774" width="6.51953125" style="327" customWidth="1"/>
    <col min="11775" max="11775" width="22.484375" style="327" customWidth="1"/>
    <col min="11776" max="11776" width="18.890625" style="327" customWidth="1"/>
    <col min="11777" max="11777" width="6.1171875" style="327" customWidth="1"/>
    <col min="11778" max="11778" width="5.3203125" style="327" customWidth="1"/>
    <col min="11779" max="11779" width="3.58984375" style="327" customWidth="1"/>
    <col min="11780" max="11780" width="5.1875" style="327" customWidth="1"/>
    <col min="11781" max="11781" width="6.65234375" style="327" customWidth="1"/>
    <col min="11782" max="11782" width="3.58984375" style="327" customWidth="1"/>
    <col min="11783" max="11783" width="6.3828125" style="327" customWidth="1"/>
    <col min="11784" max="11784" width="2.79296875" style="327" customWidth="1"/>
    <col min="11785" max="11787" width="4.390625" style="327" customWidth="1"/>
    <col min="11788" max="11788" width="4.12109375" style="327" customWidth="1"/>
    <col min="11789" max="11789" width="3.05859375" style="327" customWidth="1"/>
    <col min="11790" max="11790" width="3.58984375" style="327" customWidth="1"/>
    <col min="11791" max="11791" width="2.52734375" style="327" customWidth="1"/>
    <col min="11792" max="11792" width="3.85546875" style="327" customWidth="1"/>
    <col min="11793" max="11793" width="3.32421875" style="327" customWidth="1"/>
    <col min="11794" max="11794" width="15.30078125" style="327" customWidth="1"/>
    <col min="11795" max="11795" width="1.59375" style="327" customWidth="1"/>
    <col min="11796" max="11796" width="3.32421875" style="327" customWidth="1"/>
    <col min="11797" max="11797" width="5.1875" style="327" customWidth="1"/>
    <col min="11798" max="11798" width="6.78515625" style="327" customWidth="1"/>
    <col min="11799" max="11799" width="2.125" style="327" customWidth="1"/>
    <col min="11800" max="11800" width="27.94140625" style="327" bestFit="1" customWidth="1"/>
    <col min="11801" max="12027" width="9.84375" style="327" customWidth="1"/>
    <col min="12028" max="12028" width="1.328125" style="327" customWidth="1"/>
    <col min="12029" max="12029" width="3.05859375" style="327" customWidth="1"/>
    <col min="12030" max="12030" width="6.51953125" style="327" customWidth="1"/>
    <col min="12031" max="12031" width="22.484375" style="327" customWidth="1"/>
    <col min="12032" max="12032" width="18.890625" style="327" customWidth="1"/>
    <col min="12033" max="12033" width="6.1171875" style="327" customWidth="1"/>
    <col min="12034" max="12034" width="5.3203125" style="327" customWidth="1"/>
    <col min="12035" max="12035" width="3.58984375" style="327" customWidth="1"/>
    <col min="12036" max="12036" width="5.1875" style="327" customWidth="1"/>
    <col min="12037" max="12037" width="6.65234375" style="327" customWidth="1"/>
    <col min="12038" max="12038" width="3.58984375" style="327" customWidth="1"/>
    <col min="12039" max="12039" width="6.3828125" style="327" customWidth="1"/>
    <col min="12040" max="12040" width="2.79296875" style="327" customWidth="1"/>
    <col min="12041" max="12043" width="4.390625" style="327" customWidth="1"/>
    <col min="12044" max="12044" width="4.12109375" style="327" customWidth="1"/>
    <col min="12045" max="12045" width="3.05859375" style="327" customWidth="1"/>
    <col min="12046" max="12046" width="3.58984375" style="327" customWidth="1"/>
    <col min="12047" max="12047" width="2.52734375" style="327" customWidth="1"/>
    <col min="12048" max="12048" width="3.85546875" style="327" customWidth="1"/>
    <col min="12049" max="12049" width="3.32421875" style="327" customWidth="1"/>
    <col min="12050" max="12050" width="15.30078125" style="327" customWidth="1"/>
    <col min="12051" max="12051" width="1.59375" style="327" customWidth="1"/>
    <col min="12052" max="12052" width="3.32421875" style="327" customWidth="1"/>
    <col min="12053" max="12053" width="5.1875" style="327" customWidth="1"/>
    <col min="12054" max="12054" width="6.78515625" style="327" customWidth="1"/>
    <col min="12055" max="12055" width="2.125" style="327" customWidth="1"/>
    <col min="12056" max="12056" width="27.94140625" style="327" bestFit="1" customWidth="1"/>
    <col min="12057" max="12283" width="9.84375" style="327" customWidth="1"/>
    <col min="12284" max="12284" width="1.328125" style="327" customWidth="1"/>
    <col min="12285" max="12285" width="3.05859375" style="327" customWidth="1"/>
    <col min="12286" max="12286" width="6.51953125" style="327" customWidth="1"/>
    <col min="12287" max="12287" width="22.484375" style="327" customWidth="1"/>
    <col min="12288" max="12288" width="18.890625" style="327" customWidth="1"/>
    <col min="12289" max="12289" width="6.1171875" style="327" customWidth="1"/>
    <col min="12290" max="12290" width="5.3203125" style="327" customWidth="1"/>
    <col min="12291" max="12291" width="3.58984375" style="327" customWidth="1"/>
    <col min="12292" max="12292" width="5.1875" style="327" customWidth="1"/>
    <col min="12293" max="12293" width="6.65234375" style="327" customWidth="1"/>
    <col min="12294" max="12294" width="3.58984375" style="327" customWidth="1"/>
    <col min="12295" max="12295" width="6.3828125" style="327" customWidth="1"/>
    <col min="12296" max="12296" width="2.79296875" style="327" customWidth="1"/>
    <col min="12297" max="12299" width="4.390625" style="327" customWidth="1"/>
    <col min="12300" max="12300" width="4.12109375" style="327" customWidth="1"/>
    <col min="12301" max="12301" width="3.05859375" style="327" customWidth="1"/>
    <col min="12302" max="12302" width="3.58984375" style="327" customWidth="1"/>
    <col min="12303" max="12303" width="2.52734375" style="327" customWidth="1"/>
    <col min="12304" max="12304" width="3.85546875" style="327" customWidth="1"/>
    <col min="12305" max="12305" width="3.32421875" style="327" customWidth="1"/>
    <col min="12306" max="12306" width="15.30078125" style="327" customWidth="1"/>
    <col min="12307" max="12307" width="1.59375" style="327" customWidth="1"/>
    <col min="12308" max="12308" width="3.32421875" style="327" customWidth="1"/>
    <col min="12309" max="12309" width="5.1875" style="327" customWidth="1"/>
    <col min="12310" max="12310" width="6.78515625" style="327" customWidth="1"/>
    <col min="12311" max="12311" width="2.125" style="327" customWidth="1"/>
    <col min="12312" max="12312" width="27.94140625" style="327" bestFit="1" customWidth="1"/>
    <col min="12313" max="12539" width="9.84375" style="327" customWidth="1"/>
    <col min="12540" max="12540" width="1.328125" style="327" customWidth="1"/>
    <col min="12541" max="12541" width="3.05859375" style="327" customWidth="1"/>
    <col min="12542" max="12542" width="6.51953125" style="327" customWidth="1"/>
    <col min="12543" max="12543" width="22.484375" style="327" customWidth="1"/>
    <col min="12544" max="12544" width="18.890625" style="327" customWidth="1"/>
    <col min="12545" max="12545" width="6.1171875" style="327" customWidth="1"/>
    <col min="12546" max="12546" width="5.3203125" style="327" customWidth="1"/>
    <col min="12547" max="12547" width="3.58984375" style="327" customWidth="1"/>
    <col min="12548" max="12548" width="5.1875" style="327" customWidth="1"/>
    <col min="12549" max="12549" width="6.65234375" style="327" customWidth="1"/>
    <col min="12550" max="12550" width="3.58984375" style="327" customWidth="1"/>
    <col min="12551" max="12551" width="6.3828125" style="327" customWidth="1"/>
    <col min="12552" max="12552" width="2.79296875" style="327" customWidth="1"/>
    <col min="12553" max="12555" width="4.390625" style="327" customWidth="1"/>
    <col min="12556" max="12556" width="4.12109375" style="327" customWidth="1"/>
    <col min="12557" max="12557" width="3.05859375" style="327" customWidth="1"/>
    <col min="12558" max="12558" width="3.58984375" style="327" customWidth="1"/>
    <col min="12559" max="12559" width="2.52734375" style="327" customWidth="1"/>
    <col min="12560" max="12560" width="3.85546875" style="327" customWidth="1"/>
    <col min="12561" max="12561" width="3.32421875" style="327" customWidth="1"/>
    <col min="12562" max="12562" width="15.30078125" style="327" customWidth="1"/>
    <col min="12563" max="12563" width="1.59375" style="327" customWidth="1"/>
    <col min="12564" max="12564" width="3.32421875" style="327" customWidth="1"/>
    <col min="12565" max="12565" width="5.1875" style="327" customWidth="1"/>
    <col min="12566" max="12566" width="6.78515625" style="327" customWidth="1"/>
    <col min="12567" max="12567" width="2.125" style="327" customWidth="1"/>
    <col min="12568" max="12568" width="27.94140625" style="327" bestFit="1" customWidth="1"/>
    <col min="12569" max="12795" width="9.84375" style="327" customWidth="1"/>
    <col min="12796" max="12796" width="1.328125" style="327" customWidth="1"/>
    <col min="12797" max="12797" width="3.05859375" style="327" customWidth="1"/>
    <col min="12798" max="12798" width="6.51953125" style="327" customWidth="1"/>
    <col min="12799" max="12799" width="22.484375" style="327" customWidth="1"/>
    <col min="12800" max="12800" width="18.890625" style="327" customWidth="1"/>
    <col min="12801" max="12801" width="6.1171875" style="327" customWidth="1"/>
    <col min="12802" max="12802" width="5.3203125" style="327" customWidth="1"/>
    <col min="12803" max="12803" width="3.58984375" style="327" customWidth="1"/>
    <col min="12804" max="12804" width="5.1875" style="327" customWidth="1"/>
    <col min="12805" max="12805" width="6.65234375" style="327" customWidth="1"/>
    <col min="12806" max="12806" width="3.58984375" style="327" customWidth="1"/>
    <col min="12807" max="12807" width="6.3828125" style="327" customWidth="1"/>
    <col min="12808" max="12808" width="2.79296875" style="327" customWidth="1"/>
    <col min="12809" max="12811" width="4.390625" style="327" customWidth="1"/>
    <col min="12812" max="12812" width="4.12109375" style="327" customWidth="1"/>
    <col min="12813" max="12813" width="3.05859375" style="327" customWidth="1"/>
    <col min="12814" max="12814" width="3.58984375" style="327" customWidth="1"/>
    <col min="12815" max="12815" width="2.52734375" style="327" customWidth="1"/>
    <col min="12816" max="12816" width="3.85546875" style="327" customWidth="1"/>
    <col min="12817" max="12817" width="3.32421875" style="327" customWidth="1"/>
    <col min="12818" max="12818" width="15.30078125" style="327" customWidth="1"/>
    <col min="12819" max="12819" width="1.59375" style="327" customWidth="1"/>
    <col min="12820" max="12820" width="3.32421875" style="327" customWidth="1"/>
    <col min="12821" max="12821" width="5.1875" style="327" customWidth="1"/>
    <col min="12822" max="12822" width="6.78515625" style="327" customWidth="1"/>
    <col min="12823" max="12823" width="2.125" style="327" customWidth="1"/>
    <col min="12824" max="12824" width="27.94140625" style="327" bestFit="1" customWidth="1"/>
    <col min="12825" max="13051" width="9.84375" style="327" customWidth="1"/>
    <col min="13052" max="13052" width="1.328125" style="327" customWidth="1"/>
    <col min="13053" max="13053" width="3.05859375" style="327" customWidth="1"/>
    <col min="13054" max="13054" width="6.51953125" style="327" customWidth="1"/>
    <col min="13055" max="13055" width="22.484375" style="327" customWidth="1"/>
    <col min="13056" max="13056" width="18.890625" style="327" customWidth="1"/>
    <col min="13057" max="13057" width="6.1171875" style="327" customWidth="1"/>
    <col min="13058" max="13058" width="5.3203125" style="327" customWidth="1"/>
    <col min="13059" max="13059" width="3.58984375" style="327" customWidth="1"/>
    <col min="13060" max="13060" width="5.1875" style="327" customWidth="1"/>
    <col min="13061" max="13061" width="6.65234375" style="327" customWidth="1"/>
    <col min="13062" max="13062" width="3.58984375" style="327" customWidth="1"/>
    <col min="13063" max="13063" width="6.3828125" style="327" customWidth="1"/>
    <col min="13064" max="13064" width="2.79296875" style="327" customWidth="1"/>
    <col min="13065" max="13067" width="4.390625" style="327" customWidth="1"/>
    <col min="13068" max="13068" width="4.12109375" style="327" customWidth="1"/>
    <col min="13069" max="13069" width="3.05859375" style="327" customWidth="1"/>
    <col min="13070" max="13070" width="3.58984375" style="327" customWidth="1"/>
    <col min="13071" max="13071" width="2.52734375" style="327" customWidth="1"/>
    <col min="13072" max="13072" width="3.85546875" style="327" customWidth="1"/>
    <col min="13073" max="13073" width="3.32421875" style="327" customWidth="1"/>
    <col min="13074" max="13074" width="15.30078125" style="327" customWidth="1"/>
    <col min="13075" max="13075" width="1.59375" style="327" customWidth="1"/>
    <col min="13076" max="13076" width="3.32421875" style="327" customWidth="1"/>
    <col min="13077" max="13077" width="5.1875" style="327" customWidth="1"/>
    <col min="13078" max="13078" width="6.78515625" style="327" customWidth="1"/>
    <col min="13079" max="13079" width="2.125" style="327" customWidth="1"/>
    <col min="13080" max="13080" width="27.94140625" style="327" bestFit="1" customWidth="1"/>
    <col min="13081" max="13307" width="9.84375" style="327" customWidth="1"/>
    <col min="13308" max="13308" width="1.328125" style="327" customWidth="1"/>
    <col min="13309" max="13309" width="3.05859375" style="327" customWidth="1"/>
    <col min="13310" max="13310" width="6.51953125" style="327" customWidth="1"/>
    <col min="13311" max="13311" width="22.484375" style="327" customWidth="1"/>
    <col min="13312" max="13312" width="18.890625" style="327" customWidth="1"/>
    <col min="13313" max="13313" width="6.1171875" style="327" customWidth="1"/>
    <col min="13314" max="13314" width="5.3203125" style="327" customWidth="1"/>
    <col min="13315" max="13315" width="3.58984375" style="327" customWidth="1"/>
    <col min="13316" max="13316" width="5.1875" style="327" customWidth="1"/>
    <col min="13317" max="13317" width="6.65234375" style="327" customWidth="1"/>
    <col min="13318" max="13318" width="3.58984375" style="327" customWidth="1"/>
    <col min="13319" max="13319" width="6.3828125" style="327" customWidth="1"/>
    <col min="13320" max="13320" width="2.79296875" style="327" customWidth="1"/>
    <col min="13321" max="13323" width="4.390625" style="327" customWidth="1"/>
    <col min="13324" max="13324" width="4.12109375" style="327" customWidth="1"/>
    <col min="13325" max="13325" width="3.05859375" style="327" customWidth="1"/>
    <col min="13326" max="13326" width="3.58984375" style="327" customWidth="1"/>
    <col min="13327" max="13327" width="2.52734375" style="327" customWidth="1"/>
    <col min="13328" max="13328" width="3.85546875" style="327" customWidth="1"/>
    <col min="13329" max="13329" width="3.32421875" style="327" customWidth="1"/>
    <col min="13330" max="13330" width="15.30078125" style="327" customWidth="1"/>
    <col min="13331" max="13331" width="1.59375" style="327" customWidth="1"/>
    <col min="13332" max="13332" width="3.32421875" style="327" customWidth="1"/>
    <col min="13333" max="13333" width="5.1875" style="327" customWidth="1"/>
    <col min="13334" max="13334" width="6.78515625" style="327" customWidth="1"/>
    <col min="13335" max="13335" width="2.125" style="327" customWidth="1"/>
    <col min="13336" max="13336" width="27.94140625" style="327" bestFit="1" customWidth="1"/>
    <col min="13337" max="13563" width="9.84375" style="327" customWidth="1"/>
    <col min="13564" max="13564" width="1.328125" style="327" customWidth="1"/>
    <col min="13565" max="13565" width="3.05859375" style="327" customWidth="1"/>
    <col min="13566" max="13566" width="6.51953125" style="327" customWidth="1"/>
    <col min="13567" max="13567" width="22.484375" style="327" customWidth="1"/>
    <col min="13568" max="13568" width="18.890625" style="327" customWidth="1"/>
    <col min="13569" max="13569" width="6.1171875" style="327" customWidth="1"/>
    <col min="13570" max="13570" width="5.3203125" style="327" customWidth="1"/>
    <col min="13571" max="13571" width="3.58984375" style="327" customWidth="1"/>
    <col min="13572" max="13572" width="5.1875" style="327" customWidth="1"/>
    <col min="13573" max="13573" width="6.65234375" style="327" customWidth="1"/>
    <col min="13574" max="13574" width="3.58984375" style="327" customWidth="1"/>
    <col min="13575" max="13575" width="6.3828125" style="327" customWidth="1"/>
    <col min="13576" max="13576" width="2.79296875" style="327" customWidth="1"/>
    <col min="13577" max="13579" width="4.390625" style="327" customWidth="1"/>
    <col min="13580" max="13580" width="4.12109375" style="327" customWidth="1"/>
    <col min="13581" max="13581" width="3.05859375" style="327" customWidth="1"/>
    <col min="13582" max="13582" width="3.58984375" style="327" customWidth="1"/>
    <col min="13583" max="13583" width="2.52734375" style="327" customWidth="1"/>
    <col min="13584" max="13584" width="3.85546875" style="327" customWidth="1"/>
    <col min="13585" max="13585" width="3.32421875" style="327" customWidth="1"/>
    <col min="13586" max="13586" width="15.30078125" style="327" customWidth="1"/>
    <col min="13587" max="13587" width="1.59375" style="327" customWidth="1"/>
    <col min="13588" max="13588" width="3.32421875" style="327" customWidth="1"/>
    <col min="13589" max="13589" width="5.1875" style="327" customWidth="1"/>
    <col min="13590" max="13590" width="6.78515625" style="327" customWidth="1"/>
    <col min="13591" max="13591" width="2.125" style="327" customWidth="1"/>
    <col min="13592" max="13592" width="27.94140625" style="327" bestFit="1" customWidth="1"/>
    <col min="13593" max="13819" width="9.84375" style="327" customWidth="1"/>
    <col min="13820" max="13820" width="1.328125" style="327" customWidth="1"/>
    <col min="13821" max="13821" width="3.05859375" style="327" customWidth="1"/>
    <col min="13822" max="13822" width="6.51953125" style="327" customWidth="1"/>
    <col min="13823" max="13823" width="22.484375" style="327" customWidth="1"/>
    <col min="13824" max="13824" width="18.890625" style="327" customWidth="1"/>
    <col min="13825" max="13825" width="6.1171875" style="327" customWidth="1"/>
    <col min="13826" max="13826" width="5.3203125" style="327" customWidth="1"/>
    <col min="13827" max="13827" width="3.58984375" style="327" customWidth="1"/>
    <col min="13828" max="13828" width="5.1875" style="327" customWidth="1"/>
    <col min="13829" max="13829" width="6.65234375" style="327" customWidth="1"/>
    <col min="13830" max="13830" width="3.58984375" style="327" customWidth="1"/>
    <col min="13831" max="13831" width="6.3828125" style="327" customWidth="1"/>
    <col min="13832" max="13832" width="2.79296875" style="327" customWidth="1"/>
    <col min="13833" max="13835" width="4.390625" style="327" customWidth="1"/>
    <col min="13836" max="13836" width="4.12109375" style="327" customWidth="1"/>
    <col min="13837" max="13837" width="3.05859375" style="327" customWidth="1"/>
    <col min="13838" max="13838" width="3.58984375" style="327" customWidth="1"/>
    <col min="13839" max="13839" width="2.52734375" style="327" customWidth="1"/>
    <col min="13840" max="13840" width="3.85546875" style="327" customWidth="1"/>
    <col min="13841" max="13841" width="3.32421875" style="327" customWidth="1"/>
    <col min="13842" max="13842" width="15.30078125" style="327" customWidth="1"/>
    <col min="13843" max="13843" width="1.59375" style="327" customWidth="1"/>
    <col min="13844" max="13844" width="3.32421875" style="327" customWidth="1"/>
    <col min="13845" max="13845" width="5.1875" style="327" customWidth="1"/>
    <col min="13846" max="13846" width="6.78515625" style="327" customWidth="1"/>
    <col min="13847" max="13847" width="2.125" style="327" customWidth="1"/>
    <col min="13848" max="13848" width="27.94140625" style="327" bestFit="1" customWidth="1"/>
    <col min="13849" max="14075" width="9.84375" style="327" customWidth="1"/>
    <col min="14076" max="14076" width="1.328125" style="327" customWidth="1"/>
    <col min="14077" max="14077" width="3.05859375" style="327" customWidth="1"/>
    <col min="14078" max="14078" width="6.51953125" style="327" customWidth="1"/>
    <col min="14079" max="14079" width="22.484375" style="327" customWidth="1"/>
    <col min="14080" max="14080" width="18.890625" style="327" customWidth="1"/>
    <col min="14081" max="14081" width="6.1171875" style="327" customWidth="1"/>
    <col min="14082" max="14082" width="5.3203125" style="327" customWidth="1"/>
    <col min="14083" max="14083" width="3.58984375" style="327" customWidth="1"/>
    <col min="14084" max="14084" width="5.1875" style="327" customWidth="1"/>
    <col min="14085" max="14085" width="6.65234375" style="327" customWidth="1"/>
    <col min="14086" max="14086" width="3.58984375" style="327" customWidth="1"/>
    <col min="14087" max="14087" width="6.3828125" style="327" customWidth="1"/>
    <col min="14088" max="14088" width="2.79296875" style="327" customWidth="1"/>
    <col min="14089" max="14091" width="4.390625" style="327" customWidth="1"/>
    <col min="14092" max="14092" width="4.12109375" style="327" customWidth="1"/>
    <col min="14093" max="14093" width="3.05859375" style="327" customWidth="1"/>
    <col min="14094" max="14094" width="3.58984375" style="327" customWidth="1"/>
    <col min="14095" max="14095" width="2.52734375" style="327" customWidth="1"/>
    <col min="14096" max="14096" width="3.85546875" style="327" customWidth="1"/>
    <col min="14097" max="14097" width="3.32421875" style="327" customWidth="1"/>
    <col min="14098" max="14098" width="15.30078125" style="327" customWidth="1"/>
    <col min="14099" max="14099" width="1.59375" style="327" customWidth="1"/>
    <col min="14100" max="14100" width="3.32421875" style="327" customWidth="1"/>
    <col min="14101" max="14101" width="5.1875" style="327" customWidth="1"/>
    <col min="14102" max="14102" width="6.78515625" style="327" customWidth="1"/>
    <col min="14103" max="14103" width="2.125" style="327" customWidth="1"/>
    <col min="14104" max="14104" width="27.94140625" style="327" bestFit="1" customWidth="1"/>
    <col min="14105" max="14331" width="9.84375" style="327" customWidth="1"/>
    <col min="14332" max="14332" width="1.328125" style="327" customWidth="1"/>
    <col min="14333" max="14333" width="3.05859375" style="327" customWidth="1"/>
    <col min="14334" max="14334" width="6.51953125" style="327" customWidth="1"/>
    <col min="14335" max="14335" width="22.484375" style="327" customWidth="1"/>
    <col min="14336" max="14336" width="18.890625" style="327" customWidth="1"/>
    <col min="14337" max="14337" width="6.1171875" style="327" customWidth="1"/>
    <col min="14338" max="14338" width="5.3203125" style="327" customWidth="1"/>
    <col min="14339" max="14339" width="3.58984375" style="327" customWidth="1"/>
    <col min="14340" max="14340" width="5.1875" style="327" customWidth="1"/>
    <col min="14341" max="14341" width="6.65234375" style="327" customWidth="1"/>
    <col min="14342" max="14342" width="3.58984375" style="327" customWidth="1"/>
    <col min="14343" max="14343" width="6.3828125" style="327" customWidth="1"/>
    <col min="14344" max="14344" width="2.79296875" style="327" customWidth="1"/>
    <col min="14345" max="14347" width="4.390625" style="327" customWidth="1"/>
    <col min="14348" max="14348" width="4.12109375" style="327" customWidth="1"/>
    <col min="14349" max="14349" width="3.05859375" style="327" customWidth="1"/>
    <col min="14350" max="14350" width="3.58984375" style="327" customWidth="1"/>
    <col min="14351" max="14351" width="2.52734375" style="327" customWidth="1"/>
    <col min="14352" max="14352" width="3.85546875" style="327" customWidth="1"/>
    <col min="14353" max="14353" width="3.32421875" style="327" customWidth="1"/>
    <col min="14354" max="14354" width="15.30078125" style="327" customWidth="1"/>
    <col min="14355" max="14355" width="1.59375" style="327" customWidth="1"/>
    <col min="14356" max="14356" width="3.32421875" style="327" customWidth="1"/>
    <col min="14357" max="14357" width="5.1875" style="327" customWidth="1"/>
    <col min="14358" max="14358" width="6.78515625" style="327" customWidth="1"/>
    <col min="14359" max="14359" width="2.125" style="327" customWidth="1"/>
    <col min="14360" max="14360" width="27.94140625" style="327" bestFit="1" customWidth="1"/>
    <col min="14361" max="14587" width="9.84375" style="327" customWidth="1"/>
    <col min="14588" max="14588" width="1.328125" style="327" customWidth="1"/>
    <col min="14589" max="14589" width="3.05859375" style="327" customWidth="1"/>
    <col min="14590" max="14590" width="6.51953125" style="327" customWidth="1"/>
    <col min="14591" max="14591" width="22.484375" style="327" customWidth="1"/>
    <col min="14592" max="14592" width="18.890625" style="327" customWidth="1"/>
    <col min="14593" max="14593" width="6.1171875" style="327" customWidth="1"/>
    <col min="14594" max="14594" width="5.3203125" style="327" customWidth="1"/>
    <col min="14595" max="14595" width="3.58984375" style="327" customWidth="1"/>
    <col min="14596" max="14596" width="5.1875" style="327" customWidth="1"/>
    <col min="14597" max="14597" width="6.65234375" style="327" customWidth="1"/>
    <col min="14598" max="14598" width="3.58984375" style="327" customWidth="1"/>
    <col min="14599" max="14599" width="6.3828125" style="327" customWidth="1"/>
    <col min="14600" max="14600" width="2.79296875" style="327" customWidth="1"/>
    <col min="14601" max="14603" width="4.390625" style="327" customWidth="1"/>
    <col min="14604" max="14604" width="4.12109375" style="327" customWidth="1"/>
    <col min="14605" max="14605" width="3.05859375" style="327" customWidth="1"/>
    <col min="14606" max="14606" width="3.58984375" style="327" customWidth="1"/>
    <col min="14607" max="14607" width="2.52734375" style="327" customWidth="1"/>
    <col min="14608" max="14608" width="3.85546875" style="327" customWidth="1"/>
    <col min="14609" max="14609" width="3.32421875" style="327" customWidth="1"/>
    <col min="14610" max="14610" width="15.30078125" style="327" customWidth="1"/>
    <col min="14611" max="14611" width="1.59375" style="327" customWidth="1"/>
    <col min="14612" max="14612" width="3.32421875" style="327" customWidth="1"/>
    <col min="14613" max="14613" width="5.1875" style="327" customWidth="1"/>
    <col min="14614" max="14614" width="6.78515625" style="327" customWidth="1"/>
    <col min="14615" max="14615" width="2.125" style="327" customWidth="1"/>
    <col min="14616" max="14616" width="27.94140625" style="327" bestFit="1" customWidth="1"/>
    <col min="14617" max="14843" width="9.84375" style="327" customWidth="1"/>
    <col min="14844" max="14844" width="1.328125" style="327" customWidth="1"/>
    <col min="14845" max="14845" width="3.05859375" style="327" customWidth="1"/>
    <col min="14846" max="14846" width="6.51953125" style="327" customWidth="1"/>
    <col min="14847" max="14847" width="22.484375" style="327" customWidth="1"/>
    <col min="14848" max="14848" width="18.890625" style="327" customWidth="1"/>
    <col min="14849" max="14849" width="6.1171875" style="327" customWidth="1"/>
    <col min="14850" max="14850" width="5.3203125" style="327" customWidth="1"/>
    <col min="14851" max="14851" width="3.58984375" style="327" customWidth="1"/>
    <col min="14852" max="14852" width="5.1875" style="327" customWidth="1"/>
    <col min="14853" max="14853" width="6.65234375" style="327" customWidth="1"/>
    <col min="14854" max="14854" width="3.58984375" style="327" customWidth="1"/>
    <col min="14855" max="14855" width="6.3828125" style="327" customWidth="1"/>
    <col min="14856" max="14856" width="2.79296875" style="327" customWidth="1"/>
    <col min="14857" max="14859" width="4.390625" style="327" customWidth="1"/>
    <col min="14860" max="14860" width="4.12109375" style="327" customWidth="1"/>
    <col min="14861" max="14861" width="3.05859375" style="327" customWidth="1"/>
    <col min="14862" max="14862" width="3.58984375" style="327" customWidth="1"/>
    <col min="14863" max="14863" width="2.52734375" style="327" customWidth="1"/>
    <col min="14864" max="14864" width="3.85546875" style="327" customWidth="1"/>
    <col min="14865" max="14865" width="3.32421875" style="327" customWidth="1"/>
    <col min="14866" max="14866" width="15.30078125" style="327" customWidth="1"/>
    <col min="14867" max="14867" width="1.59375" style="327" customWidth="1"/>
    <col min="14868" max="14868" width="3.32421875" style="327" customWidth="1"/>
    <col min="14869" max="14869" width="5.1875" style="327" customWidth="1"/>
    <col min="14870" max="14870" width="6.78515625" style="327" customWidth="1"/>
    <col min="14871" max="14871" width="2.125" style="327" customWidth="1"/>
    <col min="14872" max="14872" width="27.94140625" style="327" bestFit="1" customWidth="1"/>
    <col min="14873" max="15099" width="9.84375" style="327" customWidth="1"/>
    <col min="15100" max="15100" width="1.328125" style="327" customWidth="1"/>
    <col min="15101" max="15101" width="3.05859375" style="327" customWidth="1"/>
    <col min="15102" max="15102" width="6.51953125" style="327" customWidth="1"/>
    <col min="15103" max="15103" width="22.484375" style="327" customWidth="1"/>
    <col min="15104" max="15104" width="18.890625" style="327" customWidth="1"/>
    <col min="15105" max="15105" width="6.1171875" style="327" customWidth="1"/>
    <col min="15106" max="15106" width="5.3203125" style="327" customWidth="1"/>
    <col min="15107" max="15107" width="3.58984375" style="327" customWidth="1"/>
    <col min="15108" max="15108" width="5.1875" style="327" customWidth="1"/>
    <col min="15109" max="15109" width="6.65234375" style="327" customWidth="1"/>
    <col min="15110" max="15110" width="3.58984375" style="327" customWidth="1"/>
    <col min="15111" max="15111" width="6.3828125" style="327" customWidth="1"/>
    <col min="15112" max="15112" width="2.79296875" style="327" customWidth="1"/>
    <col min="15113" max="15115" width="4.390625" style="327" customWidth="1"/>
    <col min="15116" max="15116" width="4.12109375" style="327" customWidth="1"/>
    <col min="15117" max="15117" width="3.05859375" style="327" customWidth="1"/>
    <col min="15118" max="15118" width="3.58984375" style="327" customWidth="1"/>
    <col min="15119" max="15119" width="2.52734375" style="327" customWidth="1"/>
    <col min="15120" max="15120" width="3.85546875" style="327" customWidth="1"/>
    <col min="15121" max="15121" width="3.32421875" style="327" customWidth="1"/>
    <col min="15122" max="15122" width="15.30078125" style="327" customWidth="1"/>
    <col min="15123" max="15123" width="1.59375" style="327" customWidth="1"/>
    <col min="15124" max="15124" width="3.32421875" style="327" customWidth="1"/>
    <col min="15125" max="15125" width="5.1875" style="327" customWidth="1"/>
    <col min="15126" max="15126" width="6.78515625" style="327" customWidth="1"/>
    <col min="15127" max="15127" width="2.125" style="327" customWidth="1"/>
    <col min="15128" max="15128" width="27.94140625" style="327" bestFit="1" customWidth="1"/>
    <col min="15129" max="15355" width="9.84375" style="327" customWidth="1"/>
    <col min="15356" max="15356" width="1.328125" style="327" customWidth="1"/>
    <col min="15357" max="15357" width="3.05859375" style="327" customWidth="1"/>
    <col min="15358" max="15358" width="6.51953125" style="327" customWidth="1"/>
    <col min="15359" max="15359" width="22.484375" style="327" customWidth="1"/>
    <col min="15360" max="15360" width="18.890625" style="327" customWidth="1"/>
    <col min="15361" max="15361" width="6.1171875" style="327" customWidth="1"/>
    <col min="15362" max="15362" width="5.3203125" style="327" customWidth="1"/>
    <col min="15363" max="15363" width="3.58984375" style="327" customWidth="1"/>
    <col min="15364" max="15364" width="5.1875" style="327" customWidth="1"/>
    <col min="15365" max="15365" width="6.65234375" style="327" customWidth="1"/>
    <col min="15366" max="15366" width="3.58984375" style="327" customWidth="1"/>
    <col min="15367" max="15367" width="6.3828125" style="327" customWidth="1"/>
    <col min="15368" max="15368" width="2.79296875" style="327" customWidth="1"/>
    <col min="15369" max="15371" width="4.390625" style="327" customWidth="1"/>
    <col min="15372" max="15372" width="4.12109375" style="327" customWidth="1"/>
    <col min="15373" max="15373" width="3.05859375" style="327" customWidth="1"/>
    <col min="15374" max="15374" width="3.58984375" style="327" customWidth="1"/>
    <col min="15375" max="15375" width="2.52734375" style="327" customWidth="1"/>
    <col min="15376" max="15376" width="3.85546875" style="327" customWidth="1"/>
    <col min="15377" max="15377" width="3.32421875" style="327" customWidth="1"/>
    <col min="15378" max="15378" width="15.30078125" style="327" customWidth="1"/>
    <col min="15379" max="15379" width="1.59375" style="327" customWidth="1"/>
    <col min="15380" max="15380" width="3.32421875" style="327" customWidth="1"/>
    <col min="15381" max="15381" width="5.1875" style="327" customWidth="1"/>
    <col min="15382" max="15382" width="6.78515625" style="327" customWidth="1"/>
    <col min="15383" max="15383" width="2.125" style="327" customWidth="1"/>
    <col min="15384" max="15384" width="27.94140625" style="327" bestFit="1" customWidth="1"/>
    <col min="15385" max="15611" width="9.84375" style="327" customWidth="1"/>
    <col min="15612" max="15612" width="1.328125" style="327" customWidth="1"/>
    <col min="15613" max="15613" width="3.05859375" style="327" customWidth="1"/>
    <col min="15614" max="15614" width="6.51953125" style="327" customWidth="1"/>
    <col min="15615" max="15615" width="22.484375" style="327" customWidth="1"/>
    <col min="15616" max="15616" width="18.890625" style="327" customWidth="1"/>
    <col min="15617" max="15617" width="6.1171875" style="327" customWidth="1"/>
    <col min="15618" max="15618" width="5.3203125" style="327" customWidth="1"/>
    <col min="15619" max="15619" width="3.58984375" style="327" customWidth="1"/>
    <col min="15620" max="15620" width="5.1875" style="327" customWidth="1"/>
    <col min="15621" max="15621" width="6.65234375" style="327" customWidth="1"/>
    <col min="15622" max="15622" width="3.58984375" style="327" customWidth="1"/>
    <col min="15623" max="15623" width="6.3828125" style="327" customWidth="1"/>
    <col min="15624" max="15624" width="2.79296875" style="327" customWidth="1"/>
    <col min="15625" max="15627" width="4.390625" style="327" customWidth="1"/>
    <col min="15628" max="15628" width="4.12109375" style="327" customWidth="1"/>
    <col min="15629" max="15629" width="3.05859375" style="327" customWidth="1"/>
    <col min="15630" max="15630" width="3.58984375" style="327" customWidth="1"/>
    <col min="15631" max="15631" width="2.52734375" style="327" customWidth="1"/>
    <col min="15632" max="15632" width="3.85546875" style="327" customWidth="1"/>
    <col min="15633" max="15633" width="3.32421875" style="327" customWidth="1"/>
    <col min="15634" max="15634" width="15.30078125" style="327" customWidth="1"/>
    <col min="15635" max="15635" width="1.59375" style="327" customWidth="1"/>
    <col min="15636" max="15636" width="3.32421875" style="327" customWidth="1"/>
    <col min="15637" max="15637" width="5.1875" style="327" customWidth="1"/>
    <col min="15638" max="15638" width="6.78515625" style="327" customWidth="1"/>
    <col min="15639" max="15639" width="2.125" style="327" customWidth="1"/>
    <col min="15640" max="15640" width="27.94140625" style="327" bestFit="1" customWidth="1"/>
    <col min="15641" max="15867" width="9.84375" style="327" customWidth="1"/>
    <col min="15868" max="15868" width="1.328125" style="327" customWidth="1"/>
    <col min="15869" max="15869" width="3.05859375" style="327" customWidth="1"/>
    <col min="15870" max="15870" width="6.51953125" style="327" customWidth="1"/>
    <col min="15871" max="15871" width="22.484375" style="327" customWidth="1"/>
    <col min="15872" max="15872" width="18.890625" style="327" customWidth="1"/>
    <col min="15873" max="15873" width="6.1171875" style="327" customWidth="1"/>
    <col min="15874" max="15874" width="5.3203125" style="327" customWidth="1"/>
    <col min="15875" max="15875" width="3.58984375" style="327" customWidth="1"/>
    <col min="15876" max="15876" width="5.1875" style="327" customWidth="1"/>
    <col min="15877" max="15877" width="6.65234375" style="327" customWidth="1"/>
    <col min="15878" max="15878" width="3.58984375" style="327" customWidth="1"/>
    <col min="15879" max="15879" width="6.3828125" style="327" customWidth="1"/>
    <col min="15880" max="15880" width="2.79296875" style="327" customWidth="1"/>
    <col min="15881" max="15883" width="4.390625" style="327" customWidth="1"/>
    <col min="15884" max="15884" width="4.12109375" style="327" customWidth="1"/>
    <col min="15885" max="15885" width="3.05859375" style="327" customWidth="1"/>
    <col min="15886" max="15886" width="3.58984375" style="327" customWidth="1"/>
    <col min="15887" max="15887" width="2.52734375" style="327" customWidth="1"/>
    <col min="15888" max="15888" width="3.85546875" style="327" customWidth="1"/>
    <col min="15889" max="15889" width="3.32421875" style="327" customWidth="1"/>
    <col min="15890" max="15890" width="15.30078125" style="327" customWidth="1"/>
    <col min="15891" max="15891" width="1.59375" style="327" customWidth="1"/>
    <col min="15892" max="15892" width="3.32421875" style="327" customWidth="1"/>
    <col min="15893" max="15893" width="5.1875" style="327" customWidth="1"/>
    <col min="15894" max="15894" width="6.78515625" style="327" customWidth="1"/>
    <col min="15895" max="15895" width="2.125" style="327" customWidth="1"/>
    <col min="15896" max="15896" width="27.94140625" style="327" bestFit="1" customWidth="1"/>
    <col min="15897" max="16123" width="9.84375" style="327" customWidth="1"/>
    <col min="16124" max="16124" width="1.328125" style="327" customWidth="1"/>
    <col min="16125" max="16125" width="3.05859375" style="327" customWidth="1"/>
    <col min="16126" max="16126" width="6.51953125" style="327" customWidth="1"/>
    <col min="16127" max="16127" width="22.484375" style="327" customWidth="1"/>
    <col min="16128" max="16128" width="18.890625" style="327" customWidth="1"/>
    <col min="16129" max="16129" width="6.1171875" style="327" customWidth="1"/>
    <col min="16130" max="16130" width="5.3203125" style="327" customWidth="1"/>
    <col min="16131" max="16131" width="3.58984375" style="327" customWidth="1"/>
    <col min="16132" max="16132" width="5.1875" style="327" customWidth="1"/>
    <col min="16133" max="16133" width="6.65234375" style="327" customWidth="1"/>
    <col min="16134" max="16134" width="3.58984375" style="327" customWidth="1"/>
    <col min="16135" max="16135" width="6.3828125" style="327" customWidth="1"/>
    <col min="16136" max="16136" width="2.79296875" style="327" customWidth="1"/>
    <col min="16137" max="16139" width="4.390625" style="327" customWidth="1"/>
    <col min="16140" max="16140" width="4.12109375" style="327" customWidth="1"/>
    <col min="16141" max="16141" width="3.05859375" style="327" customWidth="1"/>
    <col min="16142" max="16142" width="3.58984375" style="327" customWidth="1"/>
    <col min="16143" max="16143" width="2.52734375" style="327" customWidth="1"/>
    <col min="16144" max="16144" width="3.85546875" style="327" customWidth="1"/>
    <col min="16145" max="16145" width="3.32421875" style="327" customWidth="1"/>
    <col min="16146" max="16146" width="15.30078125" style="327" customWidth="1"/>
    <col min="16147" max="16147" width="1.59375" style="327" customWidth="1"/>
    <col min="16148" max="16148" width="3.32421875" style="327" customWidth="1"/>
    <col min="16149" max="16149" width="5.1875" style="327" customWidth="1"/>
    <col min="16150" max="16150" width="6.78515625" style="327" customWidth="1"/>
    <col min="16151" max="16151" width="2.125" style="327" customWidth="1"/>
    <col min="16152" max="16152" width="27.94140625" style="327" bestFit="1" customWidth="1"/>
    <col min="16153" max="16384" width="9.84375" style="327" customWidth="1"/>
  </cols>
  <sheetData>
    <row r="1" spans="1:33" s="40" customFormat="1" ht="20.25">
      <c r="A1" s="383"/>
      <c r="B1" s="250" t="s">
        <v>189</v>
      </c>
      <c r="C1" s="383"/>
      <c r="D1" s="383"/>
      <c r="E1" s="383"/>
      <c r="F1" s="383"/>
      <c r="G1" s="383"/>
      <c r="H1" s="383"/>
      <c r="I1" s="384"/>
      <c r="J1" s="385"/>
      <c r="K1" s="385"/>
      <c r="L1" s="385"/>
      <c r="M1" s="677"/>
      <c r="N1" s="677"/>
      <c r="O1" s="677"/>
      <c r="P1" s="677"/>
      <c r="Q1" s="677"/>
      <c r="R1" s="677"/>
      <c r="S1" s="677"/>
      <c r="T1" s="383"/>
      <c r="U1" s="312"/>
      <c r="V1" s="312"/>
      <c r="W1" s="312"/>
      <c r="X1" s="312"/>
      <c r="Y1" s="312"/>
      <c r="Z1" s="312"/>
      <c r="AA1" s="386"/>
      <c r="AB1" s="312"/>
      <c r="AC1" s="312"/>
      <c r="AD1" s="387"/>
      <c r="AE1" s="312"/>
      <c r="AF1" s="312"/>
      <c r="AG1" s="388" t="s">
        <v>588</v>
      </c>
    </row>
    <row r="2" spans="1:33" s="40" customFormat="1" ht="20.25">
      <c r="A2" s="383"/>
      <c r="B2" s="258" t="s">
        <v>224</v>
      </c>
      <c r="C2" s="383"/>
      <c r="D2" s="383"/>
      <c r="E2" s="383"/>
      <c r="F2" s="383"/>
      <c r="G2" s="383"/>
      <c r="H2" s="383"/>
      <c r="I2" s="384"/>
      <c r="J2" s="385"/>
      <c r="K2" s="385"/>
      <c r="L2" s="385"/>
      <c r="M2" s="384"/>
      <c r="N2" s="385"/>
      <c r="O2" s="385"/>
      <c r="P2" s="385"/>
      <c r="Q2" s="389"/>
      <c r="R2" s="390"/>
      <c r="S2" s="383"/>
      <c r="T2" s="383"/>
      <c r="U2" s="312"/>
      <c r="V2" s="312"/>
      <c r="W2" s="312"/>
      <c r="X2" s="312"/>
      <c r="Y2" s="312"/>
      <c r="Z2" s="312"/>
      <c r="AA2" s="312"/>
      <c r="AB2" s="312"/>
      <c r="AC2" s="312"/>
      <c r="AD2" s="312"/>
      <c r="AE2" s="312"/>
      <c r="AF2" s="312"/>
      <c r="AG2" s="391" t="s">
        <v>589</v>
      </c>
    </row>
    <row r="3" spans="1:33" s="40" customFormat="1" ht="14.1" customHeight="1">
      <c r="A3" s="383"/>
      <c r="B3" s="392"/>
      <c r="C3" s="321"/>
      <c r="D3" s="321"/>
      <c r="E3" s="321"/>
      <c r="F3" s="321"/>
      <c r="G3" s="321"/>
      <c r="H3" s="321"/>
      <c r="I3" s="322"/>
      <c r="J3" s="323"/>
      <c r="K3" s="323"/>
      <c r="L3" s="323"/>
      <c r="M3" s="322"/>
      <c r="N3" s="323"/>
      <c r="O3" s="323"/>
      <c r="P3" s="323"/>
      <c r="Q3" s="393"/>
      <c r="R3" s="394"/>
      <c r="S3" s="395"/>
      <c r="T3" s="395"/>
      <c r="U3" s="395"/>
      <c r="V3" s="395"/>
      <c r="W3" s="321"/>
      <c r="X3" s="321"/>
      <c r="Y3" s="321"/>
      <c r="Z3" s="321"/>
      <c r="AA3" s="321"/>
      <c r="AB3" s="321"/>
      <c r="AC3" s="326"/>
      <c r="AD3" s="629" t="s">
        <v>591</v>
      </c>
      <c r="AE3" s="629"/>
      <c r="AF3" s="396"/>
      <c r="AG3" s="397" t="s">
        <v>590</v>
      </c>
    </row>
    <row r="4" spans="1:33" s="337" customFormat="1" ht="3" customHeight="1">
      <c r="A4" s="398"/>
      <c r="B4" s="399"/>
      <c r="C4" s="328"/>
      <c r="D4" s="328"/>
      <c r="E4" s="328"/>
      <c r="F4" s="328"/>
      <c r="G4" s="328"/>
      <c r="H4" s="328"/>
      <c r="I4" s="338"/>
      <c r="J4" s="339"/>
      <c r="K4" s="339"/>
      <c r="L4" s="339"/>
      <c r="M4" s="338"/>
      <c r="N4" s="400"/>
      <c r="O4" s="400"/>
      <c r="P4" s="400"/>
      <c r="Q4" s="334"/>
      <c r="R4" s="335"/>
      <c r="S4" s="328"/>
      <c r="T4" s="328"/>
      <c r="U4" s="328"/>
      <c r="V4" s="328"/>
      <c r="W4" s="328"/>
      <c r="X4" s="328"/>
      <c r="Y4" s="328"/>
      <c r="Z4" s="328"/>
      <c r="AA4" s="328"/>
      <c r="AB4" s="328"/>
      <c r="AC4" s="336"/>
      <c r="AD4" s="629"/>
      <c r="AE4" s="629"/>
      <c r="AF4" s="396"/>
    </row>
    <row r="5" spans="1:33" s="337" customFormat="1" ht="14.25" customHeight="1">
      <c r="A5" s="398"/>
      <c r="B5" s="399"/>
      <c r="C5" s="647" t="s">
        <v>580</v>
      </c>
      <c r="D5" s="648"/>
      <c r="E5" s="649" t="s">
        <v>225</v>
      </c>
      <c r="F5" s="649"/>
      <c r="G5" s="649"/>
      <c r="H5" s="649"/>
      <c r="I5" s="650" t="s">
        <v>192</v>
      </c>
      <c r="J5" s="678">
        <f>SUMIF(E20:F34,"製程用水",G20:V34)</f>
        <v>0</v>
      </c>
      <c r="K5" s="678"/>
      <c r="L5" s="678"/>
      <c r="M5" s="650" t="s">
        <v>192</v>
      </c>
      <c r="N5" s="652" t="str">
        <f>IF(ISERROR(J5/J6)," ",J5/J6)</f>
        <v xml:space="preserve"> </v>
      </c>
      <c r="O5" s="652"/>
      <c r="P5" s="652"/>
      <c r="Q5" s="334"/>
      <c r="R5" s="335"/>
      <c r="S5" s="328"/>
      <c r="T5" s="328"/>
      <c r="U5" s="328"/>
      <c r="V5" s="328"/>
      <c r="W5" s="328"/>
      <c r="X5" s="328"/>
      <c r="Y5" s="328"/>
      <c r="Z5" s="328"/>
      <c r="AA5" s="328"/>
      <c r="AB5" s="328"/>
      <c r="AC5" s="336"/>
      <c r="AD5" s="629"/>
      <c r="AE5" s="629"/>
      <c r="AF5" s="396"/>
    </row>
    <row r="6" spans="1:33" s="337" customFormat="1" ht="14.25" customHeight="1">
      <c r="A6" s="398"/>
      <c r="B6" s="399"/>
      <c r="C6" s="648"/>
      <c r="D6" s="648"/>
      <c r="E6" s="653" t="s">
        <v>191</v>
      </c>
      <c r="F6" s="653"/>
      <c r="G6" s="653"/>
      <c r="H6" s="653"/>
      <c r="I6" s="650"/>
      <c r="J6" s="679">
        <f>SUM('壹、清潔生產評估背景資訊'!E6,'壹、清潔生產評估背景資訊'!M6,'壹、清潔生產評估背景資訊'!E7,'壹、清潔生產評估背景資訊'!M7,'壹、清潔生產評估背景資訊'!E8,'壹、清潔生產評估背景資訊'!M8,'壹、清潔生產評估背景資訊'!E9)</f>
        <v>0</v>
      </c>
      <c r="K6" s="679"/>
      <c r="L6" s="679"/>
      <c r="M6" s="650"/>
      <c r="N6" s="652"/>
      <c r="O6" s="652"/>
      <c r="P6" s="652"/>
      <c r="Q6" s="334"/>
      <c r="R6" s="335"/>
      <c r="S6" s="328"/>
      <c r="T6" s="328"/>
      <c r="U6" s="328"/>
      <c r="V6" s="328"/>
      <c r="W6" s="328"/>
      <c r="X6" s="328"/>
      <c r="Y6" s="328"/>
      <c r="Z6" s="328"/>
      <c r="AA6" s="328"/>
      <c r="AB6" s="328"/>
      <c r="AC6" s="336"/>
      <c r="AD6" s="629"/>
      <c r="AE6" s="629"/>
      <c r="AF6" s="396"/>
    </row>
    <row r="7" spans="1:33" s="337" customFormat="1" ht="4.5" customHeight="1">
      <c r="A7" s="398"/>
      <c r="B7" s="399"/>
      <c r="C7" s="328"/>
      <c r="D7" s="328"/>
      <c r="E7" s="328"/>
      <c r="F7" s="328"/>
      <c r="G7" s="328"/>
      <c r="H7" s="328"/>
      <c r="I7" s="338"/>
      <c r="J7" s="339"/>
      <c r="K7" s="339"/>
      <c r="L7" s="339"/>
      <c r="M7" s="338"/>
      <c r="N7" s="339"/>
      <c r="O7" s="339"/>
      <c r="P7" s="339"/>
      <c r="Q7" s="334"/>
      <c r="R7" s="335"/>
      <c r="S7" s="398"/>
      <c r="T7" s="398"/>
      <c r="U7" s="398"/>
      <c r="V7" s="398"/>
      <c r="W7" s="328"/>
      <c r="X7" s="328"/>
      <c r="Y7" s="328"/>
      <c r="Z7" s="328"/>
      <c r="AA7" s="328"/>
      <c r="AB7" s="328"/>
      <c r="AC7" s="336"/>
      <c r="AD7" s="629"/>
      <c r="AE7" s="629"/>
      <c r="AF7" s="396"/>
    </row>
    <row r="8" spans="1:33" s="337" customFormat="1" ht="14.25" customHeight="1">
      <c r="A8" s="398"/>
      <c r="B8" s="399"/>
      <c r="C8" s="647" t="s">
        <v>581</v>
      </c>
      <c r="D8" s="648"/>
      <c r="E8" s="655" t="s">
        <v>226</v>
      </c>
      <c r="F8" s="650" t="s">
        <v>195</v>
      </c>
      <c r="G8" s="649" t="s">
        <v>582</v>
      </c>
      <c r="H8" s="649"/>
      <c r="I8" s="649"/>
      <c r="J8" s="649"/>
      <c r="K8" s="656" t="s">
        <v>196</v>
      </c>
      <c r="L8" s="655" t="s">
        <v>584</v>
      </c>
      <c r="M8" s="655"/>
      <c r="N8" s="655"/>
      <c r="O8" s="655"/>
      <c r="P8" s="655" t="s">
        <v>192</v>
      </c>
      <c r="Q8" s="685">
        <f>IF(N5&gt;=附表1_多項產品基準值修正計算方式!AP21,IF(N5&gt;=附表1_多項產品基準值修正計算方式!AP20,IF(N5&gt;=附表1_多項產品基準值修正計算方式!AP19,IF(N5&gt;=附表1_多項產品基準值修正計算方式!AP18,IF(N5&gt;=附表1_多項產品基準值修正計算方式!AP17,0,2),4),6),8),10)</f>
        <v>0</v>
      </c>
      <c r="R8" s="650" t="s">
        <v>195</v>
      </c>
      <c r="S8" s="678" t="str">
        <f>N5</f>
        <v xml:space="preserve"> </v>
      </c>
      <c r="T8" s="678"/>
      <c r="U8" s="342" t="s">
        <v>197</v>
      </c>
      <c r="V8" s="401" t="str">
        <f>IF(N5&gt;=附表1_多項產品基準值修正計算方式!AP21,IF(N5&gt;=附表1_多項產品基準值修正計算方式!AP20,IF(N5&gt;=附表1_多項產品基準值修正計算方式!AP19,IF(N5&gt;=附表1_多項產品基準值修正計算方式!AP18,IF(N5&gt;=附表1_多項產品基準值修正計算方式!AP17,IF(N5&gt;附表1_多項產品基準值修正計算方式!AP17,"&gt;低標",0),附表1_多項產品基準值修正計算方式!AP17),附表1_多項產品基準值修正計算方式!AP18),附表1_多項產品基準值修正計算方式!AP19),附表1_多項產品基準值修正計算方式!AP20),附表1_多項產品基準值修正計算方式!AP21)</f>
        <v>&gt;低標</v>
      </c>
      <c r="W8" s="656" t="s">
        <v>196</v>
      </c>
      <c r="X8" s="655" t="s">
        <v>198</v>
      </c>
      <c r="Y8" s="685">
        <f>IF(N5&lt;附表1_多項產品基準值修正計算方式!AP17,IF(N5&lt;附表1_多項產品基準值修正計算方式!AP18,IF(N5&lt;附表1_多項產品基準值修正計算方式!AP19,IF(N5&lt;附表1_多項產品基準值修正計算方式!AP20,IF(N5&lt;附表1_多項產品基準值修正計算方式!AP21,10,10),8),6),4),2)</f>
        <v>2</v>
      </c>
      <c r="Z8" s="655" t="s">
        <v>197</v>
      </c>
      <c r="AA8" s="685">
        <f>IF(N5&gt;=附表1_多項產品基準值修正計算方式!AP21,IF(N5&gt;=附表1_多項產品基準值修正計算方式!AP20,IF(N5&gt;=附表1_多項產品基準值修正計算方式!AP19,IF(N5&gt;=附表1_多項產品基準值修正計算方式!AP18,IF(N5&gt;=附表1_多項產品基準值修正計算方式!AP17,0,2),4),6),8),10)</f>
        <v>0</v>
      </c>
      <c r="AB8" s="686" t="s">
        <v>199</v>
      </c>
      <c r="AC8" s="336"/>
      <c r="AD8" s="629"/>
      <c r="AE8" s="629"/>
      <c r="AF8" s="396"/>
    </row>
    <row r="9" spans="1:33" s="337" customFormat="1" ht="14.25" customHeight="1">
      <c r="A9" s="398"/>
      <c r="B9" s="399"/>
      <c r="C9" s="648"/>
      <c r="D9" s="648"/>
      <c r="E9" s="655"/>
      <c r="F9" s="650"/>
      <c r="G9" s="653" t="s">
        <v>583</v>
      </c>
      <c r="H9" s="653"/>
      <c r="I9" s="653"/>
      <c r="J9" s="653"/>
      <c r="K9" s="656"/>
      <c r="L9" s="655"/>
      <c r="M9" s="655"/>
      <c r="N9" s="655"/>
      <c r="O9" s="655"/>
      <c r="P9" s="655"/>
      <c r="Q9" s="685"/>
      <c r="R9" s="650"/>
      <c r="S9" s="663" t="str">
        <f>IF(N5&lt;附表1_多項產品基準值修正計算方式!AP17,IF(N5&lt;附表1_多項產品基準值修正計算方式!AP18,IF(N5&lt;附表1_多項產品基準值修正計算方式!AP19,IF(N5&lt;附表1_多項產品基準值修正計算方式!AP20,IF(N5&lt;附表1_多項產品基準值修正計算方式!AP21,附表1_多項產品基準值修正計算方式!AP21,附表1_多項產品基準值修正計算方式!AP21),附表1_多項產品基準值修正計算方式!AP20),附表1_多項產品基準值修正計算方式!AP19),附表1_多項產品基準值修正計算方式!AP18),附表1_多項產品基準值修正計算方式!AP17)</f>
        <v/>
      </c>
      <c r="T9" s="663"/>
      <c r="U9" s="332" t="s">
        <v>197</v>
      </c>
      <c r="V9" s="333" t="str">
        <f>IF(N5&gt;=附表1_多項產品基準值修正計算方式!AP21,IF(N5&gt;=附表1_多項產品基準值修正計算方式!AP20,IF(N5&gt;=附表1_多項產品基準值修正計算方式!AP19,IF(N5&gt;=附表1_多項產品基準值修正計算方式!AP18,IF(N5&gt;=附表1_多項產品基準值修正計算方式!AP17,IF(N5&gt;附表1_多項產品基準值修正計算方式!AP17,"&gt;低標",0),附表1_多項產品基準值修正計算方式!AP17),附表1_多項產品基準值修正計算方式!AP18),附表1_多項產品基準值修正計算方式!AP19),附表1_多項產品基準值修正計算方式!AP20),附表1_多項產品基準值修正計算方式!AP21)</f>
        <v>&gt;低標</v>
      </c>
      <c r="W9" s="656"/>
      <c r="X9" s="655"/>
      <c r="Y9" s="685"/>
      <c r="Z9" s="655"/>
      <c r="AA9" s="685"/>
      <c r="AB9" s="686"/>
      <c r="AC9" s="336"/>
      <c r="AD9" s="629"/>
      <c r="AE9" s="629"/>
      <c r="AF9" s="396"/>
    </row>
    <row r="10" spans="1:33" s="337" customFormat="1" ht="14.25" customHeight="1">
      <c r="A10" s="328"/>
      <c r="B10" s="329"/>
      <c r="C10" s="330"/>
      <c r="D10" s="330"/>
      <c r="E10" s="340"/>
      <c r="F10" s="332"/>
      <c r="G10" s="339"/>
      <c r="H10" s="332"/>
      <c r="I10" s="340"/>
      <c r="J10" s="332"/>
      <c r="K10" s="346"/>
      <c r="L10" s="346"/>
      <c r="M10" s="340"/>
      <c r="N10" s="340"/>
      <c r="O10" s="340"/>
      <c r="P10" s="346"/>
      <c r="Q10" s="346"/>
      <c r="R10" s="332"/>
      <c r="S10" s="339"/>
      <c r="T10" s="332"/>
      <c r="U10" s="332"/>
      <c r="V10" s="332"/>
      <c r="W10" s="340"/>
      <c r="X10" s="340"/>
      <c r="Y10" s="340"/>
      <c r="Z10" s="340"/>
      <c r="AA10" s="340"/>
      <c r="AB10" s="343"/>
      <c r="AC10" s="336"/>
      <c r="AD10" s="629"/>
      <c r="AE10" s="629"/>
      <c r="AF10" s="396"/>
    </row>
    <row r="11" spans="1:33" s="337" customFormat="1" ht="14.25" customHeight="1">
      <c r="A11" s="328"/>
      <c r="B11" s="329"/>
      <c r="C11" s="657" t="s">
        <v>227</v>
      </c>
      <c r="D11" s="657"/>
      <c r="E11" s="657"/>
      <c r="F11" s="332"/>
      <c r="G11" s="339"/>
      <c r="H11" s="332"/>
      <c r="I11" s="340"/>
      <c r="J11" s="332"/>
      <c r="K11" s="346"/>
      <c r="L11" s="346"/>
      <c r="M11" s="340"/>
      <c r="N11" s="340"/>
      <c r="O11" s="340"/>
      <c r="P11" s="346" t="s">
        <v>192</v>
      </c>
      <c r="Q11" s="652" t="str">
        <f>IF(J5=0,"",IF(Q8=10,10,IF(V8="&gt;低標",0,Q8+(S8-V8)/(S9-V9)*(Y8-AA8))))</f>
        <v/>
      </c>
      <c r="R11" s="652"/>
      <c r="S11" s="652"/>
      <c r="T11" s="652"/>
      <c r="U11" s="652"/>
      <c r="V11" s="332"/>
      <c r="W11" s="340"/>
      <c r="X11" s="340"/>
      <c r="Y11" s="340"/>
      <c r="Z11" s="340"/>
      <c r="AA11" s="340"/>
      <c r="AB11" s="343"/>
      <c r="AC11" s="336"/>
      <c r="AD11" s="629"/>
      <c r="AE11" s="629"/>
      <c r="AF11" s="396"/>
    </row>
    <row r="12" spans="1:33" s="337" customFormat="1" ht="14.25" customHeight="1">
      <c r="A12" s="328"/>
      <c r="B12" s="329"/>
      <c r="C12" s="657" t="s">
        <v>228</v>
      </c>
      <c r="D12" s="657"/>
      <c r="E12" s="657"/>
      <c r="F12" s="332"/>
      <c r="G12" s="339"/>
      <c r="H12" s="332"/>
      <c r="I12" s="340"/>
      <c r="J12" s="332"/>
      <c r="K12" s="346"/>
      <c r="L12" s="346"/>
      <c r="M12" s="340"/>
      <c r="N12" s="340"/>
      <c r="O12" s="340"/>
      <c r="P12" s="346"/>
      <c r="Q12" s="346"/>
      <c r="R12" s="332"/>
      <c r="S12" s="340"/>
      <c r="T12" s="332"/>
      <c r="U12" s="332"/>
      <c r="V12" s="332"/>
      <c r="W12" s="340"/>
      <c r="X12" s="340"/>
      <c r="Y12" s="340"/>
      <c r="Z12" s="340"/>
      <c r="AA12" s="340"/>
      <c r="AB12" s="343"/>
      <c r="AC12" s="336"/>
      <c r="AD12" s="629"/>
      <c r="AE12" s="629"/>
      <c r="AF12" s="396"/>
    </row>
    <row r="13" spans="1:33" s="337" customFormat="1" ht="14.25" customHeight="1">
      <c r="A13" s="328"/>
      <c r="B13" s="329"/>
      <c r="C13" s="657" t="s">
        <v>229</v>
      </c>
      <c r="D13" s="657"/>
      <c r="E13" s="657"/>
      <c r="F13" s="332"/>
      <c r="G13" s="339"/>
      <c r="H13" s="332"/>
      <c r="I13" s="340"/>
      <c r="J13" s="332"/>
      <c r="K13" s="346"/>
      <c r="L13" s="346"/>
      <c r="M13" s="340"/>
      <c r="N13" s="340"/>
      <c r="O13" s="340"/>
      <c r="P13" s="346"/>
      <c r="Q13" s="346"/>
      <c r="R13" s="332"/>
      <c r="S13" s="339"/>
      <c r="T13" s="332"/>
      <c r="U13" s="332"/>
      <c r="V13" s="332"/>
      <c r="W13" s="340"/>
      <c r="X13" s="340"/>
      <c r="Y13" s="340"/>
      <c r="Z13" s="340"/>
      <c r="AA13" s="340"/>
      <c r="AB13" s="343"/>
      <c r="AC13" s="336"/>
      <c r="AD13" s="629"/>
      <c r="AE13" s="629"/>
      <c r="AF13" s="396"/>
    </row>
    <row r="14" spans="1:33" s="337" customFormat="1" ht="14.25" customHeight="1">
      <c r="A14" s="328"/>
      <c r="B14" s="329"/>
      <c r="C14" s="657" t="s">
        <v>230</v>
      </c>
      <c r="D14" s="657"/>
      <c r="E14" s="657"/>
      <c r="F14" s="657"/>
      <c r="G14" s="657"/>
      <c r="H14" s="332"/>
      <c r="I14" s="340"/>
      <c r="J14" s="332"/>
      <c r="K14" s="346"/>
      <c r="L14" s="346"/>
      <c r="M14" s="340"/>
      <c r="N14" s="340"/>
      <c r="O14" s="340"/>
      <c r="P14" s="346"/>
      <c r="Q14" s="346"/>
      <c r="R14" s="332"/>
      <c r="S14" s="339"/>
      <c r="T14" s="332"/>
      <c r="U14" s="332"/>
      <c r="V14" s="332"/>
      <c r="W14" s="340"/>
      <c r="X14" s="340"/>
      <c r="Y14" s="340"/>
      <c r="Z14" s="340"/>
      <c r="AA14" s="340"/>
      <c r="AB14" s="343"/>
      <c r="AC14" s="336"/>
      <c r="AD14" s="629"/>
      <c r="AE14" s="629"/>
      <c r="AF14" s="396"/>
    </row>
    <row r="15" spans="1:33" s="337" customFormat="1" ht="14.25" customHeight="1">
      <c r="A15" s="328"/>
      <c r="B15" s="329"/>
      <c r="C15" s="657" t="s">
        <v>231</v>
      </c>
      <c r="D15" s="657"/>
      <c r="E15" s="657"/>
      <c r="F15" s="657"/>
      <c r="G15" s="657"/>
      <c r="H15" s="332"/>
      <c r="I15" s="340"/>
      <c r="J15" s="332"/>
      <c r="K15" s="346"/>
      <c r="L15" s="346"/>
      <c r="M15" s="340"/>
      <c r="N15" s="340"/>
      <c r="O15" s="340"/>
      <c r="P15" s="346"/>
      <c r="Q15" s="346"/>
      <c r="R15" s="332"/>
      <c r="S15" s="339"/>
      <c r="T15" s="332"/>
      <c r="U15" s="332"/>
      <c r="V15" s="332"/>
      <c r="W15" s="340"/>
      <c r="X15" s="340"/>
      <c r="Y15" s="340"/>
      <c r="Z15" s="340"/>
      <c r="AA15" s="340"/>
      <c r="AB15" s="343"/>
      <c r="AC15" s="336"/>
      <c r="AD15" s="629"/>
      <c r="AE15" s="629"/>
      <c r="AF15" s="396"/>
    </row>
    <row r="16" spans="1:33" s="337" customFormat="1" ht="6.75" customHeight="1">
      <c r="A16" s="398"/>
      <c r="B16" s="402"/>
      <c r="C16" s="403"/>
      <c r="D16" s="403"/>
      <c r="E16" s="403"/>
      <c r="F16" s="403"/>
      <c r="G16" s="403"/>
      <c r="H16" s="403"/>
      <c r="I16" s="404"/>
      <c r="J16" s="405"/>
      <c r="K16" s="405"/>
      <c r="L16" s="405"/>
      <c r="M16" s="404"/>
      <c r="N16" s="405"/>
      <c r="O16" s="405"/>
      <c r="P16" s="405"/>
      <c r="Q16" s="406"/>
      <c r="R16" s="407"/>
      <c r="S16" s="403"/>
      <c r="T16" s="403"/>
      <c r="U16" s="403"/>
      <c r="V16" s="403"/>
      <c r="W16" s="348"/>
      <c r="X16" s="348"/>
      <c r="Y16" s="348"/>
      <c r="Z16" s="348"/>
      <c r="AA16" s="348"/>
      <c r="AB16" s="348"/>
      <c r="AC16" s="352"/>
      <c r="AD16" s="629"/>
      <c r="AE16" s="629"/>
      <c r="AF16" s="396"/>
    </row>
    <row r="17" spans="1:37" s="40" customFormat="1">
      <c r="A17" s="383"/>
      <c r="B17" s="383"/>
      <c r="C17" s="383"/>
      <c r="D17" s="383"/>
      <c r="E17" s="383"/>
      <c r="F17" s="383"/>
      <c r="G17" s="383"/>
      <c r="H17" s="383"/>
      <c r="I17" s="384"/>
      <c r="J17" s="385"/>
      <c r="K17" s="385"/>
      <c r="L17" s="385"/>
      <c r="M17" s="384"/>
      <c r="N17" s="385"/>
      <c r="O17" s="385"/>
      <c r="P17" s="385"/>
      <c r="Q17" s="389"/>
      <c r="R17" s="390"/>
      <c r="S17" s="383"/>
      <c r="T17" s="383"/>
      <c r="U17" s="312"/>
      <c r="V17" s="312"/>
      <c r="W17" s="312"/>
      <c r="X17" s="312"/>
      <c r="Y17" s="312"/>
      <c r="Z17" s="312"/>
      <c r="AA17" s="312"/>
      <c r="AB17" s="312"/>
      <c r="AC17" s="312"/>
      <c r="AD17" s="312"/>
      <c r="AE17" s="312"/>
      <c r="AF17" s="312"/>
      <c r="AG17" s="327"/>
    </row>
    <row r="18" spans="1:37" s="40" customFormat="1" ht="15.75" customHeight="1">
      <c r="A18" s="383"/>
      <c r="B18" s="680" t="s">
        <v>205</v>
      </c>
      <c r="C18" s="680"/>
      <c r="D18" s="680" t="s">
        <v>232</v>
      </c>
      <c r="E18" s="680" t="s">
        <v>233</v>
      </c>
      <c r="F18" s="680"/>
      <c r="G18" s="680" t="s">
        <v>234</v>
      </c>
      <c r="H18" s="680"/>
      <c r="I18" s="680"/>
      <c r="J18" s="680"/>
      <c r="K18" s="680"/>
      <c r="L18" s="680"/>
      <c r="M18" s="680"/>
      <c r="N18" s="680"/>
      <c r="O18" s="680"/>
      <c r="P18" s="680"/>
      <c r="Q18" s="680"/>
      <c r="R18" s="680"/>
      <c r="S18" s="680"/>
      <c r="T18" s="680"/>
      <c r="U18" s="680"/>
      <c r="V18" s="680"/>
      <c r="W18" s="674" t="s">
        <v>208</v>
      </c>
      <c r="X18" s="674"/>
      <c r="Y18" s="674"/>
      <c r="Z18" s="674"/>
      <c r="AA18" s="674"/>
      <c r="AB18" s="674"/>
      <c r="AC18" s="674"/>
      <c r="AD18" s="674"/>
      <c r="AE18" s="674"/>
      <c r="AF18" s="312"/>
      <c r="AG18" s="681"/>
      <c r="AH18" s="681"/>
      <c r="AI18" s="408"/>
      <c r="AJ18" s="408"/>
      <c r="AK18" s="303"/>
    </row>
    <row r="19" spans="1:37" s="40" customFormat="1">
      <c r="A19" s="383"/>
      <c r="B19" s="680"/>
      <c r="C19" s="680"/>
      <c r="D19" s="680"/>
      <c r="E19" s="680"/>
      <c r="F19" s="680"/>
      <c r="G19" s="680"/>
      <c r="H19" s="680"/>
      <c r="I19" s="680"/>
      <c r="J19" s="680"/>
      <c r="K19" s="680"/>
      <c r="L19" s="680"/>
      <c r="M19" s="680"/>
      <c r="N19" s="680"/>
      <c r="O19" s="680"/>
      <c r="P19" s="680"/>
      <c r="Q19" s="680"/>
      <c r="R19" s="680"/>
      <c r="S19" s="680"/>
      <c r="T19" s="680"/>
      <c r="U19" s="680"/>
      <c r="V19" s="680"/>
      <c r="W19" s="674"/>
      <c r="X19" s="674"/>
      <c r="Y19" s="674"/>
      <c r="Z19" s="674"/>
      <c r="AA19" s="674"/>
      <c r="AB19" s="674"/>
      <c r="AC19" s="674"/>
      <c r="AD19" s="674"/>
      <c r="AE19" s="674"/>
      <c r="AF19" s="312"/>
      <c r="AG19" s="682"/>
      <c r="AH19" s="682"/>
      <c r="AI19" s="409"/>
      <c r="AJ19" s="410"/>
      <c r="AK19" s="303"/>
    </row>
    <row r="20" spans="1:37" s="40" customFormat="1" ht="15">
      <c r="A20" s="383"/>
      <c r="B20" s="676">
        <v>1</v>
      </c>
      <c r="C20" s="676"/>
      <c r="D20" s="113"/>
      <c r="E20" s="683"/>
      <c r="F20" s="683"/>
      <c r="G20" s="684"/>
      <c r="H20" s="684"/>
      <c r="I20" s="684"/>
      <c r="J20" s="684"/>
      <c r="K20" s="684"/>
      <c r="L20" s="684"/>
      <c r="M20" s="684"/>
      <c r="N20" s="684"/>
      <c r="O20" s="684"/>
      <c r="P20" s="684"/>
      <c r="Q20" s="684"/>
      <c r="R20" s="684"/>
      <c r="S20" s="684"/>
      <c r="T20" s="684"/>
      <c r="U20" s="684"/>
      <c r="V20" s="684"/>
      <c r="W20" s="688"/>
      <c r="X20" s="688"/>
      <c r="Y20" s="688"/>
      <c r="Z20" s="688"/>
      <c r="AA20" s="688"/>
      <c r="AB20" s="688"/>
      <c r="AC20" s="688"/>
      <c r="AD20" s="688"/>
      <c r="AE20" s="688"/>
      <c r="AF20" s="312"/>
      <c r="AG20" s="682"/>
      <c r="AH20" s="682"/>
      <c r="AI20" s="409"/>
      <c r="AJ20" s="410"/>
    </row>
    <row r="21" spans="1:37" ht="15">
      <c r="A21" s="383"/>
      <c r="B21" s="676">
        <v>2</v>
      </c>
      <c r="C21" s="676"/>
      <c r="D21" s="113"/>
      <c r="E21" s="641"/>
      <c r="F21" s="641"/>
      <c r="G21" s="684"/>
      <c r="H21" s="684"/>
      <c r="I21" s="684"/>
      <c r="J21" s="684"/>
      <c r="K21" s="684"/>
      <c r="L21" s="684"/>
      <c r="M21" s="684"/>
      <c r="N21" s="684"/>
      <c r="O21" s="684"/>
      <c r="P21" s="684"/>
      <c r="Q21" s="684"/>
      <c r="R21" s="684"/>
      <c r="S21" s="684"/>
      <c r="T21" s="684"/>
      <c r="U21" s="684"/>
      <c r="V21" s="684"/>
      <c r="W21" s="622"/>
      <c r="X21" s="622"/>
      <c r="Y21" s="622"/>
      <c r="Z21" s="622"/>
      <c r="AA21" s="622"/>
      <c r="AB21" s="622"/>
      <c r="AC21" s="622"/>
      <c r="AD21" s="622"/>
      <c r="AE21" s="622"/>
      <c r="AF21" s="312"/>
      <c r="AG21" s="682"/>
      <c r="AH21" s="682"/>
      <c r="AI21" s="409"/>
      <c r="AJ21" s="410"/>
      <c r="AK21" s="40"/>
    </row>
    <row r="22" spans="1:37" ht="15">
      <c r="A22" s="383"/>
      <c r="B22" s="676">
        <v>3</v>
      </c>
      <c r="C22" s="676"/>
      <c r="D22" s="113"/>
      <c r="E22" s="641"/>
      <c r="F22" s="641"/>
      <c r="G22" s="684"/>
      <c r="H22" s="684"/>
      <c r="I22" s="684"/>
      <c r="J22" s="684"/>
      <c r="K22" s="684"/>
      <c r="L22" s="684"/>
      <c r="M22" s="684"/>
      <c r="N22" s="684"/>
      <c r="O22" s="684"/>
      <c r="P22" s="684"/>
      <c r="Q22" s="684"/>
      <c r="R22" s="684"/>
      <c r="S22" s="684"/>
      <c r="T22" s="684"/>
      <c r="U22" s="684"/>
      <c r="V22" s="684"/>
      <c r="W22" s="622"/>
      <c r="X22" s="622"/>
      <c r="Y22" s="622"/>
      <c r="Z22" s="622"/>
      <c r="AA22" s="622"/>
      <c r="AB22" s="622"/>
      <c r="AC22" s="622"/>
      <c r="AD22" s="622"/>
      <c r="AE22" s="622"/>
      <c r="AF22" s="312"/>
      <c r="AG22" s="682"/>
      <c r="AH22" s="682"/>
      <c r="AI22" s="409"/>
      <c r="AJ22" s="410"/>
      <c r="AK22" s="40"/>
    </row>
    <row r="23" spans="1:37" ht="15">
      <c r="A23" s="383"/>
      <c r="B23" s="676">
        <v>4</v>
      </c>
      <c r="C23" s="676"/>
      <c r="D23" s="113"/>
      <c r="E23" s="641"/>
      <c r="F23" s="641"/>
      <c r="G23" s="684"/>
      <c r="H23" s="684"/>
      <c r="I23" s="684"/>
      <c r="J23" s="684"/>
      <c r="K23" s="684"/>
      <c r="L23" s="684"/>
      <c r="M23" s="684"/>
      <c r="N23" s="684"/>
      <c r="O23" s="684"/>
      <c r="P23" s="684"/>
      <c r="Q23" s="684"/>
      <c r="R23" s="684"/>
      <c r="S23" s="684"/>
      <c r="T23" s="684"/>
      <c r="U23" s="684"/>
      <c r="V23" s="684"/>
      <c r="W23" s="622"/>
      <c r="X23" s="622"/>
      <c r="Y23" s="622"/>
      <c r="Z23" s="622"/>
      <c r="AA23" s="622"/>
      <c r="AB23" s="622"/>
      <c r="AC23" s="622"/>
      <c r="AD23" s="622"/>
      <c r="AE23" s="622"/>
      <c r="AF23" s="312"/>
      <c r="AG23" s="682"/>
      <c r="AH23" s="682"/>
      <c r="AI23" s="409"/>
      <c r="AJ23" s="410"/>
      <c r="AK23" s="40"/>
    </row>
    <row r="24" spans="1:37" ht="15">
      <c r="A24" s="383"/>
      <c r="B24" s="676">
        <v>5</v>
      </c>
      <c r="C24" s="676"/>
      <c r="D24" s="113"/>
      <c r="E24" s="641"/>
      <c r="F24" s="641"/>
      <c r="G24" s="684"/>
      <c r="H24" s="684"/>
      <c r="I24" s="684"/>
      <c r="J24" s="684"/>
      <c r="K24" s="684"/>
      <c r="L24" s="684"/>
      <c r="M24" s="684"/>
      <c r="N24" s="684"/>
      <c r="O24" s="684"/>
      <c r="P24" s="684"/>
      <c r="Q24" s="684"/>
      <c r="R24" s="684"/>
      <c r="S24" s="684"/>
      <c r="T24" s="684"/>
      <c r="U24" s="684"/>
      <c r="V24" s="684"/>
      <c r="W24" s="622"/>
      <c r="X24" s="622"/>
      <c r="Y24" s="622"/>
      <c r="Z24" s="622"/>
      <c r="AA24" s="622"/>
      <c r="AB24" s="622"/>
      <c r="AC24" s="622"/>
      <c r="AD24" s="622"/>
      <c r="AE24" s="622"/>
      <c r="AF24" s="312"/>
      <c r="AG24" s="682"/>
      <c r="AH24" s="682"/>
      <c r="AI24" s="411"/>
      <c r="AJ24" s="411"/>
      <c r="AK24" s="40"/>
    </row>
    <row r="25" spans="1:37" ht="15">
      <c r="A25" s="383"/>
      <c r="B25" s="676">
        <v>6</v>
      </c>
      <c r="C25" s="676"/>
      <c r="D25" s="113"/>
      <c r="E25" s="641"/>
      <c r="F25" s="641"/>
      <c r="G25" s="684"/>
      <c r="H25" s="684"/>
      <c r="I25" s="684"/>
      <c r="J25" s="684"/>
      <c r="K25" s="684"/>
      <c r="L25" s="684"/>
      <c r="M25" s="684"/>
      <c r="N25" s="684"/>
      <c r="O25" s="684"/>
      <c r="P25" s="684"/>
      <c r="Q25" s="684"/>
      <c r="R25" s="684"/>
      <c r="S25" s="684"/>
      <c r="T25" s="684"/>
      <c r="U25" s="684"/>
      <c r="V25" s="684"/>
      <c r="W25" s="622"/>
      <c r="X25" s="622"/>
      <c r="Y25" s="622"/>
      <c r="Z25" s="622"/>
      <c r="AA25" s="622"/>
      <c r="AB25" s="622"/>
      <c r="AC25" s="622"/>
      <c r="AD25" s="622"/>
      <c r="AE25" s="622"/>
      <c r="AF25" s="312"/>
      <c r="AG25" s="687"/>
      <c r="AH25" s="687"/>
      <c r="AI25" s="411"/>
      <c r="AJ25" s="411"/>
      <c r="AK25" s="40"/>
    </row>
    <row r="26" spans="1:37" ht="15">
      <c r="A26" s="383"/>
      <c r="B26" s="676">
        <v>7</v>
      </c>
      <c r="C26" s="676"/>
      <c r="D26" s="113"/>
      <c r="E26" s="641"/>
      <c r="F26" s="641"/>
      <c r="G26" s="684"/>
      <c r="H26" s="684"/>
      <c r="I26" s="684"/>
      <c r="J26" s="684"/>
      <c r="K26" s="684"/>
      <c r="L26" s="684"/>
      <c r="M26" s="684"/>
      <c r="N26" s="684"/>
      <c r="O26" s="684"/>
      <c r="P26" s="684"/>
      <c r="Q26" s="684"/>
      <c r="R26" s="684"/>
      <c r="S26" s="684"/>
      <c r="T26" s="684"/>
      <c r="U26" s="684"/>
      <c r="V26" s="684"/>
      <c r="W26" s="622"/>
      <c r="X26" s="622"/>
      <c r="Y26" s="622"/>
      <c r="Z26" s="622"/>
      <c r="AA26" s="622"/>
      <c r="AB26" s="622"/>
      <c r="AC26" s="622"/>
      <c r="AD26" s="622"/>
      <c r="AE26" s="622"/>
      <c r="AF26" s="312"/>
      <c r="AG26" s="687"/>
      <c r="AH26" s="687"/>
      <c r="AI26" s="411"/>
      <c r="AJ26" s="411"/>
      <c r="AK26" s="40"/>
    </row>
    <row r="27" spans="1:37" ht="15">
      <c r="A27" s="383"/>
      <c r="B27" s="676">
        <v>8</v>
      </c>
      <c r="C27" s="676"/>
      <c r="D27" s="113"/>
      <c r="E27" s="641"/>
      <c r="F27" s="641"/>
      <c r="G27" s="684"/>
      <c r="H27" s="684"/>
      <c r="I27" s="684"/>
      <c r="J27" s="684"/>
      <c r="K27" s="684"/>
      <c r="L27" s="684"/>
      <c r="M27" s="684"/>
      <c r="N27" s="684"/>
      <c r="O27" s="684"/>
      <c r="P27" s="684"/>
      <c r="Q27" s="684"/>
      <c r="R27" s="684"/>
      <c r="S27" s="684"/>
      <c r="T27" s="684"/>
      <c r="U27" s="684"/>
      <c r="V27" s="684"/>
      <c r="W27" s="622"/>
      <c r="X27" s="622"/>
      <c r="Y27" s="622"/>
      <c r="Z27" s="622"/>
      <c r="AA27" s="622"/>
      <c r="AB27" s="622"/>
      <c r="AC27" s="622"/>
      <c r="AD27" s="622"/>
      <c r="AE27" s="622"/>
      <c r="AF27" s="312"/>
      <c r="AG27" s="687"/>
      <c r="AH27" s="687"/>
      <c r="AI27" s="411"/>
      <c r="AJ27" s="411"/>
      <c r="AK27" s="40"/>
    </row>
    <row r="28" spans="1:37" ht="15">
      <c r="A28" s="383"/>
      <c r="B28" s="676">
        <v>9</v>
      </c>
      <c r="C28" s="676"/>
      <c r="D28" s="113"/>
      <c r="E28" s="641"/>
      <c r="F28" s="641"/>
      <c r="G28" s="684"/>
      <c r="H28" s="684"/>
      <c r="I28" s="684"/>
      <c r="J28" s="684"/>
      <c r="K28" s="684"/>
      <c r="L28" s="684"/>
      <c r="M28" s="684"/>
      <c r="N28" s="684"/>
      <c r="O28" s="684"/>
      <c r="P28" s="684"/>
      <c r="Q28" s="684"/>
      <c r="R28" s="684"/>
      <c r="S28" s="684"/>
      <c r="T28" s="684"/>
      <c r="U28" s="684"/>
      <c r="V28" s="684"/>
      <c r="W28" s="622"/>
      <c r="X28" s="622"/>
      <c r="Y28" s="622"/>
      <c r="Z28" s="622"/>
      <c r="AA28" s="622"/>
      <c r="AB28" s="622"/>
      <c r="AC28" s="622"/>
      <c r="AD28" s="622"/>
      <c r="AE28" s="622"/>
      <c r="AF28" s="312"/>
      <c r="AG28" s="687"/>
      <c r="AH28" s="687"/>
      <c r="AI28" s="411"/>
      <c r="AJ28" s="411"/>
      <c r="AK28" s="40"/>
    </row>
    <row r="29" spans="1:37" ht="15">
      <c r="A29" s="383"/>
      <c r="B29" s="676">
        <v>10</v>
      </c>
      <c r="C29" s="676"/>
      <c r="D29" s="113"/>
      <c r="E29" s="641"/>
      <c r="F29" s="641"/>
      <c r="G29" s="684"/>
      <c r="H29" s="684"/>
      <c r="I29" s="684"/>
      <c r="J29" s="684"/>
      <c r="K29" s="684"/>
      <c r="L29" s="684"/>
      <c r="M29" s="684"/>
      <c r="N29" s="684"/>
      <c r="O29" s="684"/>
      <c r="P29" s="684"/>
      <c r="Q29" s="684"/>
      <c r="R29" s="684"/>
      <c r="S29" s="684"/>
      <c r="T29" s="684"/>
      <c r="U29" s="684"/>
      <c r="V29" s="684"/>
      <c r="W29" s="622"/>
      <c r="X29" s="622"/>
      <c r="Y29" s="622"/>
      <c r="Z29" s="622"/>
      <c r="AA29" s="622"/>
      <c r="AB29" s="622"/>
      <c r="AC29" s="622"/>
      <c r="AD29" s="622"/>
      <c r="AE29" s="622"/>
      <c r="AF29" s="312"/>
      <c r="AG29" s="687"/>
      <c r="AH29" s="687"/>
      <c r="AI29" s="411"/>
      <c r="AJ29" s="411"/>
      <c r="AK29" s="40"/>
    </row>
    <row r="30" spans="1:37" ht="15">
      <c r="A30" s="383"/>
      <c r="B30" s="676">
        <v>11</v>
      </c>
      <c r="C30" s="676"/>
      <c r="D30" s="113"/>
      <c r="E30" s="641"/>
      <c r="F30" s="641"/>
      <c r="G30" s="684"/>
      <c r="H30" s="684"/>
      <c r="I30" s="684"/>
      <c r="J30" s="684"/>
      <c r="K30" s="684"/>
      <c r="L30" s="684"/>
      <c r="M30" s="684"/>
      <c r="N30" s="684"/>
      <c r="O30" s="684"/>
      <c r="P30" s="684"/>
      <c r="Q30" s="684"/>
      <c r="R30" s="684"/>
      <c r="S30" s="684"/>
      <c r="T30" s="684"/>
      <c r="U30" s="684"/>
      <c r="V30" s="684"/>
      <c r="W30" s="622"/>
      <c r="X30" s="622"/>
      <c r="Y30" s="622"/>
      <c r="Z30" s="622"/>
      <c r="AA30" s="622"/>
      <c r="AB30" s="622"/>
      <c r="AC30" s="622"/>
      <c r="AD30" s="622"/>
      <c r="AE30" s="622"/>
      <c r="AF30" s="312"/>
      <c r="AG30" s="687"/>
      <c r="AH30" s="687"/>
      <c r="AI30" s="411"/>
      <c r="AJ30" s="411"/>
      <c r="AK30" s="40"/>
    </row>
    <row r="31" spans="1:37" ht="15">
      <c r="A31" s="383"/>
      <c r="B31" s="676">
        <v>12</v>
      </c>
      <c r="C31" s="676"/>
      <c r="D31" s="113"/>
      <c r="E31" s="641"/>
      <c r="F31" s="641"/>
      <c r="G31" s="684"/>
      <c r="H31" s="684"/>
      <c r="I31" s="684"/>
      <c r="J31" s="684"/>
      <c r="K31" s="684"/>
      <c r="L31" s="684"/>
      <c r="M31" s="684"/>
      <c r="N31" s="684"/>
      <c r="O31" s="684"/>
      <c r="P31" s="684"/>
      <c r="Q31" s="684"/>
      <c r="R31" s="684"/>
      <c r="S31" s="684"/>
      <c r="T31" s="684"/>
      <c r="U31" s="684"/>
      <c r="V31" s="684"/>
      <c r="W31" s="622"/>
      <c r="X31" s="622"/>
      <c r="Y31" s="622"/>
      <c r="Z31" s="622"/>
      <c r="AA31" s="622"/>
      <c r="AB31" s="622"/>
      <c r="AC31" s="622"/>
      <c r="AD31" s="622"/>
      <c r="AE31" s="622"/>
      <c r="AF31" s="312"/>
      <c r="AG31" s="687"/>
      <c r="AH31" s="690"/>
      <c r="AI31" s="411"/>
      <c r="AJ31" s="411"/>
      <c r="AK31" s="40"/>
    </row>
    <row r="32" spans="1:37" ht="15">
      <c r="A32" s="383"/>
      <c r="B32" s="676">
        <v>13</v>
      </c>
      <c r="C32" s="676"/>
      <c r="D32" s="113"/>
      <c r="E32" s="641"/>
      <c r="F32" s="641"/>
      <c r="G32" s="684"/>
      <c r="H32" s="684"/>
      <c r="I32" s="684"/>
      <c r="J32" s="684"/>
      <c r="K32" s="684"/>
      <c r="L32" s="684"/>
      <c r="M32" s="684"/>
      <c r="N32" s="684"/>
      <c r="O32" s="684"/>
      <c r="P32" s="684"/>
      <c r="Q32" s="684"/>
      <c r="R32" s="684"/>
      <c r="S32" s="684"/>
      <c r="T32" s="684"/>
      <c r="U32" s="684"/>
      <c r="V32" s="684"/>
      <c r="W32" s="622"/>
      <c r="X32" s="622"/>
      <c r="Y32" s="622"/>
      <c r="Z32" s="622"/>
      <c r="AA32" s="622"/>
      <c r="AB32" s="622"/>
      <c r="AC32" s="622"/>
      <c r="AD32" s="622"/>
      <c r="AE32" s="622"/>
      <c r="AF32" s="312"/>
      <c r="AG32" s="687"/>
      <c r="AH32" s="690"/>
      <c r="AI32" s="411"/>
      <c r="AJ32" s="411"/>
      <c r="AK32" s="40"/>
    </row>
    <row r="33" spans="1:37" ht="15">
      <c r="A33" s="383"/>
      <c r="B33" s="676">
        <v>14</v>
      </c>
      <c r="C33" s="676"/>
      <c r="D33" s="113"/>
      <c r="E33" s="641"/>
      <c r="F33" s="641"/>
      <c r="G33" s="684"/>
      <c r="H33" s="684"/>
      <c r="I33" s="684"/>
      <c r="J33" s="684"/>
      <c r="K33" s="684"/>
      <c r="L33" s="684"/>
      <c r="M33" s="684"/>
      <c r="N33" s="684"/>
      <c r="O33" s="684"/>
      <c r="P33" s="684"/>
      <c r="Q33" s="684"/>
      <c r="R33" s="684"/>
      <c r="S33" s="684"/>
      <c r="T33" s="684"/>
      <c r="U33" s="684"/>
      <c r="V33" s="684"/>
      <c r="W33" s="622"/>
      <c r="X33" s="622"/>
      <c r="Y33" s="622"/>
      <c r="Z33" s="622"/>
      <c r="AA33" s="622"/>
      <c r="AB33" s="622"/>
      <c r="AC33" s="622"/>
      <c r="AD33" s="622"/>
      <c r="AE33" s="622"/>
      <c r="AF33" s="312"/>
      <c r="AG33" s="687"/>
      <c r="AH33" s="690"/>
      <c r="AI33" s="411"/>
      <c r="AJ33" s="411"/>
      <c r="AK33" s="40"/>
    </row>
    <row r="34" spans="1:37" ht="15">
      <c r="A34" s="383"/>
      <c r="B34" s="676">
        <v>15</v>
      </c>
      <c r="C34" s="676"/>
      <c r="D34" s="113"/>
      <c r="E34" s="641"/>
      <c r="F34" s="641"/>
      <c r="G34" s="684"/>
      <c r="H34" s="684"/>
      <c r="I34" s="684"/>
      <c r="J34" s="684"/>
      <c r="K34" s="684"/>
      <c r="L34" s="684"/>
      <c r="M34" s="684"/>
      <c r="N34" s="684"/>
      <c r="O34" s="684"/>
      <c r="P34" s="684"/>
      <c r="Q34" s="684"/>
      <c r="R34" s="684"/>
      <c r="S34" s="684"/>
      <c r="T34" s="684"/>
      <c r="U34" s="684"/>
      <c r="V34" s="684"/>
      <c r="W34" s="622"/>
      <c r="X34" s="622"/>
      <c r="Y34" s="622"/>
      <c r="Z34" s="622"/>
      <c r="AA34" s="622"/>
      <c r="AB34" s="622"/>
      <c r="AC34" s="622"/>
      <c r="AD34" s="622"/>
      <c r="AE34" s="622"/>
      <c r="AF34" s="312"/>
      <c r="AG34" s="687"/>
      <c r="AH34" s="690"/>
      <c r="AI34" s="411"/>
      <c r="AJ34" s="411"/>
      <c r="AK34" s="40"/>
    </row>
    <row r="35" spans="1:37" ht="15">
      <c r="A35" s="383"/>
      <c r="B35" s="691"/>
      <c r="C35" s="691"/>
      <c r="D35" s="383"/>
      <c r="E35" s="691"/>
      <c r="F35" s="691"/>
      <c r="G35" s="691"/>
      <c r="H35" s="691"/>
      <c r="I35" s="691"/>
      <c r="J35" s="691"/>
      <c r="K35" s="691"/>
      <c r="L35" s="691"/>
      <c r="M35" s="691"/>
      <c r="N35" s="691"/>
      <c r="O35" s="691"/>
      <c r="P35" s="691"/>
      <c r="Q35" s="691"/>
      <c r="R35" s="691"/>
      <c r="S35" s="691"/>
      <c r="T35" s="691"/>
      <c r="U35" s="691"/>
      <c r="V35" s="691"/>
      <c r="W35" s="692"/>
      <c r="X35" s="692"/>
      <c r="Y35" s="692"/>
      <c r="Z35" s="692"/>
      <c r="AA35" s="692"/>
      <c r="AB35" s="312"/>
      <c r="AC35" s="312"/>
      <c r="AD35" s="312"/>
      <c r="AE35" s="312"/>
      <c r="AF35" s="312"/>
      <c r="AG35" s="687"/>
      <c r="AH35" s="690"/>
      <c r="AI35" s="411"/>
      <c r="AJ35" s="411"/>
      <c r="AK35" s="40"/>
    </row>
    <row r="36" spans="1:37" ht="15">
      <c r="B36" s="689"/>
      <c r="C36" s="689"/>
      <c r="E36" s="689"/>
      <c r="F36" s="689"/>
      <c r="G36" s="689"/>
      <c r="H36" s="689"/>
      <c r="I36" s="689"/>
      <c r="J36" s="689"/>
      <c r="K36" s="689"/>
      <c r="L36" s="689"/>
      <c r="M36" s="689"/>
      <c r="N36" s="689"/>
      <c r="O36" s="689"/>
      <c r="P36" s="689"/>
      <c r="Q36" s="689"/>
      <c r="R36" s="689"/>
      <c r="S36" s="689"/>
      <c r="T36" s="689"/>
      <c r="U36" s="689"/>
      <c r="V36" s="689"/>
      <c r="W36" s="675"/>
      <c r="X36" s="675"/>
      <c r="Y36" s="675"/>
      <c r="Z36" s="675"/>
      <c r="AA36" s="675"/>
      <c r="AG36" s="687"/>
      <c r="AH36" s="690"/>
      <c r="AI36" s="411"/>
      <c r="AJ36" s="411"/>
      <c r="AK36" s="40"/>
    </row>
    <row r="37" spans="1:37" ht="15">
      <c r="B37" s="689"/>
      <c r="C37" s="689"/>
      <c r="E37" s="689"/>
      <c r="F37" s="689"/>
      <c r="G37" s="689"/>
      <c r="H37" s="689"/>
      <c r="I37" s="689"/>
      <c r="J37" s="689"/>
      <c r="K37" s="689"/>
      <c r="L37" s="689"/>
      <c r="M37" s="689"/>
      <c r="N37" s="689"/>
      <c r="O37" s="689"/>
      <c r="P37" s="689"/>
      <c r="Q37" s="689"/>
      <c r="R37" s="689"/>
      <c r="S37" s="689"/>
      <c r="T37" s="689"/>
      <c r="U37" s="689"/>
      <c r="V37" s="689"/>
      <c r="W37" s="675"/>
      <c r="X37" s="675"/>
      <c r="Y37" s="675"/>
      <c r="Z37" s="675"/>
      <c r="AA37" s="675"/>
      <c r="AG37" s="687"/>
      <c r="AH37" s="690"/>
      <c r="AI37" s="411"/>
      <c r="AJ37" s="411"/>
      <c r="AK37" s="40"/>
    </row>
    <row r="38" spans="1:37" ht="15">
      <c r="B38" s="689"/>
      <c r="C38" s="689"/>
      <c r="E38" s="689"/>
      <c r="F38" s="689"/>
      <c r="G38" s="689"/>
      <c r="H38" s="689"/>
      <c r="I38" s="689"/>
      <c r="J38" s="689"/>
      <c r="K38" s="689"/>
      <c r="L38" s="689"/>
      <c r="M38" s="689"/>
      <c r="N38" s="689"/>
      <c r="O38" s="689"/>
      <c r="P38" s="689"/>
      <c r="Q38" s="689"/>
      <c r="R38" s="689"/>
      <c r="S38" s="689"/>
      <c r="T38" s="689"/>
      <c r="U38" s="689"/>
      <c r="V38" s="689"/>
      <c r="W38" s="675"/>
      <c r="X38" s="675"/>
      <c r="Y38" s="675"/>
      <c r="Z38" s="675"/>
      <c r="AA38" s="675"/>
      <c r="AG38" s="687"/>
      <c r="AH38" s="690"/>
      <c r="AI38" s="411"/>
      <c r="AJ38" s="411"/>
      <c r="AK38" s="40"/>
    </row>
    <row r="39" spans="1:37" ht="15">
      <c r="B39" s="689"/>
      <c r="C39" s="689"/>
      <c r="E39" s="689"/>
      <c r="F39" s="689"/>
      <c r="G39" s="689"/>
      <c r="H39" s="689"/>
      <c r="I39" s="689"/>
      <c r="J39" s="689"/>
      <c r="K39" s="689"/>
      <c r="L39" s="689"/>
      <c r="M39" s="689"/>
      <c r="N39" s="689"/>
      <c r="O39" s="689"/>
      <c r="P39" s="689"/>
      <c r="Q39" s="689"/>
      <c r="R39" s="689"/>
      <c r="S39" s="689"/>
      <c r="T39" s="689"/>
      <c r="U39" s="689"/>
      <c r="V39" s="689"/>
      <c r="W39" s="675"/>
      <c r="X39" s="675"/>
      <c r="Y39" s="675"/>
      <c r="Z39" s="675"/>
      <c r="AA39" s="675"/>
      <c r="AG39" s="687"/>
      <c r="AH39" s="690"/>
      <c r="AI39" s="411"/>
      <c r="AJ39" s="411"/>
      <c r="AK39" s="303"/>
    </row>
    <row r="40" spans="1:37" ht="15">
      <c r="B40" s="689"/>
      <c r="C40" s="689"/>
      <c r="E40" s="689"/>
      <c r="F40" s="689"/>
      <c r="G40" s="689"/>
      <c r="H40" s="689"/>
      <c r="I40" s="689"/>
      <c r="J40" s="689"/>
      <c r="K40" s="689"/>
      <c r="L40" s="689"/>
      <c r="M40" s="689"/>
      <c r="N40" s="689"/>
      <c r="O40" s="689"/>
      <c r="P40" s="689"/>
      <c r="Q40" s="689"/>
      <c r="R40" s="689"/>
      <c r="S40" s="689"/>
      <c r="T40" s="689"/>
      <c r="U40" s="689"/>
      <c r="V40" s="689"/>
      <c r="W40" s="675"/>
      <c r="X40" s="675"/>
      <c r="Y40" s="675"/>
      <c r="Z40" s="675"/>
      <c r="AA40" s="675"/>
      <c r="AG40" s="687"/>
      <c r="AH40" s="690"/>
      <c r="AI40" s="411"/>
      <c r="AJ40" s="411"/>
      <c r="AK40" s="303"/>
    </row>
    <row r="41" spans="1:37" ht="15">
      <c r="B41" s="689"/>
      <c r="C41" s="689"/>
      <c r="E41" s="689"/>
      <c r="F41" s="689"/>
      <c r="G41" s="689"/>
      <c r="H41" s="689"/>
      <c r="I41" s="689"/>
      <c r="J41" s="689"/>
      <c r="K41" s="689"/>
      <c r="L41" s="689"/>
      <c r="M41" s="689"/>
      <c r="N41" s="689"/>
      <c r="O41" s="689"/>
      <c r="P41" s="689"/>
      <c r="Q41" s="689"/>
      <c r="R41" s="689"/>
      <c r="S41" s="689"/>
      <c r="T41" s="689"/>
      <c r="U41" s="689"/>
      <c r="V41" s="689"/>
      <c r="W41" s="675"/>
      <c r="X41" s="675"/>
      <c r="Y41" s="675"/>
      <c r="Z41" s="675"/>
      <c r="AA41" s="675"/>
      <c r="AG41" s="687"/>
      <c r="AH41" s="690"/>
      <c r="AI41" s="411"/>
      <c r="AJ41" s="411"/>
      <c r="AK41" s="303"/>
    </row>
    <row r="42" spans="1:37" ht="15">
      <c r="B42" s="689"/>
      <c r="C42" s="689"/>
      <c r="E42" s="689"/>
      <c r="F42" s="689"/>
      <c r="G42" s="689"/>
      <c r="H42" s="689"/>
      <c r="I42" s="689"/>
      <c r="J42" s="689"/>
      <c r="K42" s="689"/>
      <c r="L42" s="689"/>
      <c r="M42" s="689"/>
      <c r="N42" s="689"/>
      <c r="O42" s="689"/>
      <c r="P42" s="689"/>
      <c r="Q42" s="689"/>
      <c r="R42" s="689"/>
      <c r="S42" s="689"/>
      <c r="T42" s="689"/>
      <c r="U42" s="689"/>
      <c r="V42" s="689"/>
      <c r="W42" s="675"/>
      <c r="X42" s="675"/>
      <c r="Y42" s="675"/>
      <c r="Z42" s="675"/>
      <c r="AA42" s="675"/>
      <c r="AG42" s="687"/>
      <c r="AH42" s="690"/>
      <c r="AI42" s="411"/>
      <c r="AJ42" s="411"/>
      <c r="AK42" s="303"/>
    </row>
    <row r="43" spans="1:37" ht="15">
      <c r="B43" s="689"/>
      <c r="C43" s="689"/>
      <c r="E43" s="689"/>
      <c r="F43" s="689"/>
      <c r="G43" s="689"/>
      <c r="H43" s="689"/>
      <c r="I43" s="689"/>
      <c r="J43" s="689"/>
      <c r="K43" s="689"/>
      <c r="L43" s="689"/>
      <c r="M43" s="689"/>
      <c r="N43" s="689"/>
      <c r="O43" s="689"/>
      <c r="P43" s="689"/>
      <c r="Q43" s="689"/>
      <c r="R43" s="689"/>
      <c r="S43" s="689"/>
      <c r="T43" s="689"/>
      <c r="U43" s="689"/>
      <c r="V43" s="689"/>
      <c r="W43" s="675"/>
      <c r="X43" s="675"/>
      <c r="Y43" s="675"/>
      <c r="Z43" s="675"/>
      <c r="AA43" s="675"/>
      <c r="AG43" s="690"/>
      <c r="AH43" s="690"/>
      <c r="AI43" s="413"/>
      <c r="AJ43" s="413"/>
      <c r="AK43" s="303"/>
    </row>
    <row r="44" spans="1:37" ht="15">
      <c r="B44" s="689"/>
      <c r="C44" s="689"/>
      <c r="E44" s="689"/>
      <c r="F44" s="689"/>
      <c r="G44" s="689"/>
      <c r="H44" s="689"/>
      <c r="I44" s="689"/>
      <c r="J44" s="689"/>
      <c r="K44" s="689"/>
      <c r="L44" s="689"/>
      <c r="M44" s="689"/>
      <c r="N44" s="689"/>
      <c r="O44" s="689"/>
      <c r="P44" s="689"/>
      <c r="Q44" s="689"/>
      <c r="R44" s="689"/>
      <c r="S44" s="689"/>
      <c r="T44" s="689"/>
      <c r="U44" s="689"/>
      <c r="V44" s="689"/>
      <c r="W44" s="675"/>
      <c r="X44" s="675"/>
      <c r="Y44" s="675"/>
      <c r="Z44" s="675"/>
      <c r="AA44" s="675"/>
      <c r="AG44" s="690"/>
      <c r="AH44" s="690"/>
      <c r="AI44" s="413"/>
      <c r="AJ44" s="413"/>
      <c r="AK44" s="303"/>
    </row>
    <row r="45" spans="1:37" ht="15">
      <c r="B45" s="689"/>
      <c r="C45" s="689"/>
      <c r="E45" s="689"/>
      <c r="F45" s="689"/>
      <c r="G45" s="689"/>
      <c r="H45" s="689"/>
      <c r="I45" s="689"/>
      <c r="J45" s="689"/>
      <c r="K45" s="689"/>
      <c r="L45" s="689"/>
      <c r="M45" s="689"/>
      <c r="N45" s="689"/>
      <c r="O45" s="689"/>
      <c r="P45" s="689"/>
      <c r="Q45" s="689"/>
      <c r="R45" s="689"/>
      <c r="S45" s="689"/>
      <c r="T45" s="689"/>
      <c r="U45" s="689"/>
      <c r="V45" s="689"/>
      <c r="W45" s="675"/>
      <c r="X45" s="675"/>
      <c r="Y45" s="675"/>
      <c r="Z45" s="675"/>
      <c r="AA45" s="675"/>
      <c r="AG45" s="690"/>
      <c r="AH45" s="690"/>
      <c r="AI45" s="413"/>
      <c r="AJ45" s="413"/>
      <c r="AK45" s="303"/>
    </row>
    <row r="46" spans="1:37" s="40" customFormat="1" ht="15">
      <c r="A46" s="412"/>
      <c r="B46" s="412"/>
      <c r="C46" s="412"/>
      <c r="D46" s="412"/>
      <c r="E46" s="412"/>
      <c r="F46" s="412"/>
      <c r="G46" s="689"/>
      <c r="H46" s="689"/>
      <c r="I46" s="689"/>
      <c r="J46" s="689"/>
      <c r="K46" s="689"/>
      <c r="L46" s="689"/>
      <c r="M46" s="689"/>
      <c r="N46" s="689"/>
      <c r="O46" s="689"/>
      <c r="P46" s="689"/>
      <c r="Q46" s="689"/>
      <c r="R46" s="689"/>
      <c r="S46" s="689"/>
      <c r="T46" s="689"/>
      <c r="U46" s="689"/>
      <c r="V46" s="689"/>
      <c r="W46" s="327"/>
      <c r="X46" s="327"/>
      <c r="Y46" s="327"/>
      <c r="Z46" s="327"/>
      <c r="AA46" s="327"/>
      <c r="AB46" s="327"/>
      <c r="AC46" s="327"/>
      <c r="AD46" s="327"/>
      <c r="AE46" s="327"/>
      <c r="AF46" s="327"/>
      <c r="AG46" s="690"/>
      <c r="AH46" s="690"/>
      <c r="AI46" s="413"/>
      <c r="AJ46" s="413"/>
      <c r="AK46" s="303"/>
    </row>
    <row r="47" spans="1:37" s="40" customFormat="1" ht="15">
      <c r="A47" s="412"/>
      <c r="B47" s="412"/>
      <c r="C47" s="412"/>
      <c r="D47" s="412"/>
      <c r="E47" s="412"/>
      <c r="F47" s="412"/>
      <c r="G47" s="689"/>
      <c r="H47" s="689"/>
      <c r="I47" s="689"/>
      <c r="J47" s="689"/>
      <c r="K47" s="689"/>
      <c r="L47" s="689"/>
      <c r="M47" s="689"/>
      <c r="N47" s="689"/>
      <c r="O47" s="689"/>
      <c r="P47" s="689"/>
      <c r="Q47" s="689"/>
      <c r="R47" s="689"/>
      <c r="S47" s="689"/>
      <c r="T47" s="689"/>
      <c r="U47" s="689"/>
      <c r="V47" s="689"/>
      <c r="W47" s="327"/>
      <c r="X47" s="327"/>
      <c r="Y47" s="327"/>
      <c r="Z47" s="327"/>
      <c r="AA47" s="327"/>
      <c r="AB47" s="327"/>
      <c r="AC47" s="327"/>
      <c r="AD47" s="327"/>
      <c r="AE47" s="327"/>
      <c r="AF47" s="327"/>
      <c r="AG47" s="690"/>
      <c r="AH47" s="690"/>
      <c r="AI47" s="413"/>
      <c r="AJ47" s="413"/>
      <c r="AK47" s="303"/>
    </row>
    <row r="48" spans="1:37" s="40" customFormat="1" ht="15">
      <c r="A48" s="412"/>
      <c r="B48" s="412"/>
      <c r="C48" s="412"/>
      <c r="D48" s="412"/>
      <c r="E48" s="412"/>
      <c r="F48" s="412"/>
      <c r="G48" s="689"/>
      <c r="H48" s="689"/>
      <c r="I48" s="689"/>
      <c r="J48" s="689"/>
      <c r="K48" s="689"/>
      <c r="L48" s="689"/>
      <c r="M48" s="689"/>
      <c r="N48" s="689"/>
      <c r="O48" s="689"/>
      <c r="P48" s="689"/>
      <c r="Q48" s="689"/>
      <c r="R48" s="689"/>
      <c r="S48" s="689"/>
      <c r="T48" s="689"/>
      <c r="U48" s="689"/>
      <c r="V48" s="689"/>
      <c r="W48" s="327"/>
      <c r="X48" s="327"/>
      <c r="Y48" s="327"/>
      <c r="Z48" s="327"/>
      <c r="AA48" s="327"/>
      <c r="AB48" s="327"/>
      <c r="AC48" s="327"/>
      <c r="AD48" s="327"/>
      <c r="AE48" s="327"/>
      <c r="AF48" s="327"/>
      <c r="AG48" s="690"/>
      <c r="AH48" s="690"/>
      <c r="AI48" s="411"/>
      <c r="AJ48" s="411"/>
      <c r="AK48" s="303"/>
    </row>
    <row r="49" spans="1:37" s="40" customFormat="1" ht="15">
      <c r="A49" s="412"/>
      <c r="B49" s="412"/>
      <c r="C49" s="412"/>
      <c r="D49" s="412"/>
      <c r="E49" s="412"/>
      <c r="F49" s="412"/>
      <c r="G49" s="689"/>
      <c r="H49" s="689"/>
      <c r="I49" s="689"/>
      <c r="J49" s="689"/>
      <c r="K49" s="689"/>
      <c r="L49" s="689"/>
      <c r="M49" s="689"/>
      <c r="N49" s="689"/>
      <c r="O49" s="689"/>
      <c r="P49" s="689"/>
      <c r="Q49" s="689"/>
      <c r="R49" s="689"/>
      <c r="S49" s="689"/>
      <c r="T49" s="689"/>
      <c r="U49" s="689"/>
      <c r="V49" s="689"/>
      <c r="W49" s="327"/>
      <c r="X49" s="327"/>
      <c r="Y49" s="327"/>
      <c r="Z49" s="327"/>
      <c r="AA49" s="327"/>
      <c r="AB49" s="327"/>
      <c r="AC49" s="327"/>
      <c r="AD49" s="327"/>
      <c r="AE49" s="327"/>
      <c r="AF49" s="327"/>
      <c r="AG49" s="690"/>
      <c r="AH49" s="690"/>
      <c r="AI49" s="413"/>
      <c r="AJ49" s="413"/>
      <c r="AK49" s="303"/>
    </row>
    <row r="50" spans="1:37" s="40" customFormat="1" ht="15">
      <c r="A50" s="412"/>
      <c r="B50" s="412"/>
      <c r="C50" s="412"/>
      <c r="D50" s="412"/>
      <c r="E50" s="412"/>
      <c r="F50" s="412"/>
      <c r="G50" s="689"/>
      <c r="H50" s="689"/>
      <c r="I50" s="689"/>
      <c r="J50" s="689"/>
      <c r="K50" s="689"/>
      <c r="L50" s="689"/>
      <c r="M50" s="689"/>
      <c r="N50" s="689"/>
      <c r="O50" s="689"/>
      <c r="P50" s="689"/>
      <c r="Q50" s="689"/>
      <c r="R50" s="689"/>
      <c r="S50" s="689"/>
      <c r="T50" s="689"/>
      <c r="U50" s="689"/>
      <c r="V50" s="689"/>
      <c r="W50" s="327"/>
      <c r="X50" s="327"/>
      <c r="Y50" s="327"/>
      <c r="Z50" s="327"/>
      <c r="AA50" s="327"/>
      <c r="AB50" s="327"/>
      <c r="AC50" s="327"/>
      <c r="AD50" s="327"/>
      <c r="AE50" s="327"/>
      <c r="AF50" s="327"/>
      <c r="AG50" s="690"/>
      <c r="AH50" s="690"/>
      <c r="AI50" s="413"/>
      <c r="AJ50" s="413"/>
      <c r="AK50" s="303"/>
    </row>
    <row r="51" spans="1:37" s="40" customFormat="1" ht="15">
      <c r="A51" s="412"/>
      <c r="B51" s="412"/>
      <c r="C51" s="412"/>
      <c r="D51" s="412"/>
      <c r="E51" s="412"/>
      <c r="F51" s="412"/>
      <c r="G51" s="689"/>
      <c r="H51" s="689"/>
      <c r="I51" s="689"/>
      <c r="J51" s="689"/>
      <c r="K51" s="689"/>
      <c r="L51" s="689"/>
      <c r="M51" s="689"/>
      <c r="N51" s="689"/>
      <c r="O51" s="689"/>
      <c r="P51" s="689"/>
      <c r="Q51" s="689"/>
      <c r="R51" s="689"/>
      <c r="S51" s="689"/>
      <c r="T51" s="689"/>
      <c r="U51" s="689"/>
      <c r="V51" s="689"/>
      <c r="W51" s="327"/>
      <c r="X51" s="327"/>
      <c r="Y51" s="327"/>
      <c r="Z51" s="327"/>
      <c r="AA51" s="327"/>
      <c r="AB51" s="327"/>
      <c r="AC51" s="327"/>
      <c r="AD51" s="327"/>
      <c r="AE51" s="327"/>
      <c r="AF51" s="327"/>
      <c r="AG51" s="690"/>
      <c r="AH51" s="690"/>
      <c r="AI51" s="413"/>
      <c r="AJ51" s="413"/>
      <c r="AK51" s="303"/>
    </row>
    <row r="52" spans="1:37" s="40" customFormat="1" ht="15">
      <c r="A52" s="412"/>
      <c r="B52" s="412"/>
      <c r="C52" s="412"/>
      <c r="D52" s="412"/>
      <c r="E52" s="412"/>
      <c r="F52" s="412"/>
      <c r="G52" s="689"/>
      <c r="H52" s="689"/>
      <c r="I52" s="689"/>
      <c r="J52" s="689"/>
      <c r="K52" s="689"/>
      <c r="L52" s="689"/>
      <c r="M52" s="689"/>
      <c r="N52" s="689"/>
      <c r="O52" s="689"/>
      <c r="P52" s="689"/>
      <c r="Q52" s="689"/>
      <c r="R52" s="689"/>
      <c r="S52" s="689"/>
      <c r="T52" s="689"/>
      <c r="U52" s="689"/>
      <c r="V52" s="689"/>
      <c r="W52" s="327"/>
      <c r="X52" s="327"/>
      <c r="Y52" s="327"/>
      <c r="Z52" s="327"/>
      <c r="AA52" s="327"/>
      <c r="AB52" s="327"/>
      <c r="AC52" s="327"/>
      <c r="AD52" s="327"/>
      <c r="AE52" s="327"/>
      <c r="AF52" s="327"/>
      <c r="AG52" s="690"/>
      <c r="AH52" s="690"/>
      <c r="AI52" s="413"/>
      <c r="AJ52" s="413"/>
      <c r="AK52" s="303"/>
    </row>
    <row r="53" spans="1:37" s="40" customFormat="1" ht="15">
      <c r="A53" s="412"/>
      <c r="B53" s="412"/>
      <c r="C53" s="412"/>
      <c r="D53" s="412"/>
      <c r="E53" s="412"/>
      <c r="F53" s="412"/>
      <c r="G53" s="689"/>
      <c r="H53" s="689"/>
      <c r="I53" s="689"/>
      <c r="J53" s="689"/>
      <c r="K53" s="689"/>
      <c r="L53" s="689"/>
      <c r="M53" s="689"/>
      <c r="N53" s="689"/>
      <c r="O53" s="689"/>
      <c r="P53" s="689"/>
      <c r="Q53" s="689"/>
      <c r="R53" s="689"/>
      <c r="S53" s="689"/>
      <c r="T53" s="689"/>
      <c r="U53" s="689"/>
      <c r="V53" s="689"/>
      <c r="W53" s="327"/>
      <c r="X53" s="327"/>
      <c r="Y53" s="327"/>
      <c r="Z53" s="327"/>
      <c r="AA53" s="327"/>
      <c r="AB53" s="327"/>
      <c r="AC53" s="327"/>
      <c r="AD53" s="327"/>
      <c r="AE53" s="327"/>
      <c r="AF53" s="327"/>
      <c r="AG53" s="690"/>
      <c r="AH53" s="690"/>
      <c r="AI53" s="413"/>
      <c r="AJ53" s="413"/>
      <c r="AK53" s="303"/>
    </row>
    <row r="54" spans="1:37" s="40" customFormat="1" ht="15">
      <c r="A54" s="412"/>
      <c r="B54" s="412"/>
      <c r="C54" s="412"/>
      <c r="D54" s="412"/>
      <c r="E54" s="412"/>
      <c r="F54" s="412"/>
      <c r="G54" s="689"/>
      <c r="H54" s="689"/>
      <c r="I54" s="689"/>
      <c r="J54" s="689"/>
      <c r="K54" s="689"/>
      <c r="L54" s="689"/>
      <c r="M54" s="689"/>
      <c r="N54" s="689"/>
      <c r="O54" s="689"/>
      <c r="P54" s="689"/>
      <c r="Q54" s="689"/>
      <c r="R54" s="689"/>
      <c r="S54" s="689"/>
      <c r="T54" s="689"/>
      <c r="U54" s="689"/>
      <c r="V54" s="689"/>
      <c r="W54" s="327"/>
      <c r="X54" s="327"/>
      <c r="Y54" s="327"/>
      <c r="Z54" s="327"/>
      <c r="AA54" s="327"/>
      <c r="AB54" s="327"/>
      <c r="AC54" s="327"/>
      <c r="AD54" s="327"/>
      <c r="AE54" s="327"/>
      <c r="AF54" s="327"/>
      <c r="AG54" s="690"/>
      <c r="AH54" s="690"/>
      <c r="AI54" s="413"/>
      <c r="AJ54" s="413"/>
      <c r="AK54" s="303"/>
    </row>
    <row r="55" spans="1:37" s="40" customFormat="1" ht="15">
      <c r="A55" s="412"/>
      <c r="B55" s="412"/>
      <c r="C55" s="412"/>
      <c r="D55" s="412"/>
      <c r="E55" s="412"/>
      <c r="F55" s="412"/>
      <c r="G55" s="689"/>
      <c r="H55" s="689"/>
      <c r="I55" s="689"/>
      <c r="J55" s="689"/>
      <c r="K55" s="689"/>
      <c r="L55" s="689"/>
      <c r="M55" s="689"/>
      <c r="N55" s="689"/>
      <c r="O55" s="689"/>
      <c r="P55" s="689"/>
      <c r="Q55" s="689"/>
      <c r="R55" s="689"/>
      <c r="S55" s="689"/>
      <c r="T55" s="689"/>
      <c r="U55" s="689"/>
      <c r="V55" s="689"/>
      <c r="W55" s="327"/>
      <c r="X55" s="327"/>
      <c r="Y55" s="327"/>
      <c r="Z55" s="327"/>
      <c r="AA55" s="327"/>
      <c r="AB55" s="327"/>
      <c r="AC55" s="327"/>
      <c r="AD55" s="327"/>
      <c r="AE55" s="327"/>
      <c r="AF55" s="327"/>
      <c r="AG55" s="690"/>
      <c r="AH55" s="690"/>
      <c r="AI55" s="413"/>
      <c r="AJ55" s="413"/>
      <c r="AK55" s="303"/>
    </row>
    <row r="56" spans="1:37" s="40" customFormat="1" ht="15">
      <c r="A56" s="412"/>
      <c r="B56" s="412"/>
      <c r="C56" s="412"/>
      <c r="D56" s="412"/>
      <c r="E56" s="412"/>
      <c r="F56" s="412"/>
      <c r="G56" s="689"/>
      <c r="H56" s="689"/>
      <c r="I56" s="689"/>
      <c r="J56" s="689"/>
      <c r="K56" s="689"/>
      <c r="L56" s="689"/>
      <c r="M56" s="689"/>
      <c r="N56" s="689"/>
      <c r="O56" s="689"/>
      <c r="P56" s="689"/>
      <c r="Q56" s="689"/>
      <c r="R56" s="689"/>
      <c r="S56" s="689"/>
      <c r="T56" s="689"/>
      <c r="U56" s="689"/>
      <c r="V56" s="689"/>
      <c r="W56" s="327"/>
      <c r="X56" s="327"/>
      <c r="Y56" s="327"/>
      <c r="Z56" s="327"/>
      <c r="AA56" s="327"/>
      <c r="AB56" s="327"/>
      <c r="AC56" s="327"/>
      <c r="AD56" s="327"/>
      <c r="AE56" s="327"/>
      <c r="AF56" s="327"/>
      <c r="AG56" s="690"/>
      <c r="AH56" s="690"/>
      <c r="AI56" s="413"/>
      <c r="AJ56" s="413"/>
      <c r="AK56" s="303"/>
    </row>
    <row r="57" spans="1:37" s="40" customFormat="1" ht="15">
      <c r="A57" s="412"/>
      <c r="B57" s="412"/>
      <c r="C57" s="412"/>
      <c r="D57" s="412"/>
      <c r="E57" s="412"/>
      <c r="F57" s="412"/>
      <c r="G57" s="689"/>
      <c r="H57" s="689"/>
      <c r="I57" s="689"/>
      <c r="J57" s="689"/>
      <c r="K57" s="689"/>
      <c r="L57" s="689"/>
      <c r="M57" s="689"/>
      <c r="N57" s="689"/>
      <c r="O57" s="689"/>
      <c r="P57" s="689"/>
      <c r="Q57" s="689"/>
      <c r="R57" s="689"/>
      <c r="S57" s="689"/>
      <c r="T57" s="689"/>
      <c r="U57" s="689"/>
      <c r="V57" s="689"/>
      <c r="W57" s="327"/>
      <c r="X57" s="327"/>
      <c r="Y57" s="327"/>
      <c r="Z57" s="327"/>
      <c r="AA57" s="327"/>
      <c r="AB57" s="327"/>
      <c r="AC57" s="327"/>
      <c r="AD57" s="327"/>
      <c r="AE57" s="327"/>
      <c r="AF57" s="327"/>
      <c r="AG57" s="690"/>
      <c r="AH57" s="690"/>
      <c r="AI57" s="413"/>
      <c r="AJ57" s="413"/>
      <c r="AK57" s="303"/>
    </row>
    <row r="58" spans="1:37" s="40" customFormat="1" ht="15">
      <c r="A58" s="412"/>
      <c r="B58" s="412"/>
      <c r="C58" s="412"/>
      <c r="D58" s="412"/>
      <c r="E58" s="412"/>
      <c r="F58" s="412"/>
      <c r="G58" s="689"/>
      <c r="H58" s="689"/>
      <c r="I58" s="689"/>
      <c r="J58" s="689"/>
      <c r="K58" s="689"/>
      <c r="L58" s="689"/>
      <c r="M58" s="689"/>
      <c r="N58" s="689"/>
      <c r="O58" s="689"/>
      <c r="P58" s="689"/>
      <c r="Q58" s="689"/>
      <c r="R58" s="689"/>
      <c r="S58" s="689"/>
      <c r="T58" s="689"/>
      <c r="U58" s="689"/>
      <c r="V58" s="689"/>
      <c r="W58" s="327"/>
      <c r="X58" s="327"/>
      <c r="Y58" s="327"/>
      <c r="Z58" s="327"/>
      <c r="AA58" s="327"/>
      <c r="AB58" s="327"/>
      <c r="AC58" s="327"/>
      <c r="AD58" s="327"/>
      <c r="AE58" s="327"/>
      <c r="AF58" s="327"/>
      <c r="AG58" s="690"/>
      <c r="AH58" s="690"/>
      <c r="AI58" s="413"/>
      <c r="AJ58" s="413"/>
      <c r="AK58" s="303"/>
    </row>
    <row r="59" spans="1:37" s="40" customFormat="1" ht="15">
      <c r="A59" s="412"/>
      <c r="B59" s="412"/>
      <c r="C59" s="412"/>
      <c r="D59" s="412"/>
      <c r="E59" s="412"/>
      <c r="F59" s="412"/>
      <c r="G59" s="689"/>
      <c r="H59" s="689"/>
      <c r="I59" s="689"/>
      <c r="J59" s="689"/>
      <c r="K59" s="689"/>
      <c r="L59" s="689"/>
      <c r="M59" s="689"/>
      <c r="N59" s="689"/>
      <c r="O59" s="689"/>
      <c r="P59" s="689"/>
      <c r="Q59" s="689"/>
      <c r="R59" s="689"/>
      <c r="S59" s="689"/>
      <c r="T59" s="689"/>
      <c r="U59" s="689"/>
      <c r="V59" s="689"/>
      <c r="W59" s="327"/>
      <c r="X59" s="327"/>
      <c r="Y59" s="327"/>
      <c r="Z59" s="327"/>
      <c r="AA59" s="327"/>
      <c r="AB59" s="327"/>
      <c r="AC59" s="327"/>
      <c r="AD59" s="327"/>
      <c r="AE59" s="327"/>
      <c r="AF59" s="327"/>
      <c r="AG59" s="690"/>
      <c r="AH59" s="690"/>
      <c r="AI59" s="413"/>
      <c r="AJ59" s="413"/>
      <c r="AK59" s="303"/>
    </row>
    <row r="60" spans="1:37" s="40" customFormat="1" ht="15">
      <c r="A60" s="412"/>
      <c r="B60" s="412"/>
      <c r="C60" s="412"/>
      <c r="D60" s="412"/>
      <c r="E60" s="412"/>
      <c r="F60" s="412"/>
      <c r="G60" s="689"/>
      <c r="H60" s="689"/>
      <c r="I60" s="689"/>
      <c r="J60" s="689"/>
      <c r="K60" s="689"/>
      <c r="L60" s="689"/>
      <c r="M60" s="689"/>
      <c r="N60" s="689"/>
      <c r="O60" s="689"/>
      <c r="P60" s="689"/>
      <c r="Q60" s="689"/>
      <c r="R60" s="689"/>
      <c r="S60" s="689"/>
      <c r="T60" s="689"/>
      <c r="U60" s="689"/>
      <c r="V60" s="689"/>
      <c r="W60" s="327"/>
      <c r="X60" s="327"/>
      <c r="Y60" s="327"/>
      <c r="Z60" s="327"/>
      <c r="AA60" s="327"/>
      <c r="AB60" s="327"/>
      <c r="AC60" s="327"/>
      <c r="AD60" s="327"/>
      <c r="AE60" s="327"/>
      <c r="AF60" s="327"/>
      <c r="AG60" s="690"/>
      <c r="AH60" s="690"/>
      <c r="AI60" s="414"/>
      <c r="AJ60" s="414"/>
      <c r="AK60" s="303"/>
    </row>
    <row r="61" spans="1:37" s="40" customFormat="1" ht="15">
      <c r="A61" s="412"/>
      <c r="B61" s="412"/>
      <c r="C61" s="412"/>
      <c r="D61" s="412"/>
      <c r="E61" s="412"/>
      <c r="F61" s="412"/>
      <c r="G61" s="689"/>
      <c r="H61" s="689"/>
      <c r="I61" s="689"/>
      <c r="J61" s="689"/>
      <c r="K61" s="689"/>
      <c r="L61" s="689"/>
      <c r="M61" s="689"/>
      <c r="N61" s="689"/>
      <c r="O61" s="689"/>
      <c r="P61" s="689"/>
      <c r="Q61" s="689"/>
      <c r="R61" s="689"/>
      <c r="S61" s="689"/>
      <c r="T61" s="689"/>
      <c r="U61" s="689"/>
      <c r="V61" s="689"/>
      <c r="W61" s="327"/>
      <c r="X61" s="327"/>
      <c r="Y61" s="327"/>
      <c r="Z61" s="327"/>
      <c r="AA61" s="327"/>
      <c r="AB61" s="327"/>
      <c r="AC61" s="327"/>
      <c r="AD61" s="327"/>
      <c r="AE61" s="327"/>
      <c r="AF61" s="327"/>
      <c r="AG61" s="327"/>
      <c r="AH61" s="327"/>
      <c r="AI61" s="327"/>
      <c r="AJ61" s="327"/>
      <c r="AK61" s="327"/>
    </row>
    <row r="62" spans="1:37" s="40" customFormat="1" ht="15">
      <c r="A62" s="412"/>
      <c r="B62" s="412"/>
      <c r="C62" s="412"/>
      <c r="D62" s="412"/>
      <c r="E62" s="412"/>
      <c r="F62" s="412"/>
      <c r="G62" s="689"/>
      <c r="H62" s="689"/>
      <c r="I62" s="689"/>
      <c r="J62" s="689"/>
      <c r="K62" s="689"/>
      <c r="L62" s="689"/>
      <c r="M62" s="689"/>
      <c r="N62" s="689"/>
      <c r="O62" s="689"/>
      <c r="P62" s="689"/>
      <c r="Q62" s="689"/>
      <c r="R62" s="689"/>
      <c r="S62" s="689"/>
      <c r="T62" s="689"/>
      <c r="U62" s="689"/>
      <c r="V62" s="689"/>
      <c r="W62" s="327"/>
      <c r="X62" s="327"/>
      <c r="Y62" s="327"/>
      <c r="Z62" s="327"/>
      <c r="AA62" s="327"/>
      <c r="AB62" s="327"/>
      <c r="AC62" s="327"/>
      <c r="AD62" s="327"/>
      <c r="AE62" s="327"/>
      <c r="AF62" s="327"/>
      <c r="AG62" s="327"/>
      <c r="AH62" s="327"/>
      <c r="AI62" s="327"/>
      <c r="AJ62" s="327"/>
      <c r="AK62" s="327"/>
    </row>
    <row r="63" spans="1:37" s="40" customFormat="1" ht="15">
      <c r="A63" s="412"/>
      <c r="B63" s="412"/>
      <c r="C63" s="412"/>
      <c r="D63" s="412"/>
      <c r="E63" s="412"/>
      <c r="F63" s="412"/>
      <c r="G63" s="689"/>
      <c r="H63" s="689"/>
      <c r="I63" s="689"/>
      <c r="J63" s="689"/>
      <c r="K63" s="689"/>
      <c r="L63" s="689"/>
      <c r="M63" s="689"/>
      <c r="N63" s="689"/>
      <c r="O63" s="689"/>
      <c r="P63" s="689"/>
      <c r="Q63" s="689"/>
      <c r="R63" s="689"/>
      <c r="S63" s="689"/>
      <c r="T63" s="689"/>
      <c r="U63" s="689"/>
      <c r="V63" s="689"/>
      <c r="W63" s="327"/>
      <c r="X63" s="327"/>
      <c r="Y63" s="327"/>
      <c r="Z63" s="327"/>
      <c r="AA63" s="327"/>
      <c r="AB63" s="327"/>
      <c r="AC63" s="327"/>
      <c r="AD63" s="327"/>
      <c r="AE63" s="327"/>
      <c r="AF63" s="327"/>
      <c r="AG63" s="327"/>
      <c r="AH63" s="327"/>
      <c r="AI63" s="327"/>
      <c r="AJ63" s="327"/>
      <c r="AK63" s="327"/>
    </row>
    <row r="64" spans="1:37" s="40" customFormat="1" ht="15">
      <c r="A64" s="412"/>
      <c r="B64" s="412"/>
      <c r="C64" s="412"/>
      <c r="D64" s="412"/>
      <c r="E64" s="412"/>
      <c r="F64" s="412"/>
      <c r="G64" s="689"/>
      <c r="H64" s="689"/>
      <c r="I64" s="689"/>
      <c r="J64" s="689"/>
      <c r="K64" s="689"/>
      <c r="L64" s="689"/>
      <c r="M64" s="689"/>
      <c r="N64" s="689"/>
      <c r="O64" s="689"/>
      <c r="P64" s="689"/>
      <c r="Q64" s="689"/>
      <c r="R64" s="689"/>
      <c r="S64" s="689"/>
      <c r="T64" s="689"/>
      <c r="U64" s="689"/>
      <c r="V64" s="689"/>
      <c r="W64" s="327"/>
      <c r="X64" s="327"/>
      <c r="Y64" s="327"/>
      <c r="Z64" s="327"/>
      <c r="AA64" s="327"/>
      <c r="AB64" s="327"/>
      <c r="AC64" s="327"/>
      <c r="AD64" s="327"/>
      <c r="AE64" s="327"/>
      <c r="AF64" s="327"/>
      <c r="AG64" s="327"/>
      <c r="AH64" s="327"/>
      <c r="AI64" s="327"/>
      <c r="AJ64" s="327"/>
      <c r="AK64" s="327"/>
    </row>
    <row r="65" spans="1:28" s="40" customFormat="1" ht="15">
      <c r="A65" s="412"/>
      <c r="B65" s="412"/>
      <c r="C65" s="412"/>
      <c r="D65" s="412"/>
      <c r="E65" s="412"/>
      <c r="F65" s="412"/>
      <c r="G65" s="689"/>
      <c r="H65" s="689"/>
      <c r="I65" s="689"/>
      <c r="J65" s="689"/>
      <c r="K65" s="689"/>
      <c r="L65" s="689"/>
      <c r="M65" s="689"/>
      <c r="N65" s="689"/>
      <c r="O65" s="689"/>
      <c r="P65" s="689"/>
      <c r="Q65" s="689"/>
      <c r="R65" s="689"/>
      <c r="S65" s="689"/>
      <c r="T65" s="689"/>
      <c r="U65" s="689"/>
      <c r="V65" s="689"/>
      <c r="W65" s="327"/>
      <c r="X65" s="327"/>
      <c r="Y65" s="327"/>
      <c r="Z65" s="327"/>
      <c r="AA65" s="327"/>
      <c r="AB65" s="327"/>
    </row>
    <row r="66" spans="1:28" s="40" customFormat="1" ht="15">
      <c r="A66" s="412"/>
      <c r="B66" s="412"/>
      <c r="C66" s="412"/>
      <c r="D66" s="412"/>
      <c r="E66" s="412"/>
      <c r="F66" s="412"/>
      <c r="G66" s="689"/>
      <c r="H66" s="689"/>
      <c r="I66" s="689"/>
      <c r="J66" s="689"/>
      <c r="K66" s="689"/>
      <c r="L66" s="689"/>
      <c r="M66" s="689"/>
      <c r="N66" s="689"/>
      <c r="O66" s="689"/>
      <c r="P66" s="689"/>
      <c r="Q66" s="689"/>
      <c r="R66" s="689"/>
      <c r="S66" s="689"/>
      <c r="T66" s="689"/>
      <c r="U66" s="689"/>
      <c r="V66" s="689"/>
      <c r="W66" s="327"/>
      <c r="X66" s="327"/>
      <c r="Y66" s="327"/>
      <c r="Z66" s="327"/>
      <c r="AA66" s="327"/>
      <c r="AB66" s="327"/>
    </row>
    <row r="67" spans="1:28" s="40" customFormat="1" ht="15">
      <c r="A67" s="412"/>
      <c r="B67" s="412"/>
      <c r="C67" s="412"/>
      <c r="D67" s="412"/>
      <c r="E67" s="412"/>
      <c r="F67" s="412"/>
      <c r="G67" s="689"/>
      <c r="H67" s="689"/>
      <c r="I67" s="689"/>
      <c r="J67" s="689"/>
      <c r="K67" s="689"/>
      <c r="L67" s="689"/>
      <c r="M67" s="689"/>
      <c r="N67" s="689"/>
      <c r="O67" s="689"/>
      <c r="P67" s="689"/>
      <c r="Q67" s="689"/>
      <c r="R67" s="689"/>
      <c r="S67" s="689"/>
      <c r="T67" s="689"/>
      <c r="U67" s="689"/>
      <c r="V67" s="689"/>
      <c r="W67" s="327"/>
      <c r="X67" s="327"/>
      <c r="Y67" s="327"/>
      <c r="Z67" s="327"/>
      <c r="AA67" s="327"/>
      <c r="AB67" s="327"/>
    </row>
    <row r="68" spans="1:28" s="40" customFormat="1" ht="15">
      <c r="A68" s="412"/>
      <c r="B68" s="412"/>
      <c r="C68" s="412"/>
      <c r="D68" s="412"/>
      <c r="E68" s="412"/>
      <c r="F68" s="412"/>
      <c r="G68" s="689"/>
      <c r="H68" s="689"/>
      <c r="I68" s="689"/>
      <c r="J68" s="689"/>
      <c r="K68" s="689"/>
      <c r="L68" s="689"/>
      <c r="M68" s="689"/>
      <c r="N68" s="689"/>
      <c r="O68" s="689"/>
      <c r="P68" s="689"/>
      <c r="Q68" s="689"/>
      <c r="R68" s="689"/>
      <c r="S68" s="689"/>
      <c r="T68" s="689"/>
      <c r="U68" s="689"/>
      <c r="V68" s="689"/>
      <c r="W68" s="327"/>
      <c r="X68" s="327"/>
      <c r="Y68" s="327"/>
      <c r="Z68" s="327"/>
      <c r="AA68" s="327"/>
      <c r="AB68" s="327"/>
    </row>
    <row r="69" spans="1:28" s="40" customFormat="1" ht="15">
      <c r="A69" s="412"/>
      <c r="B69" s="412"/>
      <c r="C69" s="412"/>
      <c r="D69" s="412"/>
      <c r="E69" s="412"/>
      <c r="F69" s="412"/>
      <c r="G69" s="689"/>
      <c r="H69" s="689"/>
      <c r="I69" s="689"/>
      <c r="J69" s="689"/>
      <c r="K69" s="689"/>
      <c r="L69" s="689"/>
      <c r="M69" s="689"/>
      <c r="N69" s="689"/>
      <c r="O69" s="689"/>
      <c r="P69" s="689"/>
      <c r="Q69" s="689"/>
      <c r="R69" s="689"/>
      <c r="S69" s="689"/>
      <c r="T69" s="689"/>
      <c r="U69" s="689"/>
      <c r="V69" s="689"/>
      <c r="W69" s="327"/>
      <c r="X69" s="327"/>
      <c r="Y69" s="327"/>
      <c r="Z69" s="327"/>
      <c r="AA69" s="327"/>
      <c r="AB69" s="327"/>
    </row>
    <row r="70" spans="1:28" s="40" customFormat="1" ht="15">
      <c r="A70" s="412"/>
      <c r="B70" s="412"/>
      <c r="C70" s="412"/>
      <c r="D70" s="412"/>
      <c r="E70" s="412"/>
      <c r="F70" s="412"/>
      <c r="G70" s="689"/>
      <c r="H70" s="689"/>
      <c r="I70" s="689"/>
      <c r="J70" s="689"/>
      <c r="K70" s="689"/>
      <c r="L70" s="689"/>
      <c r="M70" s="689"/>
      <c r="N70" s="689"/>
      <c r="O70" s="689"/>
      <c r="P70" s="689"/>
      <c r="Q70" s="689"/>
      <c r="R70" s="689"/>
      <c r="S70" s="689"/>
      <c r="T70" s="689"/>
      <c r="U70" s="689"/>
      <c r="V70" s="689"/>
      <c r="W70" s="327"/>
      <c r="X70" s="327"/>
      <c r="Y70" s="327"/>
      <c r="Z70" s="327"/>
      <c r="AA70" s="327"/>
      <c r="AB70" s="327"/>
    </row>
    <row r="71" spans="1:28" s="40" customFormat="1" ht="15">
      <c r="A71" s="412"/>
      <c r="B71" s="412"/>
      <c r="C71" s="412"/>
      <c r="D71" s="412"/>
      <c r="E71" s="412"/>
      <c r="F71" s="412"/>
      <c r="G71" s="689"/>
      <c r="H71" s="689"/>
      <c r="I71" s="689"/>
      <c r="J71" s="689"/>
      <c r="K71" s="689"/>
      <c r="L71" s="689"/>
      <c r="M71" s="689"/>
      <c r="N71" s="689"/>
      <c r="O71" s="689"/>
      <c r="P71" s="689"/>
      <c r="Q71" s="689"/>
      <c r="R71" s="689"/>
      <c r="S71" s="689"/>
      <c r="T71" s="689"/>
      <c r="U71" s="689"/>
      <c r="V71" s="689"/>
      <c r="W71" s="327"/>
      <c r="X71" s="327"/>
      <c r="Y71" s="327"/>
      <c r="Z71" s="327"/>
      <c r="AA71" s="327"/>
      <c r="AB71" s="327"/>
    </row>
    <row r="72" spans="1:28" s="40" customFormat="1" ht="15">
      <c r="A72" s="412"/>
      <c r="B72" s="412"/>
      <c r="C72" s="412"/>
      <c r="D72" s="412"/>
      <c r="E72" s="412"/>
      <c r="F72" s="412"/>
      <c r="G72" s="689"/>
      <c r="H72" s="689"/>
      <c r="I72" s="689"/>
      <c r="J72" s="689"/>
      <c r="K72" s="689"/>
      <c r="L72" s="689"/>
      <c r="M72" s="689"/>
      <c r="N72" s="689"/>
      <c r="O72" s="689"/>
      <c r="P72" s="689"/>
      <c r="Q72" s="689"/>
      <c r="R72" s="689"/>
      <c r="S72" s="689"/>
      <c r="T72" s="689"/>
      <c r="U72" s="689"/>
      <c r="V72" s="689"/>
      <c r="W72" s="327"/>
      <c r="X72" s="327"/>
      <c r="Y72" s="327"/>
      <c r="Z72" s="327"/>
      <c r="AA72" s="327"/>
      <c r="AB72" s="327"/>
    </row>
    <row r="73" spans="1:28" s="40" customFormat="1" ht="15">
      <c r="A73" s="412"/>
      <c r="B73" s="412"/>
      <c r="C73" s="412"/>
      <c r="D73" s="412"/>
      <c r="E73" s="412"/>
      <c r="F73" s="412"/>
      <c r="G73" s="689"/>
      <c r="H73" s="689"/>
      <c r="I73" s="689"/>
      <c r="J73" s="689"/>
      <c r="K73" s="689"/>
      <c r="L73" s="689"/>
      <c r="M73" s="689"/>
      <c r="N73" s="689"/>
      <c r="O73" s="689"/>
      <c r="P73" s="689"/>
      <c r="Q73" s="689"/>
      <c r="R73" s="689"/>
      <c r="S73" s="689"/>
      <c r="T73" s="689"/>
      <c r="U73" s="689"/>
      <c r="V73" s="689"/>
      <c r="W73" s="327"/>
      <c r="X73" s="327"/>
      <c r="Y73" s="327"/>
      <c r="Z73" s="327"/>
      <c r="AA73" s="327"/>
      <c r="AB73" s="327"/>
    </row>
    <row r="74" spans="1:28" s="40" customFormat="1" ht="15">
      <c r="A74" s="412"/>
      <c r="B74" s="412"/>
      <c r="C74" s="412"/>
      <c r="D74" s="412"/>
      <c r="E74" s="412"/>
      <c r="F74" s="412"/>
      <c r="G74" s="689"/>
      <c r="H74" s="689"/>
      <c r="I74" s="689"/>
      <c r="J74" s="689"/>
      <c r="K74" s="689"/>
      <c r="L74" s="689"/>
      <c r="M74" s="689"/>
      <c r="N74" s="689"/>
      <c r="O74" s="689"/>
      <c r="P74" s="689"/>
      <c r="Q74" s="689"/>
      <c r="R74" s="689"/>
      <c r="S74" s="689"/>
      <c r="T74" s="689"/>
      <c r="U74" s="689"/>
      <c r="V74" s="689"/>
      <c r="W74" s="327"/>
      <c r="X74" s="327"/>
      <c r="Y74" s="327"/>
      <c r="Z74" s="327"/>
      <c r="AA74" s="327"/>
      <c r="AB74" s="327"/>
    </row>
    <row r="75" spans="1:28" s="40" customFormat="1" ht="15">
      <c r="A75" s="412"/>
      <c r="B75" s="412"/>
      <c r="C75" s="412"/>
      <c r="D75" s="412"/>
      <c r="E75" s="412"/>
      <c r="F75" s="412"/>
      <c r="G75" s="689"/>
      <c r="H75" s="689"/>
      <c r="I75" s="689"/>
      <c r="J75" s="689"/>
      <c r="K75" s="689"/>
      <c r="L75" s="689"/>
      <c r="M75" s="689"/>
      <c r="N75" s="689"/>
      <c r="O75" s="689"/>
      <c r="P75" s="689"/>
      <c r="Q75" s="689"/>
      <c r="R75" s="689"/>
      <c r="S75" s="689"/>
      <c r="T75" s="689"/>
      <c r="U75" s="689"/>
      <c r="V75" s="689"/>
      <c r="W75" s="327"/>
      <c r="X75" s="327"/>
      <c r="Y75" s="327"/>
      <c r="Z75" s="327"/>
      <c r="AA75" s="327"/>
      <c r="AB75" s="327"/>
    </row>
    <row r="76" spans="1:28" s="40" customFormat="1" ht="15">
      <c r="A76" s="412"/>
      <c r="B76" s="412"/>
      <c r="C76" s="412"/>
      <c r="D76" s="412"/>
      <c r="E76" s="412"/>
      <c r="F76" s="412"/>
      <c r="G76" s="689"/>
      <c r="H76" s="689"/>
      <c r="I76" s="689"/>
      <c r="J76" s="689"/>
      <c r="K76" s="689"/>
      <c r="L76" s="689"/>
      <c r="M76" s="689"/>
      <c r="N76" s="689"/>
      <c r="O76" s="689"/>
      <c r="P76" s="689"/>
      <c r="Q76" s="689"/>
      <c r="R76" s="689"/>
      <c r="S76" s="689"/>
      <c r="T76" s="689"/>
      <c r="U76" s="689"/>
      <c r="V76" s="689"/>
      <c r="W76" s="327"/>
      <c r="X76" s="327"/>
      <c r="Y76" s="327"/>
      <c r="Z76" s="327"/>
      <c r="AA76" s="327"/>
      <c r="AB76" s="327"/>
    </row>
    <row r="77" spans="1:28" s="40" customFormat="1" ht="15">
      <c r="A77" s="412"/>
      <c r="B77" s="412"/>
      <c r="C77" s="412"/>
      <c r="D77" s="412"/>
      <c r="E77" s="412"/>
      <c r="F77" s="412"/>
      <c r="G77" s="689"/>
      <c r="H77" s="689"/>
      <c r="I77" s="689"/>
      <c r="J77" s="689"/>
      <c r="K77" s="689"/>
      <c r="L77" s="689"/>
      <c r="M77" s="689"/>
      <c r="N77" s="689"/>
      <c r="O77" s="689"/>
      <c r="P77" s="689"/>
      <c r="Q77" s="689"/>
      <c r="R77" s="689"/>
      <c r="S77" s="689"/>
      <c r="T77" s="689"/>
      <c r="U77" s="689"/>
      <c r="V77" s="689"/>
      <c r="W77" s="327"/>
      <c r="X77" s="327"/>
      <c r="Y77" s="327"/>
      <c r="Z77" s="327"/>
      <c r="AA77" s="327"/>
      <c r="AB77" s="327"/>
    </row>
    <row r="78" spans="1:28" s="40" customFormat="1" ht="15">
      <c r="A78" s="412"/>
      <c r="B78" s="412"/>
      <c r="C78" s="412"/>
      <c r="D78" s="412"/>
      <c r="E78" s="412"/>
      <c r="F78" s="412"/>
      <c r="G78" s="689"/>
      <c r="H78" s="689"/>
      <c r="I78" s="689"/>
      <c r="J78" s="689"/>
      <c r="K78" s="689"/>
      <c r="L78" s="689"/>
      <c r="M78" s="689"/>
      <c r="N78" s="689"/>
      <c r="O78" s="689"/>
      <c r="P78" s="689"/>
      <c r="Q78" s="689"/>
      <c r="R78" s="689"/>
      <c r="S78" s="689"/>
      <c r="T78" s="689"/>
      <c r="U78" s="689"/>
      <c r="V78" s="689"/>
      <c r="W78" s="327"/>
      <c r="X78" s="327"/>
      <c r="Y78" s="327"/>
      <c r="Z78" s="327"/>
      <c r="AA78" s="327"/>
      <c r="AB78" s="327"/>
    </row>
    <row r="79" spans="1:28" s="40" customFormat="1" ht="15">
      <c r="A79" s="412"/>
      <c r="B79" s="412"/>
      <c r="C79" s="412"/>
      <c r="D79" s="412"/>
      <c r="E79" s="412"/>
      <c r="F79" s="412"/>
      <c r="G79" s="689"/>
      <c r="H79" s="689"/>
      <c r="I79" s="689"/>
      <c r="J79" s="689"/>
      <c r="K79" s="689"/>
      <c r="L79" s="689"/>
      <c r="M79" s="689"/>
      <c r="N79" s="689"/>
      <c r="O79" s="689"/>
      <c r="P79" s="689"/>
      <c r="Q79" s="689"/>
      <c r="R79" s="689"/>
      <c r="S79" s="689"/>
      <c r="T79" s="689"/>
      <c r="U79" s="689"/>
      <c r="V79" s="689"/>
      <c r="W79" s="327"/>
      <c r="X79" s="327"/>
      <c r="Y79" s="327"/>
      <c r="Z79" s="327"/>
      <c r="AA79" s="327"/>
      <c r="AB79" s="327"/>
    </row>
    <row r="80" spans="1:28" s="40" customFormat="1" ht="15">
      <c r="A80" s="412"/>
      <c r="B80" s="412"/>
      <c r="C80" s="412"/>
      <c r="D80" s="412"/>
      <c r="E80" s="412"/>
      <c r="F80" s="412"/>
      <c r="G80" s="689"/>
      <c r="H80" s="689"/>
      <c r="I80" s="689"/>
      <c r="J80" s="689"/>
      <c r="K80" s="689"/>
      <c r="L80" s="689"/>
      <c r="M80" s="689"/>
      <c r="N80" s="689"/>
      <c r="O80" s="689"/>
      <c r="P80" s="689"/>
      <c r="Q80" s="689"/>
      <c r="R80" s="689"/>
      <c r="S80" s="689"/>
      <c r="T80" s="689"/>
      <c r="U80" s="689"/>
      <c r="V80" s="689"/>
      <c r="W80" s="327"/>
      <c r="X80" s="327"/>
      <c r="Y80" s="327"/>
      <c r="Z80" s="327"/>
      <c r="AA80" s="327"/>
      <c r="AB80" s="327"/>
    </row>
    <row r="81" spans="1:28" s="40" customFormat="1" ht="15">
      <c r="A81" s="412"/>
      <c r="B81" s="412"/>
      <c r="C81" s="412"/>
      <c r="D81" s="412"/>
      <c r="E81" s="412"/>
      <c r="F81" s="412"/>
      <c r="G81" s="689"/>
      <c r="H81" s="689"/>
      <c r="I81" s="689"/>
      <c r="J81" s="689"/>
      <c r="K81" s="689"/>
      <c r="L81" s="689"/>
      <c r="M81" s="689"/>
      <c r="N81" s="689"/>
      <c r="O81" s="689"/>
      <c r="P81" s="689"/>
      <c r="Q81" s="689"/>
      <c r="R81" s="689"/>
      <c r="S81" s="689"/>
      <c r="T81" s="689"/>
      <c r="U81" s="689"/>
      <c r="V81" s="689"/>
      <c r="W81" s="327"/>
      <c r="X81" s="327"/>
      <c r="Y81" s="327"/>
      <c r="Z81" s="327"/>
      <c r="AA81" s="327"/>
      <c r="AB81" s="327"/>
    </row>
    <row r="82" spans="1:28" s="40" customFormat="1" ht="15">
      <c r="A82" s="412"/>
      <c r="B82" s="412"/>
      <c r="C82" s="412"/>
      <c r="D82" s="412"/>
      <c r="E82" s="412"/>
      <c r="F82" s="412"/>
      <c r="G82" s="689"/>
      <c r="H82" s="689"/>
      <c r="I82" s="689"/>
      <c r="J82" s="689"/>
      <c r="K82" s="689"/>
      <c r="L82" s="689"/>
      <c r="M82" s="689"/>
      <c r="N82" s="689"/>
      <c r="O82" s="689"/>
      <c r="P82" s="689"/>
      <c r="Q82" s="689"/>
      <c r="R82" s="689"/>
      <c r="S82" s="689"/>
      <c r="T82" s="689"/>
      <c r="U82" s="689"/>
      <c r="V82" s="689"/>
      <c r="W82" s="327"/>
      <c r="X82" s="327"/>
      <c r="Y82" s="327"/>
      <c r="Z82" s="327"/>
      <c r="AA82" s="327"/>
      <c r="AB82" s="327"/>
    </row>
    <row r="83" spans="1:28" s="40" customFormat="1" ht="15">
      <c r="A83" s="412"/>
      <c r="B83" s="412"/>
      <c r="C83" s="412"/>
      <c r="D83" s="412"/>
      <c r="E83" s="412"/>
      <c r="F83" s="412"/>
      <c r="G83" s="689"/>
      <c r="H83" s="689"/>
      <c r="I83" s="689"/>
      <c r="J83" s="689"/>
      <c r="K83" s="689"/>
      <c r="L83" s="689"/>
      <c r="M83" s="689"/>
      <c r="N83" s="689"/>
      <c r="O83" s="689"/>
      <c r="P83" s="689"/>
      <c r="Q83" s="689"/>
      <c r="R83" s="689"/>
      <c r="S83" s="689"/>
      <c r="T83" s="689"/>
      <c r="U83" s="689"/>
      <c r="V83" s="689"/>
      <c r="W83" s="327"/>
      <c r="X83" s="327"/>
      <c r="Y83" s="327"/>
      <c r="Z83" s="327"/>
      <c r="AA83" s="327"/>
      <c r="AB83" s="327"/>
    </row>
    <row r="84" spans="1:28" s="40" customFormat="1" ht="15">
      <c r="A84" s="412"/>
      <c r="B84" s="412"/>
      <c r="C84" s="412"/>
      <c r="D84" s="412"/>
      <c r="E84" s="412"/>
      <c r="F84" s="412"/>
      <c r="G84" s="689"/>
      <c r="H84" s="689"/>
      <c r="I84" s="689"/>
      <c r="J84" s="689"/>
      <c r="K84" s="689"/>
      <c r="L84" s="689"/>
      <c r="M84" s="689"/>
      <c r="N84" s="689"/>
      <c r="O84" s="689"/>
      <c r="P84" s="689"/>
      <c r="Q84" s="689"/>
      <c r="R84" s="689"/>
      <c r="S84" s="689"/>
      <c r="T84" s="689"/>
      <c r="U84" s="689"/>
      <c r="V84" s="689"/>
      <c r="W84" s="327"/>
      <c r="X84" s="327"/>
      <c r="Y84" s="327"/>
      <c r="Z84" s="327"/>
      <c r="AA84" s="327"/>
      <c r="AB84" s="327"/>
    </row>
    <row r="85" spans="1:28" s="40" customFormat="1" ht="15">
      <c r="A85" s="412"/>
      <c r="B85" s="412"/>
      <c r="C85" s="412"/>
      <c r="D85" s="412"/>
      <c r="E85" s="412"/>
      <c r="F85" s="412"/>
      <c r="G85" s="689"/>
      <c r="H85" s="689"/>
      <c r="I85" s="689"/>
      <c r="J85" s="689"/>
      <c r="K85" s="689"/>
      <c r="L85" s="689"/>
      <c r="M85" s="689"/>
      <c r="N85" s="689"/>
      <c r="O85" s="689"/>
      <c r="P85" s="689"/>
      <c r="Q85" s="689"/>
      <c r="R85" s="689"/>
      <c r="S85" s="689"/>
      <c r="T85" s="689"/>
      <c r="U85" s="689"/>
      <c r="V85" s="689"/>
      <c r="W85" s="327"/>
      <c r="X85" s="327"/>
      <c r="Y85" s="327"/>
      <c r="Z85" s="327"/>
      <c r="AA85" s="327"/>
      <c r="AB85" s="327"/>
    </row>
    <row r="86" spans="1:28" s="40" customFormat="1" ht="15">
      <c r="A86" s="412"/>
      <c r="B86" s="412"/>
      <c r="C86" s="412"/>
      <c r="D86" s="412"/>
      <c r="E86" s="412"/>
      <c r="F86" s="412"/>
      <c r="G86" s="689"/>
      <c r="H86" s="689"/>
      <c r="I86" s="689"/>
      <c r="J86" s="689"/>
      <c r="K86" s="689"/>
      <c r="L86" s="689"/>
      <c r="M86" s="689"/>
      <c r="N86" s="689"/>
      <c r="O86" s="689"/>
      <c r="P86" s="689"/>
      <c r="Q86" s="689"/>
      <c r="R86" s="689"/>
      <c r="S86" s="689"/>
      <c r="T86" s="689"/>
      <c r="U86" s="689"/>
      <c r="V86" s="689"/>
      <c r="W86" s="327"/>
      <c r="X86" s="327"/>
      <c r="Y86" s="327"/>
      <c r="Z86" s="327"/>
      <c r="AA86" s="327"/>
      <c r="AB86" s="327"/>
    </row>
    <row r="87" spans="1:28" s="40" customFormat="1" ht="15">
      <c r="A87" s="412"/>
      <c r="B87" s="412"/>
      <c r="C87" s="412"/>
      <c r="D87" s="412"/>
      <c r="E87" s="412"/>
      <c r="F87" s="412"/>
      <c r="G87" s="689"/>
      <c r="H87" s="689"/>
      <c r="I87" s="689"/>
      <c r="J87" s="689"/>
      <c r="K87" s="689"/>
      <c r="L87" s="689"/>
      <c r="M87" s="689"/>
      <c r="N87" s="689"/>
      <c r="O87" s="689"/>
      <c r="P87" s="689"/>
      <c r="Q87" s="689"/>
      <c r="R87" s="689"/>
      <c r="S87" s="689"/>
      <c r="T87" s="689"/>
      <c r="U87" s="689"/>
      <c r="V87" s="689"/>
      <c r="W87" s="327"/>
      <c r="X87" s="327"/>
      <c r="Y87" s="327"/>
      <c r="Z87" s="327"/>
      <c r="AA87" s="327"/>
      <c r="AB87" s="327"/>
    </row>
    <row r="88" spans="1:28" s="40" customFormat="1" ht="15">
      <c r="A88" s="412"/>
      <c r="B88" s="412"/>
      <c r="C88" s="412"/>
      <c r="D88" s="412"/>
      <c r="E88" s="412"/>
      <c r="F88" s="412"/>
      <c r="G88" s="689"/>
      <c r="H88" s="689"/>
      <c r="I88" s="689"/>
      <c r="J88" s="689"/>
      <c r="K88" s="689"/>
      <c r="L88" s="689"/>
      <c r="M88" s="689"/>
      <c r="N88" s="689"/>
      <c r="O88" s="689"/>
      <c r="P88" s="689"/>
      <c r="Q88" s="689"/>
      <c r="R88" s="689"/>
      <c r="S88" s="689"/>
      <c r="T88" s="689"/>
      <c r="U88" s="689"/>
      <c r="V88" s="689"/>
      <c r="W88" s="327"/>
      <c r="X88" s="327"/>
      <c r="Y88" s="327"/>
      <c r="Z88" s="327"/>
      <c r="AA88" s="327"/>
      <c r="AB88" s="327"/>
    </row>
    <row r="89" spans="1:28" s="40" customFormat="1" ht="15">
      <c r="A89" s="412"/>
      <c r="B89" s="412"/>
      <c r="C89" s="412"/>
      <c r="D89" s="412"/>
      <c r="E89" s="412"/>
      <c r="F89" s="412"/>
      <c r="G89" s="689"/>
      <c r="H89" s="689"/>
      <c r="I89" s="689"/>
      <c r="J89" s="689"/>
      <c r="K89" s="689"/>
      <c r="L89" s="689"/>
      <c r="M89" s="689"/>
      <c r="N89" s="689"/>
      <c r="O89" s="689"/>
      <c r="P89" s="689"/>
      <c r="Q89" s="689"/>
      <c r="R89" s="689"/>
      <c r="S89" s="689"/>
      <c r="T89" s="689"/>
      <c r="U89" s="689"/>
      <c r="V89" s="689"/>
      <c r="W89" s="327"/>
      <c r="X89" s="327"/>
      <c r="Y89" s="327"/>
      <c r="Z89" s="327"/>
      <c r="AA89" s="327"/>
      <c r="AB89" s="327"/>
    </row>
    <row r="90" spans="1:28" s="40" customFormat="1" ht="15">
      <c r="A90" s="412"/>
      <c r="B90" s="412"/>
      <c r="C90" s="412"/>
      <c r="D90" s="412"/>
      <c r="E90" s="412"/>
      <c r="F90" s="412"/>
      <c r="G90" s="689"/>
      <c r="H90" s="689"/>
      <c r="I90" s="689"/>
      <c r="J90" s="689"/>
      <c r="K90" s="689"/>
      <c r="L90" s="689"/>
      <c r="M90" s="689"/>
      <c r="N90" s="689"/>
      <c r="O90" s="689"/>
      <c r="P90" s="689"/>
      <c r="Q90" s="689"/>
      <c r="R90" s="689"/>
      <c r="S90" s="689"/>
      <c r="T90" s="689"/>
      <c r="U90" s="689"/>
      <c r="V90" s="689"/>
      <c r="W90" s="327"/>
      <c r="X90" s="327"/>
      <c r="Y90" s="327"/>
      <c r="Z90" s="327"/>
      <c r="AA90" s="327"/>
      <c r="AB90" s="327"/>
    </row>
    <row r="91" spans="1:28" s="40" customFormat="1" ht="15">
      <c r="A91" s="412"/>
      <c r="B91" s="412"/>
      <c r="C91" s="412"/>
      <c r="D91" s="412"/>
      <c r="E91" s="412"/>
      <c r="F91" s="412"/>
      <c r="G91" s="689"/>
      <c r="H91" s="689"/>
      <c r="I91" s="689"/>
      <c r="J91" s="689"/>
      <c r="K91" s="689"/>
      <c r="L91" s="689"/>
      <c r="M91" s="689"/>
      <c r="N91" s="689"/>
      <c r="O91" s="689"/>
      <c r="P91" s="689"/>
      <c r="Q91" s="689"/>
      <c r="R91" s="689"/>
      <c r="S91" s="689"/>
      <c r="T91" s="689"/>
      <c r="U91" s="689"/>
      <c r="V91" s="689"/>
      <c r="W91" s="327"/>
      <c r="X91" s="327"/>
      <c r="Y91" s="327"/>
      <c r="Z91" s="327"/>
      <c r="AA91" s="327"/>
      <c r="AB91" s="327"/>
    </row>
    <row r="92" spans="1:28" s="40" customFormat="1" ht="15">
      <c r="A92" s="412"/>
      <c r="B92" s="412"/>
      <c r="C92" s="412"/>
      <c r="D92" s="412"/>
      <c r="E92" s="412"/>
      <c r="F92" s="412"/>
      <c r="G92" s="689"/>
      <c r="H92" s="689"/>
      <c r="I92" s="689"/>
      <c r="J92" s="689"/>
      <c r="K92" s="689"/>
      <c r="L92" s="689"/>
      <c r="M92" s="689"/>
      <c r="N92" s="689"/>
      <c r="O92" s="689"/>
      <c r="P92" s="689"/>
      <c r="Q92" s="689"/>
      <c r="R92" s="689"/>
      <c r="S92" s="689"/>
      <c r="T92" s="689"/>
      <c r="U92" s="689"/>
      <c r="V92" s="689"/>
      <c r="W92" s="327"/>
      <c r="X92" s="327"/>
      <c r="Y92" s="327"/>
      <c r="Z92" s="327"/>
      <c r="AA92" s="327"/>
      <c r="AB92" s="327"/>
    </row>
    <row r="93" spans="1:28" s="40" customFormat="1" ht="15">
      <c r="A93" s="412"/>
      <c r="B93" s="412"/>
      <c r="C93" s="412"/>
      <c r="D93" s="412"/>
      <c r="E93" s="412"/>
      <c r="F93" s="412"/>
      <c r="G93" s="689"/>
      <c r="H93" s="689"/>
      <c r="I93" s="689"/>
      <c r="J93" s="689"/>
      <c r="K93" s="689"/>
      <c r="L93" s="689"/>
      <c r="M93" s="689"/>
      <c r="N93" s="689"/>
      <c r="O93" s="689"/>
      <c r="P93" s="689"/>
      <c r="Q93" s="689"/>
      <c r="R93" s="689"/>
      <c r="S93" s="689"/>
      <c r="T93" s="689"/>
      <c r="U93" s="689"/>
      <c r="V93" s="689"/>
      <c r="W93" s="327"/>
      <c r="X93" s="327"/>
      <c r="Y93" s="327"/>
      <c r="Z93" s="327"/>
      <c r="AA93" s="327"/>
      <c r="AB93" s="327"/>
    </row>
    <row r="94" spans="1:28" s="40" customFormat="1" ht="15">
      <c r="A94" s="412"/>
      <c r="B94" s="412"/>
      <c r="C94" s="412"/>
      <c r="D94" s="412"/>
      <c r="E94" s="412"/>
      <c r="F94" s="412"/>
      <c r="G94" s="689"/>
      <c r="H94" s="689"/>
      <c r="I94" s="689"/>
      <c r="J94" s="689"/>
      <c r="K94" s="689"/>
      <c r="L94" s="689"/>
      <c r="M94" s="689"/>
      <c r="N94" s="689"/>
      <c r="O94" s="689"/>
      <c r="P94" s="689"/>
      <c r="Q94" s="689"/>
      <c r="R94" s="689"/>
      <c r="S94" s="689"/>
      <c r="T94" s="689"/>
      <c r="U94" s="689"/>
      <c r="V94" s="689"/>
      <c r="W94" s="327"/>
      <c r="X94" s="327"/>
      <c r="Y94" s="327"/>
      <c r="Z94" s="327"/>
      <c r="AA94" s="327"/>
      <c r="AB94" s="327"/>
    </row>
    <row r="95" spans="1:28" s="40" customFormat="1" ht="15">
      <c r="A95" s="412"/>
      <c r="B95" s="412"/>
      <c r="C95" s="412"/>
      <c r="D95" s="412"/>
      <c r="E95" s="412"/>
      <c r="F95" s="412"/>
      <c r="G95" s="689"/>
      <c r="H95" s="689"/>
      <c r="I95" s="689"/>
      <c r="J95" s="689"/>
      <c r="K95" s="689"/>
      <c r="L95" s="689"/>
      <c r="M95" s="689"/>
      <c r="N95" s="689"/>
      <c r="O95" s="689"/>
      <c r="P95" s="689"/>
      <c r="Q95" s="689"/>
      <c r="R95" s="689"/>
      <c r="S95" s="689"/>
      <c r="T95" s="689"/>
      <c r="U95" s="689"/>
      <c r="V95" s="689"/>
      <c r="W95" s="327"/>
      <c r="X95" s="327"/>
      <c r="Y95" s="327"/>
      <c r="Z95" s="327"/>
      <c r="AA95" s="327"/>
      <c r="AB95" s="327"/>
    </row>
    <row r="96" spans="1:28" s="40" customFormat="1" ht="15">
      <c r="A96" s="412"/>
      <c r="B96" s="412"/>
      <c r="C96" s="412"/>
      <c r="D96" s="412"/>
      <c r="E96" s="412"/>
      <c r="F96" s="412"/>
      <c r="G96" s="689"/>
      <c r="H96" s="689"/>
      <c r="I96" s="689"/>
      <c r="J96" s="689"/>
      <c r="K96" s="689"/>
      <c r="L96" s="689"/>
      <c r="M96" s="689"/>
      <c r="N96" s="689"/>
      <c r="O96" s="689"/>
      <c r="P96" s="689"/>
      <c r="Q96" s="689"/>
      <c r="R96" s="689"/>
      <c r="S96" s="689"/>
      <c r="T96" s="689"/>
      <c r="U96" s="689"/>
      <c r="V96" s="689"/>
      <c r="W96" s="327"/>
      <c r="X96" s="327"/>
      <c r="Y96" s="327"/>
      <c r="Z96" s="327"/>
      <c r="AA96" s="327"/>
      <c r="AB96" s="327"/>
    </row>
    <row r="97" spans="1:28" s="40" customFormat="1" ht="15">
      <c r="A97" s="412"/>
      <c r="B97" s="412"/>
      <c r="C97" s="412"/>
      <c r="D97" s="412"/>
      <c r="E97" s="412"/>
      <c r="F97" s="412"/>
      <c r="G97" s="689"/>
      <c r="H97" s="689"/>
      <c r="I97" s="689"/>
      <c r="J97" s="689"/>
      <c r="K97" s="689"/>
      <c r="L97" s="689"/>
      <c r="M97" s="689"/>
      <c r="N97" s="689"/>
      <c r="O97" s="689"/>
      <c r="P97" s="689"/>
      <c r="Q97" s="689"/>
      <c r="R97" s="689"/>
      <c r="S97" s="689"/>
      <c r="T97" s="689"/>
      <c r="U97" s="689"/>
      <c r="V97" s="689"/>
      <c r="W97" s="327"/>
      <c r="X97" s="327"/>
      <c r="Y97" s="327"/>
      <c r="Z97" s="327"/>
      <c r="AA97" s="327"/>
      <c r="AB97" s="327"/>
    </row>
    <row r="98" spans="1:28" s="40" customFormat="1" ht="15">
      <c r="A98" s="412"/>
      <c r="B98" s="412"/>
      <c r="C98" s="412"/>
      <c r="D98" s="412"/>
      <c r="E98" s="412"/>
      <c r="F98" s="412"/>
      <c r="G98" s="689"/>
      <c r="H98" s="689"/>
      <c r="I98" s="689"/>
      <c r="J98" s="689"/>
      <c r="K98" s="689"/>
      <c r="L98" s="689"/>
      <c r="M98" s="689"/>
      <c r="N98" s="689"/>
      <c r="O98" s="689"/>
      <c r="P98" s="689"/>
      <c r="Q98" s="689"/>
      <c r="R98" s="689"/>
      <c r="S98" s="689"/>
      <c r="T98" s="689"/>
      <c r="U98" s="689"/>
      <c r="V98" s="689"/>
      <c r="W98" s="327"/>
      <c r="X98" s="327"/>
      <c r="Y98" s="327"/>
      <c r="Z98" s="327"/>
      <c r="AA98" s="327"/>
      <c r="AB98" s="327"/>
    </row>
    <row r="99" spans="1:28" s="40" customFormat="1" ht="15">
      <c r="A99" s="412"/>
      <c r="B99" s="412"/>
      <c r="C99" s="412"/>
      <c r="D99" s="412"/>
      <c r="E99" s="412"/>
      <c r="F99" s="412"/>
      <c r="G99" s="689"/>
      <c r="H99" s="689"/>
      <c r="I99" s="689"/>
      <c r="J99" s="689"/>
      <c r="K99" s="689"/>
      <c r="L99" s="689"/>
      <c r="M99" s="689"/>
      <c r="N99" s="689"/>
      <c r="O99" s="689"/>
      <c r="P99" s="689"/>
      <c r="Q99" s="689"/>
      <c r="R99" s="689"/>
      <c r="S99" s="689"/>
      <c r="T99" s="689"/>
      <c r="U99" s="689"/>
      <c r="V99" s="689"/>
      <c r="W99" s="327"/>
      <c r="X99" s="327"/>
      <c r="Y99" s="327"/>
      <c r="Z99" s="327"/>
      <c r="AA99" s="327"/>
      <c r="AB99" s="327"/>
    </row>
    <row r="100" spans="1:28" s="40" customFormat="1" ht="15">
      <c r="A100" s="412"/>
      <c r="B100" s="412"/>
      <c r="C100" s="412"/>
      <c r="D100" s="412"/>
      <c r="E100" s="412"/>
      <c r="F100" s="412"/>
      <c r="G100" s="689"/>
      <c r="H100" s="689"/>
      <c r="I100" s="689"/>
      <c r="J100" s="689"/>
      <c r="K100" s="689"/>
      <c r="L100" s="689"/>
      <c r="M100" s="689"/>
      <c r="N100" s="689"/>
      <c r="O100" s="689"/>
      <c r="P100" s="689"/>
      <c r="Q100" s="689"/>
      <c r="R100" s="689"/>
      <c r="S100" s="689"/>
      <c r="T100" s="689"/>
      <c r="U100" s="689"/>
      <c r="V100" s="689"/>
      <c r="W100" s="327"/>
      <c r="X100" s="327"/>
      <c r="Y100" s="327"/>
      <c r="Z100" s="327"/>
      <c r="AA100" s="327"/>
      <c r="AB100" s="327"/>
    </row>
    <row r="101" spans="1:28" s="40" customFormat="1" ht="15">
      <c r="A101" s="412"/>
      <c r="B101" s="412"/>
      <c r="C101" s="412"/>
      <c r="D101" s="412"/>
      <c r="E101" s="412"/>
      <c r="F101" s="412"/>
      <c r="G101" s="689"/>
      <c r="H101" s="689"/>
      <c r="I101" s="689"/>
      <c r="J101" s="689"/>
      <c r="K101" s="689"/>
      <c r="L101" s="689"/>
      <c r="M101" s="689"/>
      <c r="N101" s="689"/>
      <c r="O101" s="689"/>
      <c r="P101" s="689"/>
      <c r="Q101" s="689"/>
      <c r="R101" s="689"/>
      <c r="S101" s="689"/>
      <c r="T101" s="689"/>
      <c r="U101" s="689"/>
      <c r="V101" s="689"/>
      <c r="W101" s="327"/>
      <c r="X101" s="327"/>
      <c r="Y101" s="327"/>
      <c r="Z101" s="327"/>
      <c r="AA101" s="327"/>
      <c r="AB101" s="327"/>
    </row>
    <row r="102" spans="1:28" s="40" customFormat="1" ht="15">
      <c r="A102" s="412"/>
      <c r="B102" s="412"/>
      <c r="C102" s="412"/>
      <c r="D102" s="412"/>
      <c r="E102" s="412"/>
      <c r="F102" s="412"/>
      <c r="G102" s="689"/>
      <c r="H102" s="689"/>
      <c r="I102" s="689"/>
      <c r="J102" s="689"/>
      <c r="K102" s="689"/>
      <c r="L102" s="689"/>
      <c r="M102" s="689"/>
      <c r="N102" s="689"/>
      <c r="O102" s="689"/>
      <c r="P102" s="689"/>
      <c r="Q102" s="689"/>
      <c r="R102" s="689"/>
      <c r="S102" s="689"/>
      <c r="T102" s="689"/>
      <c r="U102" s="689"/>
      <c r="V102" s="689"/>
      <c r="W102" s="327"/>
      <c r="X102" s="327"/>
      <c r="Y102" s="327"/>
      <c r="Z102" s="327"/>
      <c r="AA102" s="327"/>
      <c r="AB102" s="327"/>
    </row>
    <row r="103" spans="1:28" s="40" customFormat="1" ht="15">
      <c r="A103" s="412"/>
      <c r="B103" s="412"/>
      <c r="C103" s="412"/>
      <c r="D103" s="412"/>
      <c r="E103" s="412"/>
      <c r="F103" s="412"/>
      <c r="G103" s="689"/>
      <c r="H103" s="689"/>
      <c r="I103" s="689"/>
      <c r="J103" s="689"/>
      <c r="K103" s="689"/>
      <c r="L103" s="689"/>
      <c r="M103" s="689"/>
      <c r="N103" s="689"/>
      <c r="O103" s="689"/>
      <c r="P103" s="689"/>
      <c r="Q103" s="689"/>
      <c r="R103" s="689"/>
      <c r="S103" s="689"/>
      <c r="T103" s="689"/>
      <c r="U103" s="689"/>
      <c r="V103" s="689"/>
      <c r="W103" s="327"/>
      <c r="X103" s="327"/>
      <c r="Y103" s="327"/>
      <c r="Z103" s="327"/>
      <c r="AA103" s="327"/>
      <c r="AB103" s="327"/>
    </row>
    <row r="104" spans="1:28" s="40" customFormat="1" ht="15">
      <c r="A104" s="412"/>
      <c r="B104" s="412"/>
      <c r="C104" s="412"/>
      <c r="D104" s="412"/>
      <c r="E104" s="412"/>
      <c r="F104" s="412"/>
      <c r="G104" s="689"/>
      <c r="H104" s="689"/>
      <c r="I104" s="689"/>
      <c r="J104" s="689"/>
      <c r="K104" s="689"/>
      <c r="L104" s="689"/>
      <c r="M104" s="689"/>
      <c r="N104" s="689"/>
      <c r="O104" s="689"/>
      <c r="P104" s="689"/>
      <c r="Q104" s="689"/>
      <c r="R104" s="689"/>
      <c r="S104" s="689"/>
      <c r="T104" s="689"/>
      <c r="U104" s="689"/>
      <c r="V104" s="689"/>
      <c r="W104" s="327"/>
      <c r="X104" s="327"/>
      <c r="Y104" s="327"/>
      <c r="Z104" s="327"/>
      <c r="AA104" s="327"/>
      <c r="AB104" s="327"/>
    </row>
    <row r="105" spans="1:28" s="40" customFormat="1" ht="15">
      <c r="A105" s="412"/>
      <c r="B105" s="412"/>
      <c r="C105" s="412"/>
      <c r="D105" s="412"/>
      <c r="E105" s="412"/>
      <c r="F105" s="412"/>
      <c r="G105" s="689"/>
      <c r="H105" s="689"/>
      <c r="I105" s="689"/>
      <c r="J105" s="689"/>
      <c r="K105" s="689"/>
      <c r="L105" s="689"/>
      <c r="M105" s="689"/>
      <c r="N105" s="689"/>
      <c r="O105" s="689"/>
      <c r="P105" s="689"/>
      <c r="Q105" s="689"/>
      <c r="R105" s="689"/>
      <c r="S105" s="689"/>
      <c r="T105" s="689"/>
      <c r="U105" s="689"/>
      <c r="V105" s="689"/>
      <c r="W105" s="327"/>
      <c r="X105" s="327"/>
      <c r="Y105" s="327"/>
      <c r="Z105" s="327"/>
      <c r="AA105" s="327"/>
      <c r="AB105" s="327"/>
    </row>
    <row r="106" spans="1:28" s="40" customFormat="1" ht="15">
      <c r="A106" s="412"/>
      <c r="B106" s="412"/>
      <c r="C106" s="412"/>
      <c r="D106" s="412"/>
      <c r="E106" s="412"/>
      <c r="F106" s="412"/>
      <c r="G106" s="689"/>
      <c r="H106" s="689"/>
      <c r="I106" s="689"/>
      <c r="J106" s="689"/>
      <c r="K106" s="689"/>
      <c r="L106" s="689"/>
      <c r="M106" s="689"/>
      <c r="N106" s="689"/>
      <c r="O106" s="689"/>
      <c r="P106" s="689"/>
      <c r="Q106" s="689"/>
      <c r="R106" s="689"/>
      <c r="S106" s="689"/>
      <c r="T106" s="689"/>
      <c r="U106" s="689"/>
      <c r="V106" s="689"/>
      <c r="W106" s="327"/>
      <c r="X106" s="327"/>
      <c r="Y106" s="327"/>
      <c r="Z106" s="327"/>
      <c r="AA106" s="327"/>
      <c r="AB106" s="327"/>
    </row>
    <row r="107" spans="1:28" s="40" customFormat="1" ht="15">
      <c r="A107" s="412"/>
      <c r="B107" s="412"/>
      <c r="C107" s="412"/>
      <c r="D107" s="412"/>
      <c r="E107" s="412"/>
      <c r="F107" s="412"/>
      <c r="G107" s="689"/>
      <c r="H107" s="689"/>
      <c r="I107" s="689"/>
      <c r="J107" s="689"/>
      <c r="K107" s="689"/>
      <c r="L107" s="689"/>
      <c r="M107" s="689"/>
      <c r="N107" s="689"/>
      <c r="O107" s="689"/>
      <c r="P107" s="689"/>
      <c r="Q107" s="689"/>
      <c r="R107" s="689"/>
      <c r="S107" s="689"/>
      <c r="T107" s="689"/>
      <c r="U107" s="689"/>
      <c r="V107" s="689"/>
      <c r="W107" s="327"/>
      <c r="X107" s="327"/>
      <c r="Y107" s="327"/>
      <c r="Z107" s="327"/>
      <c r="AA107" s="327"/>
      <c r="AB107" s="327"/>
    </row>
    <row r="108" spans="1:28" s="40" customFormat="1" ht="15">
      <c r="A108" s="412"/>
      <c r="B108" s="412"/>
      <c r="C108" s="412"/>
      <c r="D108" s="412"/>
      <c r="E108" s="412"/>
      <c r="F108" s="412"/>
      <c r="G108" s="689"/>
      <c r="H108" s="689"/>
      <c r="I108" s="689"/>
      <c r="J108" s="689"/>
      <c r="K108" s="689"/>
      <c r="L108" s="689"/>
      <c r="M108" s="689"/>
      <c r="N108" s="689"/>
      <c r="O108" s="689"/>
      <c r="P108" s="689"/>
      <c r="Q108" s="689"/>
      <c r="R108" s="689"/>
      <c r="S108" s="689"/>
      <c r="T108" s="689"/>
      <c r="U108" s="689"/>
      <c r="V108" s="689"/>
      <c r="W108" s="327"/>
      <c r="X108" s="327"/>
      <c r="Y108" s="327"/>
      <c r="Z108" s="327"/>
      <c r="AA108" s="327"/>
      <c r="AB108" s="327"/>
    </row>
    <row r="109" spans="1:28" s="40" customFormat="1" ht="15">
      <c r="A109" s="412"/>
      <c r="B109" s="412"/>
      <c r="C109" s="412"/>
      <c r="D109" s="412"/>
      <c r="E109" s="412"/>
      <c r="F109" s="412"/>
      <c r="G109" s="689"/>
      <c r="H109" s="689"/>
      <c r="I109" s="689"/>
      <c r="J109" s="689"/>
      <c r="K109" s="689"/>
      <c r="L109" s="689"/>
      <c r="M109" s="689"/>
      <c r="N109" s="689"/>
      <c r="O109" s="689"/>
      <c r="P109" s="689"/>
      <c r="Q109" s="689"/>
      <c r="R109" s="689"/>
      <c r="S109" s="689"/>
      <c r="T109" s="689"/>
      <c r="U109" s="689"/>
      <c r="V109" s="689"/>
      <c r="W109" s="327"/>
      <c r="X109" s="327"/>
      <c r="Y109" s="327"/>
      <c r="Z109" s="327"/>
      <c r="AA109" s="327"/>
      <c r="AB109" s="327"/>
    </row>
    <row r="110" spans="1:28" s="40" customFormat="1" ht="15">
      <c r="A110" s="412"/>
      <c r="B110" s="412"/>
      <c r="C110" s="412"/>
      <c r="D110" s="412"/>
      <c r="E110" s="412"/>
      <c r="F110" s="412"/>
      <c r="G110" s="689"/>
      <c r="H110" s="689"/>
      <c r="I110" s="689"/>
      <c r="J110" s="689"/>
      <c r="K110" s="689"/>
      <c r="L110" s="689"/>
      <c r="M110" s="689"/>
      <c r="N110" s="689"/>
      <c r="O110" s="689"/>
      <c r="P110" s="689"/>
      <c r="Q110" s="689"/>
      <c r="R110" s="689"/>
      <c r="S110" s="689"/>
      <c r="T110" s="689"/>
      <c r="U110" s="689"/>
      <c r="V110" s="689"/>
      <c r="W110" s="327"/>
      <c r="X110" s="327"/>
      <c r="Y110" s="327"/>
      <c r="Z110" s="327"/>
      <c r="AA110" s="327"/>
      <c r="AB110" s="327"/>
    </row>
    <row r="111" spans="1:28" s="40" customFormat="1" ht="15">
      <c r="A111" s="412"/>
      <c r="B111" s="412"/>
      <c r="C111" s="412"/>
      <c r="D111" s="412"/>
      <c r="E111" s="412"/>
      <c r="F111" s="412"/>
      <c r="G111" s="689"/>
      <c r="H111" s="689"/>
      <c r="I111" s="689"/>
      <c r="J111" s="689"/>
      <c r="K111" s="689"/>
      <c r="L111" s="689"/>
      <c r="M111" s="689"/>
      <c r="N111" s="689"/>
      <c r="O111" s="689"/>
      <c r="P111" s="689"/>
      <c r="Q111" s="689"/>
      <c r="R111" s="689"/>
      <c r="S111" s="689"/>
      <c r="T111" s="689"/>
      <c r="U111" s="689"/>
      <c r="V111" s="689"/>
      <c r="W111" s="327"/>
      <c r="X111" s="327"/>
      <c r="Y111" s="327"/>
      <c r="Z111" s="327"/>
      <c r="AA111" s="327"/>
      <c r="AB111" s="327"/>
    </row>
    <row r="112" spans="1:28" s="40" customFormat="1" ht="15">
      <c r="A112" s="412"/>
      <c r="B112" s="412"/>
      <c r="C112" s="412"/>
      <c r="D112" s="412"/>
      <c r="E112" s="412"/>
      <c r="F112" s="412"/>
      <c r="G112" s="689"/>
      <c r="H112" s="689"/>
      <c r="I112" s="689"/>
      <c r="J112" s="689"/>
      <c r="K112" s="689"/>
      <c r="L112" s="689"/>
      <c r="M112" s="689"/>
      <c r="N112" s="689"/>
      <c r="O112" s="689"/>
      <c r="P112" s="689"/>
      <c r="Q112" s="689"/>
      <c r="R112" s="689"/>
      <c r="S112" s="689"/>
      <c r="T112" s="689"/>
      <c r="U112" s="689"/>
      <c r="V112" s="689"/>
      <c r="W112" s="327"/>
      <c r="X112" s="327"/>
      <c r="Y112" s="327"/>
      <c r="Z112" s="327"/>
      <c r="AA112" s="327"/>
      <c r="AB112" s="327"/>
    </row>
    <row r="113" spans="1:28" s="40" customFormat="1" ht="15">
      <c r="A113" s="412"/>
      <c r="B113" s="412"/>
      <c r="C113" s="412"/>
      <c r="D113" s="412"/>
      <c r="E113" s="412"/>
      <c r="F113" s="412"/>
      <c r="G113" s="689"/>
      <c r="H113" s="689"/>
      <c r="I113" s="689"/>
      <c r="J113" s="689"/>
      <c r="K113" s="689"/>
      <c r="L113" s="689"/>
      <c r="M113" s="689"/>
      <c r="N113" s="689"/>
      <c r="O113" s="689"/>
      <c r="P113" s="689"/>
      <c r="Q113" s="689"/>
      <c r="R113" s="689"/>
      <c r="S113" s="689"/>
      <c r="T113" s="689"/>
      <c r="U113" s="689"/>
      <c r="V113" s="689"/>
      <c r="W113" s="327"/>
      <c r="X113" s="327"/>
      <c r="Y113" s="327"/>
      <c r="Z113" s="327"/>
      <c r="AA113" s="327"/>
      <c r="AB113" s="327"/>
    </row>
    <row r="114" spans="1:28" s="40" customFormat="1" ht="15">
      <c r="A114" s="412"/>
      <c r="B114" s="412"/>
      <c r="C114" s="412"/>
      <c r="D114" s="412"/>
      <c r="E114" s="412"/>
      <c r="F114" s="412"/>
      <c r="G114" s="689"/>
      <c r="H114" s="689"/>
      <c r="I114" s="689"/>
      <c r="J114" s="689"/>
      <c r="K114" s="689"/>
      <c r="L114" s="689"/>
      <c r="M114" s="689"/>
      <c r="N114" s="689"/>
      <c r="O114" s="689"/>
      <c r="P114" s="689"/>
      <c r="Q114" s="689"/>
      <c r="R114" s="689"/>
      <c r="S114" s="689"/>
      <c r="T114" s="689"/>
      <c r="U114" s="689"/>
      <c r="V114" s="689"/>
      <c r="W114" s="327"/>
      <c r="X114" s="327"/>
      <c r="Y114" s="327"/>
      <c r="Z114" s="327"/>
      <c r="AA114" s="327"/>
      <c r="AB114" s="327"/>
    </row>
    <row r="115" spans="1:28" s="40" customFormat="1" ht="15">
      <c r="A115" s="412"/>
      <c r="B115" s="412"/>
      <c r="C115" s="412"/>
      <c r="D115" s="412"/>
      <c r="E115" s="412"/>
      <c r="F115" s="412"/>
      <c r="G115" s="689"/>
      <c r="H115" s="689"/>
      <c r="I115" s="689"/>
      <c r="J115" s="689"/>
      <c r="K115" s="689"/>
      <c r="L115" s="689"/>
      <c r="M115" s="689"/>
      <c r="N115" s="689"/>
      <c r="O115" s="689"/>
      <c r="P115" s="689"/>
      <c r="Q115" s="689"/>
      <c r="R115" s="689"/>
      <c r="S115" s="689"/>
      <c r="T115" s="689"/>
      <c r="U115" s="689"/>
      <c r="V115" s="689"/>
      <c r="W115" s="327"/>
      <c r="X115" s="327"/>
      <c r="Y115" s="327"/>
      <c r="Z115" s="327"/>
      <c r="AA115" s="327"/>
      <c r="AB115" s="327"/>
    </row>
    <row r="116" spans="1:28" s="40" customFormat="1" ht="15">
      <c r="A116" s="412"/>
      <c r="B116" s="412"/>
      <c r="C116" s="412"/>
      <c r="D116" s="412"/>
      <c r="E116" s="412"/>
      <c r="F116" s="412"/>
      <c r="G116" s="689"/>
      <c r="H116" s="689"/>
      <c r="I116" s="689"/>
      <c r="J116" s="689"/>
      <c r="K116" s="689"/>
      <c r="L116" s="689"/>
      <c r="M116" s="689"/>
      <c r="N116" s="689"/>
      <c r="O116" s="689"/>
      <c r="P116" s="689"/>
      <c r="Q116" s="689"/>
      <c r="R116" s="689"/>
      <c r="S116" s="689"/>
      <c r="T116" s="689"/>
      <c r="U116" s="689"/>
      <c r="V116" s="689"/>
      <c r="W116" s="327"/>
      <c r="X116" s="327"/>
      <c r="Y116" s="327"/>
      <c r="Z116" s="327"/>
      <c r="AA116" s="327"/>
      <c r="AB116" s="327"/>
    </row>
    <row r="117" spans="1:28" s="40" customFormat="1" ht="15">
      <c r="A117" s="412"/>
      <c r="B117" s="412"/>
      <c r="C117" s="412"/>
      <c r="D117" s="412"/>
      <c r="E117" s="412"/>
      <c r="F117" s="412"/>
      <c r="G117" s="689"/>
      <c r="H117" s="689"/>
      <c r="I117" s="689"/>
      <c r="J117" s="689"/>
      <c r="K117" s="689"/>
      <c r="L117" s="689"/>
      <c r="M117" s="689"/>
      <c r="N117" s="689"/>
      <c r="O117" s="689"/>
      <c r="P117" s="689"/>
      <c r="Q117" s="689"/>
      <c r="R117" s="689"/>
      <c r="S117" s="689"/>
      <c r="T117" s="689"/>
      <c r="U117" s="689"/>
      <c r="V117" s="689"/>
      <c r="W117" s="327"/>
      <c r="X117" s="327"/>
      <c r="Y117" s="327"/>
      <c r="Z117" s="327"/>
      <c r="AA117" s="327"/>
      <c r="AB117" s="327"/>
    </row>
    <row r="118" spans="1:28" s="40" customFormat="1" ht="15">
      <c r="A118" s="412"/>
      <c r="B118" s="412"/>
      <c r="C118" s="412"/>
      <c r="D118" s="412"/>
      <c r="E118" s="412"/>
      <c r="F118" s="412"/>
      <c r="G118" s="689"/>
      <c r="H118" s="689"/>
      <c r="I118" s="689"/>
      <c r="J118" s="689"/>
      <c r="K118" s="689"/>
      <c r="L118" s="689"/>
      <c r="M118" s="689"/>
      <c r="N118" s="689"/>
      <c r="O118" s="689"/>
      <c r="P118" s="689"/>
      <c r="Q118" s="689"/>
      <c r="R118" s="689"/>
      <c r="S118" s="689"/>
      <c r="T118" s="689"/>
      <c r="U118" s="689"/>
      <c r="V118" s="689"/>
      <c r="W118" s="327"/>
      <c r="X118" s="327"/>
      <c r="Y118" s="327"/>
      <c r="Z118" s="327"/>
      <c r="AA118" s="327"/>
      <c r="AB118" s="327"/>
    </row>
    <row r="119" spans="1:28" s="40" customFormat="1" ht="15">
      <c r="A119" s="412"/>
      <c r="B119" s="412"/>
      <c r="C119" s="412"/>
      <c r="D119" s="412"/>
      <c r="E119" s="412"/>
      <c r="F119" s="412"/>
      <c r="G119" s="689"/>
      <c r="H119" s="689"/>
      <c r="I119" s="689"/>
      <c r="J119" s="689"/>
      <c r="K119" s="689"/>
      <c r="L119" s="689"/>
      <c r="M119" s="689"/>
      <c r="N119" s="689"/>
      <c r="O119" s="689"/>
      <c r="P119" s="689"/>
      <c r="Q119" s="689"/>
      <c r="R119" s="689"/>
      <c r="S119" s="689"/>
      <c r="T119" s="689"/>
      <c r="U119" s="689"/>
      <c r="V119" s="689"/>
      <c r="W119" s="327"/>
      <c r="X119" s="327"/>
      <c r="Y119" s="327"/>
      <c r="Z119" s="327"/>
      <c r="AA119" s="327"/>
      <c r="AB119" s="327"/>
    </row>
    <row r="120" spans="1:28" s="40" customFormat="1" ht="15">
      <c r="A120" s="412"/>
      <c r="B120" s="412"/>
      <c r="C120" s="412"/>
      <c r="D120" s="412"/>
      <c r="E120" s="412"/>
      <c r="F120" s="412"/>
      <c r="G120" s="689"/>
      <c r="H120" s="689"/>
      <c r="I120" s="689"/>
      <c r="J120" s="689"/>
      <c r="K120" s="689"/>
      <c r="L120" s="689"/>
      <c r="M120" s="689"/>
      <c r="N120" s="689"/>
      <c r="O120" s="689"/>
      <c r="P120" s="689"/>
      <c r="Q120" s="689"/>
      <c r="R120" s="689"/>
      <c r="S120" s="689"/>
      <c r="T120" s="689"/>
      <c r="U120" s="689"/>
      <c r="V120" s="689"/>
      <c r="W120" s="327"/>
      <c r="X120" s="327"/>
      <c r="Y120" s="327"/>
      <c r="Z120" s="327"/>
      <c r="AA120" s="327"/>
      <c r="AB120" s="327"/>
    </row>
    <row r="121" spans="1:28" s="40" customFormat="1" ht="15">
      <c r="A121" s="412"/>
      <c r="B121" s="412"/>
      <c r="C121" s="412"/>
      <c r="D121" s="412"/>
      <c r="E121" s="412"/>
      <c r="F121" s="412"/>
      <c r="G121" s="689"/>
      <c r="H121" s="689"/>
      <c r="I121" s="689"/>
      <c r="J121" s="689"/>
      <c r="K121" s="689"/>
      <c r="L121" s="689"/>
      <c r="M121" s="689"/>
      <c r="N121" s="689"/>
      <c r="O121" s="689"/>
      <c r="P121" s="689"/>
      <c r="Q121" s="689"/>
      <c r="R121" s="689"/>
      <c r="S121" s="689"/>
      <c r="T121" s="689"/>
      <c r="U121" s="689"/>
      <c r="V121" s="689"/>
      <c r="W121" s="327"/>
      <c r="X121" s="327"/>
      <c r="Y121" s="327"/>
      <c r="Z121" s="327"/>
      <c r="AA121" s="327"/>
      <c r="AB121" s="327"/>
    </row>
    <row r="122" spans="1:28" s="40" customFormat="1" ht="15">
      <c r="A122" s="412"/>
      <c r="B122" s="412"/>
      <c r="C122" s="412"/>
      <c r="D122" s="412"/>
      <c r="E122" s="412"/>
      <c r="F122" s="412"/>
      <c r="G122" s="689"/>
      <c r="H122" s="689"/>
      <c r="I122" s="689"/>
      <c r="J122" s="689"/>
      <c r="K122" s="689"/>
      <c r="L122" s="689"/>
      <c r="M122" s="689"/>
      <c r="N122" s="689"/>
      <c r="O122" s="689"/>
      <c r="P122" s="689"/>
      <c r="Q122" s="689"/>
      <c r="R122" s="689"/>
      <c r="S122" s="689"/>
      <c r="T122" s="689"/>
      <c r="U122" s="689"/>
      <c r="V122" s="689"/>
      <c r="W122" s="327"/>
      <c r="X122" s="327"/>
      <c r="Y122" s="327"/>
      <c r="Z122" s="327"/>
      <c r="AA122" s="327"/>
      <c r="AB122" s="327"/>
    </row>
    <row r="123" spans="1:28" s="40" customFormat="1" ht="15">
      <c r="A123" s="412"/>
      <c r="B123" s="412"/>
      <c r="C123" s="412"/>
      <c r="D123" s="412"/>
      <c r="E123" s="412"/>
      <c r="F123" s="412"/>
      <c r="G123" s="689"/>
      <c r="H123" s="689"/>
      <c r="I123" s="689"/>
      <c r="J123" s="689"/>
      <c r="K123" s="689"/>
      <c r="L123" s="689"/>
      <c r="M123" s="689"/>
      <c r="N123" s="689"/>
      <c r="O123" s="689"/>
      <c r="P123" s="689"/>
      <c r="Q123" s="689"/>
      <c r="R123" s="689"/>
      <c r="S123" s="689"/>
      <c r="T123" s="689"/>
      <c r="U123" s="689"/>
      <c r="V123" s="689"/>
      <c r="W123" s="327"/>
      <c r="X123" s="327"/>
      <c r="Y123" s="327"/>
      <c r="Z123" s="327"/>
      <c r="AA123" s="327"/>
      <c r="AB123" s="327"/>
    </row>
    <row r="124" spans="1:28" s="40" customFormat="1" ht="15">
      <c r="A124" s="412"/>
      <c r="B124" s="412"/>
      <c r="C124" s="412"/>
      <c r="D124" s="412"/>
      <c r="E124" s="412"/>
      <c r="F124" s="412"/>
      <c r="G124" s="689"/>
      <c r="H124" s="689"/>
      <c r="I124" s="689"/>
      <c r="J124" s="689"/>
      <c r="K124" s="689"/>
      <c r="L124" s="689"/>
      <c r="M124" s="689"/>
      <c r="N124" s="689"/>
      <c r="O124" s="689"/>
      <c r="P124" s="689"/>
      <c r="Q124" s="689"/>
      <c r="R124" s="689"/>
      <c r="S124" s="689"/>
      <c r="T124" s="689"/>
      <c r="U124" s="689"/>
      <c r="V124" s="689"/>
      <c r="W124" s="327"/>
      <c r="X124" s="327"/>
      <c r="Y124" s="327"/>
      <c r="Z124" s="327"/>
      <c r="AA124" s="327"/>
      <c r="AB124" s="327"/>
    </row>
    <row r="125" spans="1:28" s="40" customFormat="1" ht="15">
      <c r="A125" s="412"/>
      <c r="B125" s="412"/>
      <c r="C125" s="412"/>
      <c r="D125" s="412"/>
      <c r="E125" s="412"/>
      <c r="F125" s="412"/>
      <c r="G125" s="689"/>
      <c r="H125" s="689"/>
      <c r="I125" s="689"/>
      <c r="J125" s="689"/>
      <c r="K125" s="689"/>
      <c r="L125" s="689"/>
      <c r="M125" s="689"/>
      <c r="N125" s="689"/>
      <c r="O125" s="689"/>
      <c r="P125" s="689"/>
      <c r="Q125" s="689"/>
      <c r="R125" s="689"/>
      <c r="S125" s="689"/>
      <c r="T125" s="689"/>
      <c r="U125" s="689"/>
      <c r="V125" s="689"/>
      <c r="W125" s="327"/>
      <c r="X125" s="327"/>
      <c r="Y125" s="327"/>
      <c r="Z125" s="327"/>
      <c r="AA125" s="327"/>
      <c r="AB125" s="327"/>
    </row>
    <row r="126" spans="1:28" s="40" customFormat="1" ht="15">
      <c r="A126" s="412"/>
      <c r="B126" s="412"/>
      <c r="C126" s="412"/>
      <c r="D126" s="412"/>
      <c r="E126" s="412"/>
      <c r="F126" s="412"/>
      <c r="G126" s="689"/>
      <c r="H126" s="689"/>
      <c r="I126" s="689"/>
      <c r="J126" s="689"/>
      <c r="K126" s="689"/>
      <c r="L126" s="689"/>
      <c r="M126" s="689"/>
      <c r="N126" s="689"/>
      <c r="O126" s="689"/>
      <c r="P126" s="689"/>
      <c r="Q126" s="689"/>
      <c r="R126" s="689"/>
      <c r="S126" s="689"/>
      <c r="T126" s="689"/>
      <c r="U126" s="689"/>
      <c r="V126" s="689"/>
      <c r="W126" s="327"/>
      <c r="X126" s="327"/>
      <c r="Y126" s="327"/>
      <c r="Z126" s="327"/>
      <c r="AA126" s="327"/>
      <c r="AB126" s="327"/>
    </row>
    <row r="127" spans="1:28" s="40" customFormat="1" ht="15">
      <c r="A127" s="412"/>
      <c r="B127" s="412"/>
      <c r="C127" s="412"/>
      <c r="D127" s="412"/>
      <c r="E127" s="412"/>
      <c r="F127" s="412"/>
      <c r="G127" s="689"/>
      <c r="H127" s="689"/>
      <c r="I127" s="689"/>
      <c r="J127" s="689"/>
      <c r="K127" s="689"/>
      <c r="L127" s="689"/>
      <c r="M127" s="689"/>
      <c r="N127" s="689"/>
      <c r="O127" s="689"/>
      <c r="P127" s="689"/>
      <c r="Q127" s="689"/>
      <c r="R127" s="689"/>
      <c r="S127" s="689"/>
      <c r="T127" s="689"/>
      <c r="U127" s="689"/>
      <c r="V127" s="689"/>
      <c r="W127" s="327"/>
      <c r="X127" s="327"/>
      <c r="Y127" s="327"/>
      <c r="Z127" s="327"/>
      <c r="AA127" s="327"/>
      <c r="AB127" s="327"/>
    </row>
    <row r="128" spans="1:28" s="40" customFormat="1" ht="15">
      <c r="A128" s="412"/>
      <c r="B128" s="412"/>
      <c r="C128" s="412"/>
      <c r="D128" s="412"/>
      <c r="E128" s="412"/>
      <c r="F128" s="412"/>
      <c r="G128" s="689"/>
      <c r="H128" s="689"/>
      <c r="I128" s="689"/>
      <c r="J128" s="689"/>
      <c r="K128" s="689"/>
      <c r="L128" s="689"/>
      <c r="M128" s="689"/>
      <c r="N128" s="689"/>
      <c r="O128" s="689"/>
      <c r="P128" s="689"/>
      <c r="Q128" s="689"/>
      <c r="R128" s="689"/>
      <c r="S128" s="689"/>
      <c r="T128" s="689"/>
      <c r="U128" s="689"/>
      <c r="V128" s="689"/>
      <c r="W128" s="327"/>
      <c r="X128" s="327"/>
      <c r="Y128" s="327"/>
      <c r="Z128" s="327"/>
      <c r="AA128" s="327"/>
      <c r="AB128" s="327"/>
    </row>
    <row r="129" spans="1:28" s="40" customFormat="1" ht="15">
      <c r="A129" s="412"/>
      <c r="B129" s="412"/>
      <c r="C129" s="412"/>
      <c r="D129" s="412"/>
      <c r="E129" s="412"/>
      <c r="F129" s="412"/>
      <c r="G129" s="689"/>
      <c r="H129" s="689"/>
      <c r="I129" s="689"/>
      <c r="J129" s="689"/>
      <c r="K129" s="689"/>
      <c r="L129" s="689"/>
      <c r="M129" s="689"/>
      <c r="N129" s="689"/>
      <c r="O129" s="689"/>
      <c r="P129" s="689"/>
      <c r="Q129" s="689"/>
      <c r="R129" s="689"/>
      <c r="S129" s="689"/>
      <c r="T129" s="689"/>
      <c r="U129" s="689"/>
      <c r="V129" s="689"/>
      <c r="W129" s="327"/>
      <c r="X129" s="327"/>
      <c r="Y129" s="327"/>
      <c r="Z129" s="327"/>
      <c r="AA129" s="327"/>
      <c r="AB129" s="327"/>
    </row>
    <row r="130" spans="1:28" s="40" customFormat="1" ht="15">
      <c r="A130" s="412"/>
      <c r="B130" s="412"/>
      <c r="C130" s="412"/>
      <c r="D130" s="412"/>
      <c r="E130" s="412"/>
      <c r="F130" s="412"/>
      <c r="G130" s="689"/>
      <c r="H130" s="689"/>
      <c r="I130" s="689"/>
      <c r="J130" s="689"/>
      <c r="K130" s="689"/>
      <c r="L130" s="689"/>
      <c r="M130" s="689"/>
      <c r="N130" s="689"/>
      <c r="O130" s="689"/>
      <c r="P130" s="689"/>
      <c r="Q130" s="689"/>
      <c r="R130" s="689"/>
      <c r="S130" s="689"/>
      <c r="T130" s="689"/>
      <c r="U130" s="689"/>
      <c r="V130" s="689"/>
      <c r="W130" s="327"/>
      <c r="X130" s="327"/>
      <c r="Y130" s="327"/>
      <c r="Z130" s="327"/>
      <c r="AA130" s="327"/>
      <c r="AB130" s="327"/>
    </row>
    <row r="131" spans="1:28" s="40" customFormat="1" ht="15">
      <c r="A131" s="412"/>
      <c r="B131" s="412"/>
      <c r="C131" s="412"/>
      <c r="D131" s="412"/>
      <c r="E131" s="412"/>
      <c r="F131" s="412"/>
      <c r="G131" s="689"/>
      <c r="H131" s="689"/>
      <c r="I131" s="689"/>
      <c r="J131" s="689"/>
      <c r="K131" s="689"/>
      <c r="L131" s="689"/>
      <c r="M131" s="689"/>
      <c r="N131" s="689"/>
      <c r="O131" s="689"/>
      <c r="P131" s="689"/>
      <c r="Q131" s="689"/>
      <c r="R131" s="689"/>
      <c r="S131" s="689"/>
      <c r="T131" s="689"/>
      <c r="U131" s="689"/>
      <c r="V131" s="689"/>
      <c r="W131" s="327"/>
      <c r="X131" s="327"/>
      <c r="Y131" s="327"/>
      <c r="Z131" s="327"/>
      <c r="AA131" s="327"/>
      <c r="AB131" s="327"/>
    </row>
    <row r="132" spans="1:28" s="40" customFormat="1" ht="15">
      <c r="A132" s="412"/>
      <c r="B132" s="412"/>
      <c r="C132" s="412"/>
      <c r="D132" s="412"/>
      <c r="E132" s="412"/>
      <c r="F132" s="412"/>
      <c r="G132" s="689"/>
      <c r="H132" s="689"/>
      <c r="I132" s="689"/>
      <c r="J132" s="689"/>
      <c r="K132" s="689"/>
      <c r="L132" s="689"/>
      <c r="M132" s="689"/>
      <c r="N132" s="689"/>
      <c r="O132" s="689"/>
      <c r="P132" s="689"/>
      <c r="Q132" s="689"/>
      <c r="R132" s="689"/>
      <c r="S132" s="689"/>
      <c r="T132" s="689"/>
      <c r="U132" s="689"/>
      <c r="V132" s="689"/>
      <c r="W132" s="327"/>
      <c r="X132" s="327"/>
      <c r="Y132" s="327"/>
      <c r="Z132" s="327"/>
      <c r="AA132" s="327"/>
      <c r="AB132" s="327"/>
    </row>
    <row r="133" spans="1:28" s="40" customFormat="1" ht="15">
      <c r="A133" s="412"/>
      <c r="B133" s="412"/>
      <c r="C133" s="412"/>
      <c r="D133" s="412"/>
      <c r="E133" s="412"/>
      <c r="F133" s="412"/>
      <c r="G133" s="689"/>
      <c r="H133" s="689"/>
      <c r="I133" s="689"/>
      <c r="J133" s="689"/>
      <c r="K133" s="689"/>
      <c r="L133" s="689"/>
      <c r="M133" s="689"/>
      <c r="N133" s="689"/>
      <c r="O133" s="689"/>
      <c r="P133" s="689"/>
      <c r="Q133" s="689"/>
      <c r="R133" s="689"/>
      <c r="S133" s="689"/>
      <c r="T133" s="689"/>
      <c r="U133" s="689"/>
      <c r="V133" s="689"/>
      <c r="W133" s="327"/>
      <c r="X133" s="327"/>
      <c r="Y133" s="327"/>
      <c r="Z133" s="327"/>
      <c r="AA133" s="327"/>
      <c r="AB133" s="327"/>
    </row>
    <row r="134" spans="1:28" s="40" customFormat="1" ht="15">
      <c r="A134" s="412"/>
      <c r="B134" s="412"/>
      <c r="C134" s="412"/>
      <c r="D134" s="412"/>
      <c r="E134" s="412"/>
      <c r="F134" s="412"/>
      <c r="G134" s="689"/>
      <c r="H134" s="689"/>
      <c r="I134" s="689"/>
      <c r="J134" s="689"/>
      <c r="K134" s="689"/>
      <c r="L134" s="689"/>
      <c r="M134" s="689"/>
      <c r="N134" s="689"/>
      <c r="O134" s="689"/>
      <c r="P134" s="689"/>
      <c r="Q134" s="689"/>
      <c r="R134" s="689"/>
      <c r="S134" s="689"/>
      <c r="T134" s="689"/>
      <c r="U134" s="689"/>
      <c r="V134" s="689"/>
      <c r="W134" s="327"/>
      <c r="X134" s="327"/>
      <c r="Y134" s="327"/>
      <c r="Z134" s="327"/>
      <c r="AA134" s="327"/>
      <c r="AB134" s="327"/>
    </row>
    <row r="135" spans="1:28" s="40" customFormat="1" ht="15">
      <c r="A135" s="412"/>
      <c r="B135" s="412"/>
      <c r="C135" s="412"/>
      <c r="D135" s="412"/>
      <c r="E135" s="412"/>
      <c r="F135" s="412"/>
      <c r="G135" s="689"/>
      <c r="H135" s="689"/>
      <c r="I135" s="689"/>
      <c r="J135" s="689"/>
      <c r="K135" s="689"/>
      <c r="L135" s="689"/>
      <c r="M135" s="689"/>
      <c r="N135" s="689"/>
      <c r="O135" s="689"/>
      <c r="P135" s="689"/>
      <c r="Q135" s="689"/>
      <c r="R135" s="689"/>
      <c r="S135" s="689"/>
      <c r="T135" s="689"/>
      <c r="U135" s="689"/>
      <c r="V135" s="689"/>
      <c r="W135" s="327"/>
      <c r="X135" s="327"/>
      <c r="Y135" s="327"/>
      <c r="Z135" s="327"/>
      <c r="AA135" s="327"/>
      <c r="AB135" s="327"/>
    </row>
    <row r="136" spans="1:28" s="40" customFormat="1" ht="15">
      <c r="A136" s="412"/>
      <c r="B136" s="412"/>
      <c r="C136" s="412"/>
      <c r="D136" s="412"/>
      <c r="E136" s="412"/>
      <c r="F136" s="412"/>
      <c r="G136" s="689"/>
      <c r="H136" s="689"/>
      <c r="I136" s="689"/>
      <c r="J136" s="689"/>
      <c r="K136" s="689"/>
      <c r="L136" s="689"/>
      <c r="M136" s="689"/>
      <c r="N136" s="689"/>
      <c r="O136" s="689"/>
      <c r="P136" s="689"/>
      <c r="Q136" s="689"/>
      <c r="R136" s="689"/>
      <c r="S136" s="689"/>
      <c r="T136" s="689"/>
      <c r="U136" s="689"/>
      <c r="V136" s="689"/>
      <c r="W136" s="327"/>
      <c r="X136" s="327"/>
      <c r="Y136" s="327"/>
      <c r="Z136" s="327"/>
      <c r="AA136" s="327"/>
      <c r="AB136" s="327"/>
    </row>
    <row r="137" spans="1:28" s="40" customFormat="1" ht="15">
      <c r="A137" s="412"/>
      <c r="B137" s="412"/>
      <c r="C137" s="412"/>
      <c r="D137" s="412"/>
      <c r="E137" s="412"/>
      <c r="F137" s="412"/>
      <c r="G137" s="689"/>
      <c r="H137" s="689"/>
      <c r="I137" s="689"/>
      <c r="J137" s="689"/>
      <c r="K137" s="689"/>
      <c r="L137" s="689"/>
      <c r="M137" s="689"/>
      <c r="N137" s="689"/>
      <c r="O137" s="689"/>
      <c r="P137" s="689"/>
      <c r="Q137" s="689"/>
      <c r="R137" s="689"/>
      <c r="S137" s="689"/>
      <c r="T137" s="689"/>
      <c r="U137" s="689"/>
      <c r="V137" s="689"/>
      <c r="W137" s="327"/>
      <c r="X137" s="327"/>
      <c r="Y137" s="327"/>
      <c r="Z137" s="327"/>
      <c r="AA137" s="327"/>
      <c r="AB137" s="327"/>
    </row>
    <row r="138" spans="1:28" s="40" customFormat="1" ht="15">
      <c r="A138" s="412"/>
      <c r="B138" s="412"/>
      <c r="C138" s="412"/>
      <c r="D138" s="412"/>
      <c r="E138" s="412"/>
      <c r="F138" s="412"/>
      <c r="G138" s="689"/>
      <c r="H138" s="689"/>
      <c r="I138" s="689"/>
      <c r="J138" s="689"/>
      <c r="K138" s="689"/>
      <c r="L138" s="689"/>
      <c r="M138" s="689"/>
      <c r="N138" s="689"/>
      <c r="O138" s="689"/>
      <c r="P138" s="689"/>
      <c r="Q138" s="689"/>
      <c r="R138" s="689"/>
      <c r="S138" s="689"/>
      <c r="T138" s="689"/>
      <c r="U138" s="689"/>
      <c r="V138" s="689"/>
      <c r="W138" s="327"/>
      <c r="X138" s="327"/>
      <c r="Y138" s="327"/>
      <c r="Z138" s="327"/>
      <c r="AA138" s="327"/>
      <c r="AB138" s="327"/>
    </row>
    <row r="139" spans="1:28" s="40" customFormat="1" ht="15">
      <c r="A139" s="412"/>
      <c r="B139" s="412"/>
      <c r="C139" s="412"/>
      <c r="D139" s="412"/>
      <c r="E139" s="412"/>
      <c r="F139" s="412"/>
      <c r="G139" s="689"/>
      <c r="H139" s="689"/>
      <c r="I139" s="689"/>
      <c r="J139" s="689"/>
      <c r="K139" s="689"/>
      <c r="L139" s="689"/>
      <c r="M139" s="689"/>
      <c r="N139" s="689"/>
      <c r="O139" s="689"/>
      <c r="P139" s="689"/>
      <c r="Q139" s="689"/>
      <c r="R139" s="689"/>
      <c r="S139" s="689"/>
      <c r="T139" s="689"/>
      <c r="U139" s="689"/>
      <c r="V139" s="689"/>
      <c r="W139" s="327"/>
      <c r="X139" s="327"/>
      <c r="Y139" s="327"/>
      <c r="Z139" s="327"/>
      <c r="AA139" s="327"/>
      <c r="AB139" s="327"/>
    </row>
    <row r="140" spans="1:28" s="40" customFormat="1" ht="15">
      <c r="A140" s="412"/>
      <c r="B140" s="412"/>
      <c r="C140" s="412"/>
      <c r="D140" s="412"/>
      <c r="E140" s="412"/>
      <c r="F140" s="412"/>
      <c r="G140" s="689"/>
      <c r="H140" s="689"/>
      <c r="I140" s="689"/>
      <c r="J140" s="689"/>
      <c r="K140" s="689"/>
      <c r="L140" s="689"/>
      <c r="M140" s="689"/>
      <c r="N140" s="689"/>
      <c r="O140" s="689"/>
      <c r="P140" s="689"/>
      <c r="Q140" s="689"/>
      <c r="R140" s="689"/>
      <c r="S140" s="689"/>
      <c r="T140" s="689"/>
      <c r="U140" s="689"/>
      <c r="V140" s="689"/>
      <c r="W140" s="327"/>
      <c r="X140" s="327"/>
      <c r="Y140" s="327"/>
      <c r="Z140" s="327"/>
      <c r="AA140" s="327"/>
      <c r="AB140" s="327"/>
    </row>
    <row r="141" spans="1:28" s="40" customFormat="1" ht="15">
      <c r="A141" s="412"/>
      <c r="B141" s="412"/>
      <c r="C141" s="412"/>
      <c r="D141" s="412"/>
      <c r="E141" s="412"/>
      <c r="F141" s="412"/>
      <c r="G141" s="689"/>
      <c r="H141" s="689"/>
      <c r="I141" s="689"/>
      <c r="J141" s="689"/>
      <c r="K141" s="689"/>
      <c r="L141" s="689"/>
      <c r="M141" s="689"/>
      <c r="N141" s="689"/>
      <c r="O141" s="689"/>
      <c r="P141" s="689"/>
      <c r="Q141" s="689"/>
      <c r="R141" s="689"/>
      <c r="S141" s="689"/>
      <c r="T141" s="689"/>
      <c r="U141" s="689"/>
      <c r="V141" s="689"/>
      <c r="W141" s="327"/>
      <c r="X141" s="327"/>
      <c r="Y141" s="327"/>
      <c r="Z141" s="327"/>
      <c r="AA141" s="327"/>
      <c r="AB141" s="327"/>
    </row>
    <row r="142" spans="1:28" s="40" customFormat="1" ht="15">
      <c r="A142" s="412"/>
      <c r="B142" s="412"/>
      <c r="C142" s="412"/>
      <c r="D142" s="412"/>
      <c r="E142" s="412"/>
      <c r="F142" s="412"/>
      <c r="G142" s="689"/>
      <c r="H142" s="689"/>
      <c r="I142" s="689"/>
      <c r="J142" s="689"/>
      <c r="K142" s="689"/>
      <c r="L142" s="689"/>
      <c r="M142" s="689"/>
      <c r="N142" s="689"/>
      <c r="O142" s="689"/>
      <c r="P142" s="689"/>
      <c r="Q142" s="689"/>
      <c r="R142" s="689"/>
      <c r="S142" s="689"/>
      <c r="T142" s="689"/>
      <c r="U142" s="689"/>
      <c r="V142" s="689"/>
      <c r="W142" s="327"/>
      <c r="X142" s="327"/>
      <c r="Y142" s="327"/>
      <c r="Z142" s="327"/>
      <c r="AA142" s="327"/>
      <c r="AB142" s="327"/>
    </row>
    <row r="143" spans="1:28" s="40" customFormat="1" ht="15">
      <c r="A143" s="412"/>
      <c r="B143" s="412"/>
      <c r="C143" s="412"/>
      <c r="D143" s="412"/>
      <c r="E143" s="412"/>
      <c r="F143" s="412"/>
      <c r="G143" s="689"/>
      <c r="H143" s="689"/>
      <c r="I143" s="689"/>
      <c r="J143" s="689"/>
      <c r="K143" s="689"/>
      <c r="L143" s="689"/>
      <c r="M143" s="689"/>
      <c r="N143" s="689"/>
      <c r="O143" s="689"/>
      <c r="P143" s="689"/>
      <c r="Q143" s="689"/>
      <c r="R143" s="689"/>
      <c r="S143" s="689"/>
      <c r="T143" s="689"/>
      <c r="U143" s="689"/>
      <c r="V143" s="689"/>
      <c r="W143" s="327"/>
      <c r="X143" s="327"/>
      <c r="Y143" s="327"/>
      <c r="Z143" s="327"/>
      <c r="AA143" s="327"/>
      <c r="AB143" s="327"/>
    </row>
    <row r="144" spans="1:28" s="40" customFormat="1" ht="15">
      <c r="A144" s="412"/>
      <c r="B144" s="412"/>
      <c r="C144" s="412"/>
      <c r="D144" s="412"/>
      <c r="E144" s="412"/>
      <c r="F144" s="412"/>
      <c r="G144" s="689"/>
      <c r="H144" s="689"/>
      <c r="I144" s="689"/>
      <c r="J144" s="689"/>
      <c r="K144" s="689"/>
      <c r="L144" s="689"/>
      <c r="M144" s="689"/>
      <c r="N144" s="689"/>
      <c r="O144" s="689"/>
      <c r="P144" s="689"/>
      <c r="Q144" s="689"/>
      <c r="R144" s="689"/>
      <c r="S144" s="689"/>
      <c r="T144" s="689"/>
      <c r="U144" s="689"/>
      <c r="V144" s="689"/>
      <c r="W144" s="327"/>
      <c r="X144" s="327"/>
      <c r="Y144" s="327"/>
      <c r="Z144" s="327"/>
      <c r="AA144" s="327"/>
      <c r="AB144" s="327"/>
    </row>
    <row r="145" spans="1:28" s="40" customFormat="1" ht="15">
      <c r="A145" s="412"/>
      <c r="B145" s="412"/>
      <c r="C145" s="412"/>
      <c r="D145" s="412"/>
      <c r="E145" s="412"/>
      <c r="F145" s="412"/>
      <c r="G145" s="689"/>
      <c r="H145" s="689"/>
      <c r="I145" s="689"/>
      <c r="J145" s="689"/>
      <c r="K145" s="689"/>
      <c r="L145" s="689"/>
      <c r="M145" s="689"/>
      <c r="N145" s="689"/>
      <c r="O145" s="689"/>
      <c r="P145" s="689"/>
      <c r="Q145" s="689"/>
      <c r="R145" s="689"/>
      <c r="S145" s="689"/>
      <c r="T145" s="689"/>
      <c r="U145" s="689"/>
      <c r="V145" s="689"/>
      <c r="W145" s="327"/>
      <c r="X145" s="327"/>
      <c r="Y145" s="327"/>
      <c r="Z145" s="327"/>
      <c r="AA145" s="327"/>
      <c r="AB145" s="327"/>
    </row>
    <row r="146" spans="1:28" s="40" customFormat="1" ht="15">
      <c r="A146" s="412"/>
      <c r="B146" s="412"/>
      <c r="C146" s="412"/>
      <c r="D146" s="412"/>
      <c r="E146" s="412"/>
      <c r="F146" s="412"/>
      <c r="G146" s="689"/>
      <c r="H146" s="689"/>
      <c r="I146" s="689"/>
      <c r="J146" s="689"/>
      <c r="K146" s="689"/>
      <c r="L146" s="689"/>
      <c r="M146" s="689"/>
      <c r="N146" s="689"/>
      <c r="O146" s="689"/>
      <c r="P146" s="689"/>
      <c r="Q146" s="689"/>
      <c r="R146" s="689"/>
      <c r="S146" s="689"/>
      <c r="T146" s="689"/>
      <c r="U146" s="689"/>
      <c r="V146" s="689"/>
      <c r="W146" s="327"/>
      <c r="X146" s="327"/>
      <c r="Y146" s="327"/>
      <c r="Z146" s="327"/>
      <c r="AA146" s="327"/>
      <c r="AB146" s="327"/>
    </row>
    <row r="147" spans="1:28" s="40" customFormat="1" ht="15">
      <c r="A147" s="412"/>
      <c r="B147" s="412"/>
      <c r="C147" s="412"/>
      <c r="D147" s="412"/>
      <c r="E147" s="412"/>
      <c r="F147" s="412"/>
      <c r="G147" s="689"/>
      <c r="H147" s="689"/>
      <c r="I147" s="689"/>
      <c r="J147" s="689"/>
      <c r="K147" s="689"/>
      <c r="L147" s="689"/>
      <c r="M147" s="689"/>
      <c r="N147" s="689"/>
      <c r="O147" s="689"/>
      <c r="P147" s="689"/>
      <c r="Q147" s="689"/>
      <c r="R147" s="689"/>
      <c r="S147" s="689"/>
      <c r="T147" s="689"/>
      <c r="U147" s="689"/>
      <c r="V147" s="689"/>
      <c r="W147" s="327"/>
      <c r="X147" s="327"/>
      <c r="Y147" s="327"/>
      <c r="Z147" s="327"/>
      <c r="AA147" s="327"/>
      <c r="AB147" s="327"/>
    </row>
    <row r="148" spans="1:28" s="40" customFormat="1" ht="15">
      <c r="A148" s="412"/>
      <c r="B148" s="412"/>
      <c r="C148" s="412"/>
      <c r="D148" s="412"/>
      <c r="E148" s="412"/>
      <c r="F148" s="412"/>
      <c r="G148" s="689"/>
      <c r="H148" s="689"/>
      <c r="I148" s="689"/>
      <c r="J148" s="689"/>
      <c r="K148" s="689"/>
      <c r="L148" s="689"/>
      <c r="M148" s="689"/>
      <c r="N148" s="689"/>
      <c r="O148" s="689"/>
      <c r="P148" s="689"/>
      <c r="Q148" s="689"/>
      <c r="R148" s="689"/>
      <c r="S148" s="689"/>
      <c r="T148" s="689"/>
      <c r="U148" s="689"/>
      <c r="V148" s="689"/>
      <c r="W148" s="327"/>
      <c r="X148" s="327"/>
      <c r="Y148" s="327"/>
      <c r="Z148" s="327"/>
      <c r="AA148" s="327"/>
      <c r="AB148" s="327"/>
    </row>
    <row r="149" spans="1:28" s="40" customFormat="1" ht="15">
      <c r="A149" s="412"/>
      <c r="B149" s="412"/>
      <c r="C149" s="412"/>
      <c r="D149" s="412"/>
      <c r="E149" s="412"/>
      <c r="F149" s="412"/>
      <c r="G149" s="689"/>
      <c r="H149" s="689"/>
      <c r="I149" s="689"/>
      <c r="J149" s="689"/>
      <c r="K149" s="689"/>
      <c r="L149" s="689"/>
      <c r="M149" s="689"/>
      <c r="N149" s="689"/>
      <c r="O149" s="689"/>
      <c r="P149" s="689"/>
      <c r="Q149" s="689"/>
      <c r="R149" s="689"/>
      <c r="S149" s="689"/>
      <c r="T149" s="689"/>
      <c r="U149" s="689"/>
      <c r="V149" s="689"/>
      <c r="W149" s="327"/>
      <c r="X149" s="327"/>
      <c r="Y149" s="327"/>
      <c r="Z149" s="327"/>
      <c r="AA149" s="327"/>
      <c r="AB149" s="327"/>
    </row>
    <row r="150" spans="1:28" s="40" customFormat="1" ht="15">
      <c r="A150" s="412"/>
      <c r="B150" s="412"/>
      <c r="C150" s="412"/>
      <c r="D150" s="412"/>
      <c r="E150" s="412"/>
      <c r="F150" s="412"/>
      <c r="G150" s="689"/>
      <c r="H150" s="689"/>
      <c r="I150" s="689"/>
      <c r="J150" s="689"/>
      <c r="K150" s="689"/>
      <c r="L150" s="689"/>
      <c r="M150" s="689"/>
      <c r="N150" s="689"/>
      <c r="O150" s="689"/>
      <c r="P150" s="689"/>
      <c r="Q150" s="689"/>
      <c r="R150" s="689"/>
      <c r="S150" s="689"/>
      <c r="T150" s="689"/>
      <c r="U150" s="689"/>
      <c r="V150" s="689"/>
      <c r="W150" s="327"/>
      <c r="X150" s="327"/>
      <c r="Y150" s="327"/>
      <c r="Z150" s="327"/>
      <c r="AA150" s="327"/>
      <c r="AB150" s="327"/>
    </row>
    <row r="151" spans="1:28" s="40" customFormat="1" ht="15">
      <c r="A151" s="412"/>
      <c r="B151" s="412"/>
      <c r="C151" s="412"/>
      <c r="D151" s="412"/>
      <c r="E151" s="412"/>
      <c r="F151" s="412"/>
      <c r="G151" s="689"/>
      <c r="H151" s="689"/>
      <c r="I151" s="689"/>
      <c r="J151" s="689"/>
      <c r="K151" s="689"/>
      <c r="L151" s="689"/>
      <c r="M151" s="689"/>
      <c r="N151" s="689"/>
      <c r="O151" s="689"/>
      <c r="P151" s="689"/>
      <c r="Q151" s="689"/>
      <c r="R151" s="689"/>
      <c r="S151" s="689"/>
      <c r="T151" s="689"/>
      <c r="U151" s="689"/>
      <c r="V151" s="689"/>
      <c r="W151" s="327"/>
      <c r="X151" s="327"/>
      <c r="Y151" s="327"/>
      <c r="Z151" s="327"/>
      <c r="AA151" s="327"/>
      <c r="AB151" s="327"/>
    </row>
    <row r="152" spans="1:28" s="40" customFormat="1" ht="15">
      <c r="A152" s="412"/>
      <c r="B152" s="412"/>
      <c r="C152" s="412"/>
      <c r="D152" s="412"/>
      <c r="E152" s="412"/>
      <c r="F152" s="412"/>
      <c r="G152" s="689"/>
      <c r="H152" s="689"/>
      <c r="I152" s="689"/>
      <c r="J152" s="689"/>
      <c r="K152" s="689"/>
      <c r="L152" s="689"/>
      <c r="M152" s="689"/>
      <c r="N152" s="689"/>
      <c r="O152" s="689"/>
      <c r="P152" s="689"/>
      <c r="Q152" s="689"/>
      <c r="R152" s="689"/>
      <c r="S152" s="689"/>
      <c r="T152" s="689"/>
      <c r="U152" s="689"/>
      <c r="V152" s="689"/>
      <c r="W152" s="327"/>
      <c r="X152" s="327"/>
      <c r="Y152" s="327"/>
      <c r="Z152" s="327"/>
      <c r="AA152" s="327"/>
      <c r="AB152" s="327"/>
    </row>
    <row r="153" spans="1:28" s="40" customFormat="1" ht="15">
      <c r="A153" s="412"/>
      <c r="B153" s="412"/>
      <c r="C153" s="412"/>
      <c r="D153" s="412"/>
      <c r="E153" s="412"/>
      <c r="F153" s="412"/>
      <c r="G153" s="689"/>
      <c r="H153" s="689"/>
      <c r="I153" s="689"/>
      <c r="J153" s="689"/>
      <c r="K153" s="689"/>
      <c r="L153" s="689"/>
      <c r="M153" s="689"/>
      <c r="N153" s="689"/>
      <c r="O153" s="689"/>
      <c r="P153" s="689"/>
      <c r="Q153" s="689"/>
      <c r="R153" s="689"/>
      <c r="S153" s="689"/>
      <c r="T153" s="689"/>
      <c r="U153" s="689"/>
      <c r="V153" s="689"/>
      <c r="W153" s="327"/>
      <c r="X153" s="327"/>
      <c r="Y153" s="327"/>
      <c r="Z153" s="327"/>
      <c r="AA153" s="327"/>
      <c r="AB153" s="327"/>
    </row>
    <row r="154" spans="1:28" s="40" customFormat="1" ht="15">
      <c r="A154" s="412"/>
      <c r="B154" s="412"/>
      <c r="C154" s="412"/>
      <c r="D154" s="412"/>
      <c r="E154" s="412"/>
      <c r="F154" s="412"/>
      <c r="G154" s="689"/>
      <c r="H154" s="689"/>
      <c r="I154" s="689"/>
      <c r="J154" s="689"/>
      <c r="K154" s="689"/>
      <c r="L154" s="689"/>
      <c r="M154" s="689"/>
      <c r="N154" s="689"/>
      <c r="O154" s="689"/>
      <c r="P154" s="689"/>
      <c r="Q154" s="689"/>
      <c r="R154" s="689"/>
      <c r="S154" s="689"/>
      <c r="T154" s="689"/>
      <c r="U154" s="689"/>
      <c r="V154" s="689"/>
      <c r="W154" s="327"/>
      <c r="X154" s="327"/>
      <c r="Y154" s="327"/>
      <c r="Z154" s="327"/>
      <c r="AA154" s="327"/>
      <c r="AB154" s="327"/>
    </row>
    <row r="155" spans="1:28" s="40" customFormat="1" ht="15">
      <c r="A155" s="412"/>
      <c r="B155" s="412"/>
      <c r="C155" s="412"/>
      <c r="D155" s="412"/>
      <c r="E155" s="412"/>
      <c r="F155" s="412"/>
      <c r="G155" s="689"/>
      <c r="H155" s="689"/>
      <c r="I155" s="689"/>
      <c r="J155" s="689"/>
      <c r="K155" s="689"/>
      <c r="L155" s="689"/>
      <c r="M155" s="689"/>
      <c r="N155" s="689"/>
      <c r="O155" s="689"/>
      <c r="P155" s="689"/>
      <c r="Q155" s="689"/>
      <c r="R155" s="689"/>
      <c r="S155" s="689"/>
      <c r="T155" s="689"/>
      <c r="U155" s="689"/>
      <c r="V155" s="689"/>
      <c r="W155" s="327"/>
      <c r="X155" s="327"/>
      <c r="Y155" s="327"/>
      <c r="Z155" s="327"/>
      <c r="AA155" s="327"/>
      <c r="AB155" s="327"/>
    </row>
    <row r="156" spans="1:28" s="40" customFormat="1" ht="15">
      <c r="A156" s="412"/>
      <c r="B156" s="412"/>
      <c r="C156" s="412"/>
      <c r="D156" s="412"/>
      <c r="E156" s="412"/>
      <c r="F156" s="412"/>
      <c r="G156" s="689"/>
      <c r="H156" s="689"/>
      <c r="I156" s="689"/>
      <c r="J156" s="689"/>
      <c r="K156" s="689"/>
      <c r="L156" s="689"/>
      <c r="M156" s="689"/>
      <c r="N156" s="689"/>
      <c r="O156" s="689"/>
      <c r="P156" s="689"/>
      <c r="Q156" s="689"/>
      <c r="R156" s="689"/>
      <c r="S156" s="689"/>
      <c r="T156" s="689"/>
      <c r="U156" s="689"/>
      <c r="V156" s="689"/>
      <c r="W156" s="327"/>
      <c r="X156" s="327"/>
      <c r="Y156" s="327"/>
      <c r="Z156" s="327"/>
      <c r="AA156" s="327"/>
      <c r="AB156" s="327"/>
    </row>
    <row r="157" spans="1:28" s="40" customFormat="1" ht="15">
      <c r="A157" s="412"/>
      <c r="B157" s="412"/>
      <c r="C157" s="412"/>
      <c r="D157" s="412"/>
      <c r="E157" s="412"/>
      <c r="F157" s="412"/>
      <c r="G157" s="689"/>
      <c r="H157" s="689"/>
      <c r="I157" s="689"/>
      <c r="J157" s="689"/>
      <c r="K157" s="689"/>
      <c r="L157" s="689"/>
      <c r="M157" s="689"/>
      <c r="N157" s="689"/>
      <c r="O157" s="689"/>
      <c r="P157" s="689"/>
      <c r="Q157" s="689"/>
      <c r="R157" s="689"/>
      <c r="S157" s="689"/>
      <c r="T157" s="689"/>
      <c r="U157" s="689"/>
      <c r="V157" s="689"/>
      <c r="W157" s="327"/>
      <c r="X157" s="327"/>
      <c r="Y157" s="327"/>
      <c r="Z157" s="327"/>
      <c r="AA157" s="327"/>
      <c r="AB157" s="327"/>
    </row>
    <row r="158" spans="1:28" s="40" customFormat="1" ht="15">
      <c r="A158" s="412"/>
      <c r="B158" s="412"/>
      <c r="C158" s="412"/>
      <c r="D158" s="412"/>
      <c r="E158" s="412"/>
      <c r="F158" s="412"/>
      <c r="G158" s="689"/>
      <c r="H158" s="689"/>
      <c r="I158" s="689"/>
      <c r="J158" s="689"/>
      <c r="K158" s="689"/>
      <c r="L158" s="689"/>
      <c r="M158" s="689"/>
      <c r="N158" s="689"/>
      <c r="O158" s="689"/>
      <c r="P158" s="689"/>
      <c r="Q158" s="689"/>
      <c r="R158" s="689"/>
      <c r="S158" s="689"/>
      <c r="T158" s="689"/>
      <c r="U158" s="689"/>
      <c r="V158" s="689"/>
      <c r="W158" s="327"/>
      <c r="X158" s="327"/>
      <c r="Y158" s="327"/>
      <c r="Z158" s="327"/>
      <c r="AA158" s="327"/>
      <c r="AB158" s="327"/>
    </row>
    <row r="159" spans="1:28" s="40" customFormat="1" ht="15">
      <c r="A159" s="412"/>
      <c r="B159" s="412"/>
      <c r="C159" s="412"/>
      <c r="D159" s="412"/>
      <c r="E159" s="412"/>
      <c r="F159" s="412"/>
      <c r="G159" s="689"/>
      <c r="H159" s="689"/>
      <c r="I159" s="689"/>
      <c r="J159" s="689"/>
      <c r="K159" s="689"/>
      <c r="L159" s="689"/>
      <c r="M159" s="689"/>
      <c r="N159" s="689"/>
      <c r="O159" s="689"/>
      <c r="P159" s="689"/>
      <c r="Q159" s="689"/>
      <c r="R159" s="689"/>
      <c r="S159" s="689"/>
      <c r="T159" s="689"/>
      <c r="U159" s="689"/>
      <c r="V159" s="689"/>
      <c r="W159" s="327"/>
      <c r="X159" s="327"/>
      <c r="Y159" s="327"/>
      <c r="Z159" s="327"/>
      <c r="AA159" s="327"/>
      <c r="AB159" s="327"/>
    </row>
    <row r="160" spans="1:28" s="40" customFormat="1" ht="15">
      <c r="A160" s="412"/>
      <c r="B160" s="412"/>
      <c r="C160" s="412"/>
      <c r="D160" s="412"/>
      <c r="E160" s="412"/>
      <c r="F160" s="412"/>
      <c r="G160" s="689"/>
      <c r="H160" s="689"/>
      <c r="I160" s="689"/>
      <c r="J160" s="689"/>
      <c r="K160" s="689"/>
      <c r="L160" s="689"/>
      <c r="M160" s="689"/>
      <c r="N160" s="689"/>
      <c r="O160" s="689"/>
      <c r="P160" s="689"/>
      <c r="Q160" s="689"/>
      <c r="R160" s="689"/>
      <c r="S160" s="689"/>
      <c r="T160" s="689"/>
      <c r="U160" s="689"/>
      <c r="V160" s="689"/>
      <c r="W160" s="327"/>
      <c r="X160" s="327"/>
      <c r="Y160" s="327"/>
      <c r="Z160" s="327"/>
      <c r="AA160" s="327"/>
      <c r="AB160" s="327"/>
    </row>
    <row r="161" spans="1:28" s="40" customFormat="1" ht="15">
      <c r="A161" s="412"/>
      <c r="B161" s="412"/>
      <c r="C161" s="412"/>
      <c r="D161" s="412"/>
      <c r="E161" s="412"/>
      <c r="F161" s="412"/>
      <c r="G161" s="689"/>
      <c r="H161" s="689"/>
      <c r="I161" s="689"/>
      <c r="J161" s="689"/>
      <c r="K161" s="689"/>
      <c r="L161" s="689"/>
      <c r="M161" s="689"/>
      <c r="N161" s="689"/>
      <c r="O161" s="689"/>
      <c r="P161" s="689"/>
      <c r="Q161" s="689"/>
      <c r="R161" s="689"/>
      <c r="S161" s="689"/>
      <c r="T161" s="689"/>
      <c r="U161" s="689"/>
      <c r="V161" s="689"/>
      <c r="W161" s="327"/>
      <c r="X161" s="327"/>
      <c r="Y161" s="327"/>
      <c r="Z161" s="327"/>
      <c r="AA161" s="327"/>
      <c r="AB161" s="327"/>
    </row>
    <row r="162" spans="1:28" s="40" customFormat="1" ht="15">
      <c r="A162" s="412"/>
      <c r="B162" s="412"/>
      <c r="C162" s="412"/>
      <c r="D162" s="412"/>
      <c r="E162" s="412"/>
      <c r="F162" s="412"/>
      <c r="G162" s="689"/>
      <c r="H162" s="689"/>
      <c r="I162" s="689"/>
      <c r="J162" s="689"/>
      <c r="K162" s="689"/>
      <c r="L162" s="689"/>
      <c r="M162" s="689"/>
      <c r="N162" s="689"/>
      <c r="O162" s="689"/>
      <c r="P162" s="689"/>
      <c r="Q162" s="689"/>
      <c r="R162" s="689"/>
      <c r="S162" s="689"/>
      <c r="T162" s="689"/>
      <c r="U162" s="689"/>
      <c r="V162" s="689"/>
      <c r="W162" s="327"/>
      <c r="X162" s="327"/>
      <c r="Y162" s="327"/>
      <c r="Z162" s="327"/>
      <c r="AA162" s="327"/>
      <c r="AB162" s="327"/>
    </row>
    <row r="163" spans="1:28" s="40" customFormat="1" ht="15">
      <c r="A163" s="412"/>
      <c r="B163" s="412"/>
      <c r="C163" s="412"/>
      <c r="D163" s="412"/>
      <c r="E163" s="412"/>
      <c r="F163" s="412"/>
      <c r="G163" s="689"/>
      <c r="H163" s="689"/>
      <c r="I163" s="689"/>
      <c r="J163" s="689"/>
      <c r="K163" s="689"/>
      <c r="L163" s="689"/>
      <c r="M163" s="689"/>
      <c r="N163" s="689"/>
      <c r="O163" s="689"/>
      <c r="P163" s="689"/>
      <c r="Q163" s="689"/>
      <c r="R163" s="689"/>
      <c r="S163" s="689"/>
      <c r="T163" s="689"/>
      <c r="U163" s="689"/>
      <c r="V163" s="689"/>
      <c r="W163" s="327"/>
      <c r="X163" s="327"/>
      <c r="Y163" s="327"/>
      <c r="Z163" s="327"/>
      <c r="AA163" s="327"/>
      <c r="AB163" s="327"/>
    </row>
    <row r="164" spans="1:28" s="40" customFormat="1" ht="15">
      <c r="A164" s="412"/>
      <c r="B164" s="412"/>
      <c r="C164" s="412"/>
      <c r="D164" s="412"/>
      <c r="E164" s="412"/>
      <c r="F164" s="412"/>
      <c r="G164" s="689"/>
      <c r="H164" s="689"/>
      <c r="I164" s="689"/>
      <c r="J164" s="689"/>
      <c r="K164" s="689"/>
      <c r="L164" s="689"/>
      <c r="M164" s="689"/>
      <c r="N164" s="689"/>
      <c r="O164" s="689"/>
      <c r="P164" s="689"/>
      <c r="Q164" s="689"/>
      <c r="R164" s="689"/>
      <c r="S164" s="689"/>
      <c r="T164" s="689"/>
      <c r="U164" s="689"/>
      <c r="V164" s="689"/>
      <c r="W164" s="327"/>
      <c r="X164" s="327"/>
      <c r="Y164" s="327"/>
      <c r="Z164" s="327"/>
      <c r="AA164" s="327"/>
      <c r="AB164" s="327"/>
    </row>
    <row r="165" spans="1:28" s="40" customFormat="1" ht="15">
      <c r="A165" s="412"/>
      <c r="B165" s="412"/>
      <c r="C165" s="412"/>
      <c r="D165" s="412"/>
      <c r="E165" s="412"/>
      <c r="F165" s="412"/>
      <c r="G165" s="689"/>
      <c r="H165" s="689"/>
      <c r="I165" s="689"/>
      <c r="J165" s="689"/>
      <c r="K165" s="689"/>
      <c r="L165" s="689"/>
      <c r="M165" s="689"/>
      <c r="N165" s="689"/>
      <c r="O165" s="689"/>
      <c r="P165" s="689"/>
      <c r="Q165" s="689"/>
      <c r="R165" s="689"/>
      <c r="S165" s="689"/>
      <c r="T165" s="689"/>
      <c r="U165" s="689"/>
      <c r="V165" s="689"/>
      <c r="W165" s="327"/>
      <c r="X165" s="327"/>
      <c r="Y165" s="327"/>
      <c r="Z165" s="327"/>
      <c r="AA165" s="327"/>
      <c r="AB165" s="327"/>
    </row>
    <row r="166" spans="1:28" s="40" customFormat="1" ht="15">
      <c r="A166" s="412"/>
      <c r="B166" s="412"/>
      <c r="C166" s="412"/>
      <c r="D166" s="412"/>
      <c r="E166" s="412"/>
      <c r="F166" s="412"/>
      <c r="G166" s="689"/>
      <c r="H166" s="689"/>
      <c r="I166" s="689"/>
      <c r="J166" s="689"/>
      <c r="K166" s="689"/>
      <c r="L166" s="689"/>
      <c r="M166" s="689"/>
      <c r="N166" s="689"/>
      <c r="O166" s="689"/>
      <c r="P166" s="689"/>
      <c r="Q166" s="689"/>
      <c r="R166" s="689"/>
      <c r="S166" s="689"/>
      <c r="T166" s="689"/>
      <c r="U166" s="689"/>
      <c r="V166" s="689"/>
      <c r="W166" s="327"/>
      <c r="X166" s="327"/>
      <c r="Y166" s="327"/>
      <c r="Z166" s="327"/>
      <c r="AA166" s="327"/>
      <c r="AB166" s="327"/>
    </row>
    <row r="167" spans="1:28" s="40" customFormat="1" ht="15">
      <c r="A167" s="412"/>
      <c r="B167" s="412"/>
      <c r="C167" s="412"/>
      <c r="D167" s="412"/>
      <c r="E167" s="412"/>
      <c r="F167" s="412"/>
      <c r="G167" s="689"/>
      <c r="H167" s="689"/>
      <c r="I167" s="689"/>
      <c r="J167" s="689"/>
      <c r="K167" s="689"/>
      <c r="L167" s="689"/>
      <c r="M167" s="689"/>
      <c r="N167" s="689"/>
      <c r="O167" s="689"/>
      <c r="P167" s="689"/>
      <c r="Q167" s="689"/>
      <c r="R167" s="689"/>
      <c r="S167" s="689"/>
      <c r="T167" s="689"/>
      <c r="U167" s="689"/>
      <c r="V167" s="689"/>
      <c r="W167" s="327"/>
      <c r="X167" s="327"/>
      <c r="Y167" s="327"/>
      <c r="Z167" s="327"/>
      <c r="AA167" s="327"/>
      <c r="AB167" s="327"/>
    </row>
    <row r="168" spans="1:28" s="40" customFormat="1" ht="15">
      <c r="A168" s="412"/>
      <c r="B168" s="412"/>
      <c r="C168" s="412"/>
      <c r="D168" s="412"/>
      <c r="E168" s="412"/>
      <c r="F168" s="412"/>
      <c r="G168" s="689"/>
      <c r="H168" s="689"/>
      <c r="I168" s="689"/>
      <c r="J168" s="689"/>
      <c r="K168" s="689"/>
      <c r="L168" s="689"/>
      <c r="M168" s="689"/>
      <c r="N168" s="689"/>
      <c r="O168" s="689"/>
      <c r="P168" s="689"/>
      <c r="Q168" s="689"/>
      <c r="R168" s="689"/>
      <c r="S168" s="689"/>
      <c r="T168" s="689"/>
      <c r="U168" s="689"/>
      <c r="V168" s="689"/>
      <c r="W168" s="327"/>
      <c r="X168" s="327"/>
      <c r="Y168" s="327"/>
      <c r="Z168" s="327"/>
      <c r="AA168" s="327"/>
      <c r="AB168" s="327"/>
    </row>
    <row r="169" spans="1:28" s="40" customFormat="1" ht="15">
      <c r="A169" s="412"/>
      <c r="B169" s="412"/>
      <c r="C169" s="412"/>
      <c r="D169" s="412"/>
      <c r="E169" s="412"/>
      <c r="F169" s="412"/>
      <c r="G169" s="689"/>
      <c r="H169" s="689"/>
      <c r="I169" s="689"/>
      <c r="J169" s="689"/>
      <c r="K169" s="689"/>
      <c r="L169" s="689"/>
      <c r="M169" s="689"/>
      <c r="N169" s="689"/>
      <c r="O169" s="689"/>
      <c r="P169" s="689"/>
      <c r="Q169" s="689"/>
      <c r="R169" s="689"/>
      <c r="S169" s="689"/>
      <c r="T169" s="689"/>
      <c r="U169" s="689"/>
      <c r="V169" s="689"/>
      <c r="W169" s="327"/>
      <c r="X169" s="327"/>
      <c r="Y169" s="327"/>
      <c r="Z169" s="327"/>
      <c r="AA169" s="327"/>
      <c r="AB169" s="327"/>
    </row>
    <row r="170" spans="1:28" s="40" customFormat="1" ht="15">
      <c r="A170" s="412"/>
      <c r="B170" s="412"/>
      <c r="C170" s="412"/>
      <c r="D170" s="412"/>
      <c r="E170" s="412"/>
      <c r="F170" s="412"/>
      <c r="G170" s="689"/>
      <c r="H170" s="689"/>
      <c r="I170" s="689"/>
      <c r="J170" s="689"/>
      <c r="K170" s="689"/>
      <c r="L170" s="689"/>
      <c r="M170" s="689"/>
      <c r="N170" s="689"/>
      <c r="O170" s="689"/>
      <c r="P170" s="689"/>
      <c r="Q170" s="689"/>
      <c r="R170" s="689"/>
      <c r="S170" s="689"/>
      <c r="T170" s="689"/>
      <c r="U170" s="689"/>
      <c r="V170" s="689"/>
      <c r="W170" s="327"/>
      <c r="X170" s="327"/>
      <c r="Y170" s="327"/>
      <c r="Z170" s="327"/>
      <c r="AA170" s="327"/>
      <c r="AB170" s="327"/>
    </row>
    <row r="171" spans="1:28" s="40" customFormat="1" ht="15">
      <c r="A171" s="412"/>
      <c r="B171" s="412"/>
      <c r="C171" s="412"/>
      <c r="D171" s="412"/>
      <c r="E171" s="412"/>
      <c r="F171" s="412"/>
      <c r="G171" s="689"/>
      <c r="H171" s="689"/>
      <c r="I171" s="689"/>
      <c r="J171" s="689"/>
      <c r="K171" s="689"/>
      <c r="L171" s="689"/>
      <c r="M171" s="689"/>
      <c r="N171" s="689"/>
      <c r="O171" s="689"/>
      <c r="P171" s="689"/>
      <c r="Q171" s="689"/>
      <c r="R171" s="689"/>
      <c r="S171" s="689"/>
      <c r="T171" s="689"/>
      <c r="U171" s="689"/>
      <c r="V171" s="689"/>
      <c r="W171" s="327"/>
      <c r="X171" s="327"/>
      <c r="Y171" s="327"/>
      <c r="Z171" s="327"/>
      <c r="AA171" s="327"/>
      <c r="AB171" s="327"/>
    </row>
    <row r="172" spans="1:28" s="40" customFormat="1" ht="15">
      <c r="A172" s="412"/>
      <c r="B172" s="412"/>
      <c r="C172" s="412"/>
      <c r="D172" s="412"/>
      <c r="E172" s="412"/>
      <c r="F172" s="412"/>
      <c r="G172" s="689"/>
      <c r="H172" s="689"/>
      <c r="I172" s="689"/>
      <c r="J172" s="689"/>
      <c r="K172" s="689"/>
      <c r="L172" s="689"/>
      <c r="M172" s="689"/>
      <c r="N172" s="689"/>
      <c r="O172" s="689"/>
      <c r="P172" s="689"/>
      <c r="Q172" s="689"/>
      <c r="R172" s="689"/>
      <c r="S172" s="689"/>
      <c r="T172" s="689"/>
      <c r="U172" s="689"/>
      <c r="V172" s="689"/>
      <c r="W172" s="327"/>
      <c r="X172" s="327"/>
      <c r="Y172" s="327"/>
      <c r="Z172" s="327"/>
      <c r="AA172" s="327"/>
      <c r="AB172" s="327"/>
    </row>
    <row r="173" spans="1:28" s="40" customFormat="1" ht="15">
      <c r="A173" s="412"/>
      <c r="B173" s="412"/>
      <c r="C173" s="412"/>
      <c r="D173" s="412"/>
      <c r="E173" s="412"/>
      <c r="F173" s="412"/>
      <c r="G173" s="689"/>
      <c r="H173" s="689"/>
      <c r="I173" s="689"/>
      <c r="J173" s="689"/>
      <c r="K173" s="689"/>
      <c r="L173" s="689"/>
      <c r="M173" s="689"/>
      <c r="N173" s="689"/>
      <c r="O173" s="689"/>
      <c r="P173" s="689"/>
      <c r="Q173" s="689"/>
      <c r="R173" s="689"/>
      <c r="S173" s="689"/>
      <c r="T173" s="689"/>
      <c r="U173" s="689"/>
      <c r="V173" s="689"/>
      <c r="W173" s="327"/>
      <c r="X173" s="327"/>
      <c r="Y173" s="327"/>
      <c r="Z173" s="327"/>
      <c r="AA173" s="327"/>
      <c r="AB173" s="327"/>
    </row>
    <row r="174" spans="1:28" s="40" customFormat="1" ht="15">
      <c r="A174" s="412"/>
      <c r="B174" s="412"/>
      <c r="C174" s="412"/>
      <c r="D174" s="412"/>
      <c r="E174" s="412"/>
      <c r="F174" s="412"/>
      <c r="G174" s="689"/>
      <c r="H174" s="689"/>
      <c r="I174" s="689"/>
      <c r="J174" s="689"/>
      <c r="K174" s="689"/>
      <c r="L174" s="689"/>
      <c r="M174" s="689"/>
      <c r="N174" s="689"/>
      <c r="O174" s="689"/>
      <c r="P174" s="689"/>
      <c r="Q174" s="689"/>
      <c r="R174" s="689"/>
      <c r="S174" s="689"/>
      <c r="T174" s="689"/>
      <c r="U174" s="689"/>
      <c r="V174" s="689"/>
      <c r="W174" s="327"/>
      <c r="X174" s="327"/>
      <c r="Y174" s="327"/>
      <c r="Z174" s="327"/>
      <c r="AA174" s="327"/>
      <c r="AB174" s="327"/>
    </row>
    <row r="175" spans="1:28" s="40" customFormat="1" ht="15">
      <c r="A175" s="412"/>
      <c r="B175" s="412"/>
      <c r="C175" s="412"/>
      <c r="D175" s="412"/>
      <c r="E175" s="412"/>
      <c r="F175" s="412"/>
      <c r="G175" s="689"/>
      <c r="H175" s="689"/>
      <c r="I175" s="689"/>
      <c r="J175" s="689"/>
      <c r="K175" s="689"/>
      <c r="L175" s="689"/>
      <c r="M175" s="689"/>
      <c r="N175" s="689"/>
      <c r="O175" s="689"/>
      <c r="P175" s="689"/>
      <c r="Q175" s="689"/>
      <c r="R175" s="689"/>
      <c r="S175" s="689"/>
      <c r="T175" s="689"/>
      <c r="U175" s="689"/>
      <c r="V175" s="689"/>
      <c r="W175" s="327"/>
      <c r="X175" s="327"/>
      <c r="Y175" s="327"/>
      <c r="Z175" s="327"/>
      <c r="AA175" s="327"/>
      <c r="AB175" s="327"/>
    </row>
    <row r="176" spans="1:28" s="40" customFormat="1" ht="15">
      <c r="A176" s="412"/>
      <c r="B176" s="412"/>
      <c r="C176" s="412"/>
      <c r="D176" s="412"/>
      <c r="E176" s="412"/>
      <c r="F176" s="412"/>
      <c r="G176" s="689"/>
      <c r="H176" s="689"/>
      <c r="I176" s="689"/>
      <c r="J176" s="689"/>
      <c r="K176" s="689"/>
      <c r="L176" s="689"/>
      <c r="M176" s="689"/>
      <c r="N176" s="689"/>
      <c r="O176" s="689"/>
      <c r="P176" s="689"/>
      <c r="Q176" s="689"/>
      <c r="R176" s="689"/>
      <c r="S176" s="689"/>
      <c r="T176" s="689"/>
      <c r="U176" s="689"/>
      <c r="V176" s="689"/>
      <c r="W176" s="327"/>
      <c r="X176" s="327"/>
      <c r="Y176" s="327"/>
      <c r="Z176" s="327"/>
      <c r="AA176" s="327"/>
      <c r="AB176" s="327"/>
    </row>
    <row r="177" spans="1:28" s="40" customFormat="1" ht="15">
      <c r="A177" s="412"/>
      <c r="B177" s="412"/>
      <c r="C177" s="412"/>
      <c r="D177" s="412"/>
      <c r="E177" s="412"/>
      <c r="F177" s="412"/>
      <c r="G177" s="689"/>
      <c r="H177" s="689"/>
      <c r="I177" s="689"/>
      <c r="J177" s="689"/>
      <c r="K177" s="689"/>
      <c r="L177" s="689"/>
      <c r="M177" s="689"/>
      <c r="N177" s="689"/>
      <c r="O177" s="689"/>
      <c r="P177" s="689"/>
      <c r="Q177" s="689"/>
      <c r="R177" s="689"/>
      <c r="S177" s="689"/>
      <c r="T177" s="689"/>
      <c r="U177" s="689"/>
      <c r="V177" s="689"/>
      <c r="W177" s="327"/>
      <c r="X177" s="327"/>
      <c r="Y177" s="327"/>
      <c r="Z177" s="327"/>
      <c r="AA177" s="327"/>
      <c r="AB177" s="327"/>
    </row>
    <row r="178" spans="1:28" s="40" customFormat="1" ht="15">
      <c r="A178" s="412"/>
      <c r="B178" s="412"/>
      <c r="C178" s="412"/>
      <c r="D178" s="412"/>
      <c r="E178" s="412"/>
      <c r="F178" s="412"/>
      <c r="G178" s="689"/>
      <c r="H178" s="689"/>
      <c r="I178" s="689"/>
      <c r="J178" s="689"/>
      <c r="K178" s="689"/>
      <c r="L178" s="689"/>
      <c r="M178" s="689"/>
      <c r="N178" s="689"/>
      <c r="O178" s="689"/>
      <c r="P178" s="689"/>
      <c r="Q178" s="689"/>
      <c r="R178" s="689"/>
      <c r="S178" s="689"/>
      <c r="T178" s="689"/>
      <c r="U178" s="689"/>
      <c r="V178" s="689"/>
      <c r="W178" s="327"/>
      <c r="X178" s="327"/>
      <c r="Y178" s="327"/>
      <c r="Z178" s="327"/>
      <c r="AA178" s="327"/>
      <c r="AB178" s="327"/>
    </row>
    <row r="179" spans="1:28" s="40" customFormat="1" ht="15">
      <c r="A179" s="412"/>
      <c r="B179" s="412"/>
      <c r="C179" s="412"/>
      <c r="D179" s="412"/>
      <c r="E179" s="412"/>
      <c r="F179" s="412"/>
      <c r="G179" s="689"/>
      <c r="H179" s="689"/>
      <c r="I179" s="689"/>
      <c r="J179" s="689"/>
      <c r="K179" s="689"/>
      <c r="L179" s="689"/>
      <c r="M179" s="689"/>
      <c r="N179" s="689"/>
      <c r="O179" s="689"/>
      <c r="P179" s="689"/>
      <c r="Q179" s="689"/>
      <c r="R179" s="689"/>
      <c r="S179" s="689"/>
      <c r="T179" s="689"/>
      <c r="U179" s="689"/>
      <c r="V179" s="689"/>
      <c r="W179" s="327"/>
      <c r="X179" s="327"/>
      <c r="Y179" s="327"/>
      <c r="Z179" s="327"/>
      <c r="AA179" s="327"/>
      <c r="AB179" s="327"/>
    </row>
    <row r="180" spans="1:28" s="40" customFormat="1" ht="15">
      <c r="A180" s="412"/>
      <c r="B180" s="412"/>
      <c r="C180" s="412"/>
      <c r="D180" s="412"/>
      <c r="E180" s="412"/>
      <c r="F180" s="412"/>
      <c r="G180" s="689"/>
      <c r="H180" s="689"/>
      <c r="I180" s="689"/>
      <c r="J180" s="689"/>
      <c r="K180" s="689"/>
      <c r="L180" s="689"/>
      <c r="M180" s="689"/>
      <c r="N180" s="689"/>
      <c r="O180" s="689"/>
      <c r="P180" s="689"/>
      <c r="Q180" s="689"/>
      <c r="R180" s="689"/>
      <c r="S180" s="689"/>
      <c r="T180" s="689"/>
      <c r="U180" s="689"/>
      <c r="V180" s="689"/>
      <c r="W180" s="327"/>
      <c r="X180" s="327"/>
      <c r="Y180" s="327"/>
      <c r="Z180" s="327"/>
      <c r="AA180" s="327"/>
      <c r="AB180" s="327"/>
    </row>
    <row r="181" spans="1:28" s="40" customFormat="1" ht="15">
      <c r="A181" s="412"/>
      <c r="B181" s="412"/>
      <c r="C181" s="412"/>
      <c r="D181" s="412"/>
      <c r="E181" s="412"/>
      <c r="F181" s="412"/>
      <c r="G181" s="689"/>
      <c r="H181" s="689"/>
      <c r="I181" s="689"/>
      <c r="J181" s="689"/>
      <c r="K181" s="689"/>
      <c r="L181" s="689"/>
      <c r="M181" s="689"/>
      <c r="N181" s="689"/>
      <c r="O181" s="689"/>
      <c r="P181" s="689"/>
      <c r="Q181" s="689"/>
      <c r="R181" s="689"/>
      <c r="S181" s="689"/>
      <c r="T181" s="689"/>
      <c r="U181" s="689"/>
      <c r="V181" s="689"/>
      <c r="W181" s="327"/>
      <c r="X181" s="327"/>
      <c r="Y181" s="327"/>
      <c r="Z181" s="327"/>
      <c r="AA181" s="327"/>
      <c r="AB181" s="327"/>
    </row>
    <row r="182" spans="1:28" s="40" customFormat="1" ht="15">
      <c r="A182" s="412"/>
      <c r="B182" s="412"/>
      <c r="C182" s="412"/>
      <c r="D182" s="412"/>
      <c r="E182" s="412"/>
      <c r="F182" s="412"/>
      <c r="G182" s="689"/>
      <c r="H182" s="689"/>
      <c r="I182" s="689"/>
      <c r="J182" s="689"/>
      <c r="K182" s="689"/>
      <c r="L182" s="689"/>
      <c r="M182" s="689"/>
      <c r="N182" s="689"/>
      <c r="O182" s="689"/>
      <c r="P182" s="689"/>
      <c r="Q182" s="689"/>
      <c r="R182" s="689"/>
      <c r="S182" s="689"/>
      <c r="T182" s="689"/>
      <c r="U182" s="689"/>
      <c r="V182" s="689"/>
      <c r="W182" s="327"/>
      <c r="X182" s="327"/>
      <c r="Y182" s="327"/>
      <c r="Z182" s="327"/>
      <c r="AA182" s="327"/>
      <c r="AB182" s="327"/>
    </row>
    <row r="183" spans="1:28" s="40" customFormat="1" ht="15">
      <c r="A183" s="412"/>
      <c r="B183" s="412"/>
      <c r="C183" s="412"/>
      <c r="D183" s="412"/>
      <c r="E183" s="412"/>
      <c r="F183" s="412"/>
      <c r="G183" s="689"/>
      <c r="H183" s="689"/>
      <c r="I183" s="689"/>
      <c r="J183" s="689"/>
      <c r="K183" s="689"/>
      <c r="L183" s="689"/>
      <c r="M183" s="689"/>
      <c r="N183" s="689"/>
      <c r="O183" s="689"/>
      <c r="P183" s="689"/>
      <c r="Q183" s="689"/>
      <c r="R183" s="689"/>
      <c r="S183" s="689"/>
      <c r="T183" s="689"/>
      <c r="U183" s="689"/>
      <c r="V183" s="689"/>
      <c r="W183" s="327"/>
      <c r="X183" s="327"/>
      <c r="Y183" s="327"/>
      <c r="Z183" s="327"/>
      <c r="AA183" s="327"/>
      <c r="AB183" s="327"/>
    </row>
    <row r="184" spans="1:28" s="40" customFormat="1" ht="15">
      <c r="A184" s="412"/>
      <c r="B184" s="412"/>
      <c r="C184" s="412"/>
      <c r="D184" s="412"/>
      <c r="E184" s="412"/>
      <c r="F184" s="412"/>
      <c r="G184" s="689"/>
      <c r="H184" s="689"/>
      <c r="I184" s="689"/>
      <c r="J184" s="689"/>
      <c r="K184" s="689"/>
      <c r="L184" s="689"/>
      <c r="M184" s="689"/>
      <c r="N184" s="689"/>
      <c r="O184" s="689"/>
      <c r="P184" s="689"/>
      <c r="Q184" s="689"/>
      <c r="R184" s="689"/>
      <c r="S184" s="689"/>
      <c r="T184" s="689"/>
      <c r="U184" s="689"/>
      <c r="V184" s="689"/>
      <c r="W184" s="327"/>
      <c r="X184" s="327"/>
      <c r="Y184" s="327"/>
      <c r="Z184" s="327"/>
      <c r="AA184" s="327"/>
      <c r="AB184" s="327"/>
    </row>
    <row r="185" spans="1:28" s="40" customFormat="1" ht="15">
      <c r="A185" s="412"/>
      <c r="B185" s="412"/>
      <c r="C185" s="412"/>
      <c r="D185" s="412"/>
      <c r="E185" s="412"/>
      <c r="F185" s="412"/>
      <c r="G185" s="689"/>
      <c r="H185" s="689"/>
      <c r="I185" s="689"/>
      <c r="J185" s="689"/>
      <c r="K185" s="689"/>
      <c r="L185" s="689"/>
      <c r="M185" s="689"/>
      <c r="N185" s="689"/>
      <c r="O185" s="689"/>
      <c r="P185" s="689"/>
      <c r="Q185" s="689"/>
      <c r="R185" s="689"/>
      <c r="S185" s="689"/>
      <c r="T185" s="689"/>
      <c r="U185" s="689"/>
      <c r="V185" s="689"/>
      <c r="W185" s="327"/>
      <c r="X185" s="327"/>
      <c r="Y185" s="327"/>
      <c r="Z185" s="327"/>
      <c r="AA185" s="327"/>
      <c r="AB185" s="327"/>
    </row>
    <row r="186" spans="1:28" s="40" customFormat="1" ht="15">
      <c r="A186" s="412"/>
      <c r="B186" s="412"/>
      <c r="C186" s="412"/>
      <c r="D186" s="412"/>
      <c r="E186" s="412"/>
      <c r="F186" s="412"/>
      <c r="G186" s="689"/>
      <c r="H186" s="689"/>
      <c r="I186" s="689"/>
      <c r="J186" s="689"/>
      <c r="K186" s="689"/>
      <c r="L186" s="689"/>
      <c r="M186" s="689"/>
      <c r="N186" s="689"/>
      <c r="O186" s="689"/>
      <c r="P186" s="689"/>
      <c r="Q186" s="689"/>
      <c r="R186" s="689"/>
      <c r="S186" s="689"/>
      <c r="T186" s="689"/>
      <c r="U186" s="689"/>
      <c r="V186" s="689"/>
      <c r="W186" s="327"/>
      <c r="X186" s="327"/>
      <c r="Y186" s="327"/>
      <c r="Z186" s="327"/>
      <c r="AA186" s="327"/>
      <c r="AB186" s="327"/>
    </row>
    <row r="187" spans="1:28" s="40" customFormat="1" ht="15">
      <c r="A187" s="412"/>
      <c r="B187" s="412"/>
      <c r="C187" s="412"/>
      <c r="D187" s="412"/>
      <c r="E187" s="412"/>
      <c r="F187" s="412"/>
      <c r="G187" s="689"/>
      <c r="H187" s="689"/>
      <c r="I187" s="689"/>
      <c r="J187" s="689"/>
      <c r="K187" s="689"/>
      <c r="L187" s="689"/>
      <c r="M187" s="689"/>
      <c r="N187" s="689"/>
      <c r="O187" s="689"/>
      <c r="P187" s="689"/>
      <c r="Q187" s="689"/>
      <c r="R187" s="689"/>
      <c r="S187" s="689"/>
      <c r="T187" s="689"/>
      <c r="U187" s="689"/>
      <c r="V187" s="689"/>
      <c r="W187" s="327"/>
      <c r="X187" s="327"/>
      <c r="Y187" s="327"/>
      <c r="Z187" s="327"/>
      <c r="AA187" s="327"/>
      <c r="AB187" s="327"/>
    </row>
    <row r="188" spans="1:28" s="40" customFormat="1" ht="15">
      <c r="A188" s="412"/>
      <c r="B188" s="412"/>
      <c r="C188" s="412"/>
      <c r="D188" s="412"/>
      <c r="E188" s="412"/>
      <c r="F188" s="412"/>
      <c r="G188" s="689"/>
      <c r="H188" s="689"/>
      <c r="I188" s="689"/>
      <c r="J188" s="689"/>
      <c r="K188" s="689"/>
      <c r="L188" s="689"/>
      <c r="M188" s="689"/>
      <c r="N188" s="689"/>
      <c r="O188" s="689"/>
      <c r="P188" s="689"/>
      <c r="Q188" s="689"/>
      <c r="R188" s="689"/>
      <c r="S188" s="689"/>
      <c r="T188" s="689"/>
      <c r="U188" s="689"/>
      <c r="V188" s="689"/>
      <c r="W188" s="327"/>
      <c r="X188" s="327"/>
      <c r="Y188" s="327"/>
      <c r="Z188" s="327"/>
      <c r="AA188" s="327"/>
      <c r="AB188" s="327"/>
    </row>
    <row r="189" spans="1:28" s="40" customFormat="1" ht="15">
      <c r="A189" s="412"/>
      <c r="B189" s="412"/>
      <c r="C189" s="412"/>
      <c r="D189" s="412"/>
      <c r="E189" s="412"/>
      <c r="F189" s="412"/>
      <c r="G189" s="689"/>
      <c r="H189" s="689"/>
      <c r="I189" s="689"/>
      <c r="J189" s="689"/>
      <c r="K189" s="689"/>
      <c r="L189" s="689"/>
      <c r="M189" s="689"/>
      <c r="N189" s="689"/>
      <c r="O189" s="689"/>
      <c r="P189" s="689"/>
      <c r="Q189" s="689"/>
      <c r="R189" s="689"/>
      <c r="S189" s="689"/>
      <c r="T189" s="689"/>
      <c r="U189" s="689"/>
      <c r="V189" s="689"/>
      <c r="W189" s="327"/>
      <c r="X189" s="327"/>
      <c r="Y189" s="327"/>
      <c r="Z189" s="327"/>
      <c r="AA189" s="327"/>
      <c r="AB189" s="327"/>
    </row>
    <row r="190" spans="1:28" s="40" customFormat="1" ht="15">
      <c r="A190" s="412"/>
      <c r="B190" s="412"/>
      <c r="C190" s="412"/>
      <c r="D190" s="412"/>
      <c r="E190" s="412"/>
      <c r="F190" s="412"/>
      <c r="G190" s="689"/>
      <c r="H190" s="689"/>
      <c r="I190" s="689"/>
      <c r="J190" s="689"/>
      <c r="K190" s="689"/>
      <c r="L190" s="689"/>
      <c r="M190" s="689"/>
      <c r="N190" s="689"/>
      <c r="O190" s="689"/>
      <c r="P190" s="689"/>
      <c r="Q190" s="689"/>
      <c r="R190" s="689"/>
      <c r="S190" s="689"/>
      <c r="T190" s="689"/>
      <c r="U190" s="689"/>
      <c r="V190" s="689"/>
      <c r="W190" s="327"/>
      <c r="X190" s="327"/>
      <c r="Y190" s="327"/>
      <c r="Z190" s="327"/>
      <c r="AA190" s="327"/>
      <c r="AB190" s="327"/>
    </row>
    <row r="191" spans="1:28" s="40" customFormat="1" ht="15">
      <c r="A191" s="412"/>
      <c r="B191" s="412"/>
      <c r="C191" s="412"/>
      <c r="D191" s="412"/>
      <c r="E191" s="412"/>
      <c r="F191" s="412"/>
      <c r="G191" s="689"/>
      <c r="H191" s="689"/>
      <c r="I191" s="689"/>
      <c r="J191" s="689"/>
      <c r="K191" s="689"/>
      <c r="L191" s="689"/>
      <c r="M191" s="689"/>
      <c r="N191" s="689"/>
      <c r="O191" s="689"/>
      <c r="P191" s="689"/>
      <c r="Q191" s="689"/>
      <c r="R191" s="689"/>
      <c r="S191" s="689"/>
      <c r="T191" s="689"/>
      <c r="U191" s="689"/>
      <c r="V191" s="689"/>
      <c r="W191" s="327"/>
      <c r="X191" s="327"/>
      <c r="Y191" s="327"/>
      <c r="Z191" s="327"/>
      <c r="AA191" s="327"/>
      <c r="AB191" s="327"/>
    </row>
    <row r="192" spans="1:28" s="40" customFormat="1" ht="15">
      <c r="A192" s="412"/>
      <c r="B192" s="412"/>
      <c r="C192" s="412"/>
      <c r="D192" s="412"/>
      <c r="E192" s="412"/>
      <c r="F192" s="412"/>
      <c r="G192" s="689"/>
      <c r="H192" s="689"/>
      <c r="I192" s="689"/>
      <c r="J192" s="689"/>
      <c r="K192" s="689"/>
      <c r="L192" s="689"/>
      <c r="M192" s="689"/>
      <c r="N192" s="689"/>
      <c r="O192" s="689"/>
      <c r="P192" s="689"/>
      <c r="Q192" s="689"/>
      <c r="R192" s="689"/>
      <c r="S192" s="689"/>
      <c r="T192" s="689"/>
      <c r="U192" s="689"/>
      <c r="V192" s="689"/>
      <c r="W192" s="327"/>
      <c r="X192" s="327"/>
      <c r="Y192" s="327"/>
      <c r="Z192" s="327"/>
      <c r="AA192" s="327"/>
      <c r="AB192" s="327"/>
    </row>
    <row r="193" spans="1:28" s="40" customFormat="1" ht="15">
      <c r="A193" s="412"/>
      <c r="B193" s="412"/>
      <c r="C193" s="412"/>
      <c r="D193" s="412"/>
      <c r="E193" s="412"/>
      <c r="F193" s="412"/>
      <c r="G193" s="689"/>
      <c r="H193" s="689"/>
      <c r="I193" s="689"/>
      <c r="J193" s="689"/>
      <c r="K193" s="689"/>
      <c r="L193" s="689"/>
      <c r="M193" s="689"/>
      <c r="N193" s="689"/>
      <c r="O193" s="689"/>
      <c r="P193" s="689"/>
      <c r="Q193" s="689"/>
      <c r="R193" s="689"/>
      <c r="S193" s="689"/>
      <c r="T193" s="689"/>
      <c r="U193" s="689"/>
      <c r="V193" s="689"/>
      <c r="W193" s="327"/>
      <c r="X193" s="327"/>
      <c r="Y193" s="327"/>
      <c r="Z193" s="327"/>
      <c r="AA193" s="327"/>
      <c r="AB193" s="327"/>
    </row>
    <row r="194" spans="1:28" s="40" customFormat="1" ht="15">
      <c r="A194" s="412"/>
      <c r="B194" s="412"/>
      <c r="C194" s="412"/>
      <c r="D194" s="412"/>
      <c r="E194" s="412"/>
      <c r="F194" s="412"/>
      <c r="G194" s="689"/>
      <c r="H194" s="689"/>
      <c r="I194" s="689"/>
      <c r="J194" s="689"/>
      <c r="K194" s="689"/>
      <c r="L194" s="689"/>
      <c r="M194" s="689"/>
      <c r="N194" s="689"/>
      <c r="O194" s="689"/>
      <c r="P194" s="689"/>
      <c r="Q194" s="689"/>
      <c r="R194" s="689"/>
      <c r="S194" s="689"/>
      <c r="T194" s="689"/>
      <c r="U194" s="689"/>
      <c r="V194" s="689"/>
      <c r="W194" s="327"/>
      <c r="X194" s="327"/>
      <c r="Y194" s="327"/>
      <c r="Z194" s="327"/>
      <c r="AA194" s="327"/>
      <c r="AB194" s="327"/>
    </row>
    <row r="195" spans="1:28" s="40" customFormat="1" ht="15">
      <c r="A195" s="412"/>
      <c r="B195" s="412"/>
      <c r="C195" s="412"/>
      <c r="D195" s="412"/>
      <c r="E195" s="412"/>
      <c r="F195" s="412"/>
      <c r="G195" s="689"/>
      <c r="H195" s="689"/>
      <c r="I195" s="689"/>
      <c r="J195" s="689"/>
      <c r="K195" s="689"/>
      <c r="L195" s="689"/>
      <c r="M195" s="689"/>
      <c r="N195" s="689"/>
      <c r="O195" s="689"/>
      <c r="P195" s="689"/>
      <c r="Q195" s="689"/>
      <c r="R195" s="689"/>
      <c r="S195" s="689"/>
      <c r="T195" s="689"/>
      <c r="U195" s="689"/>
      <c r="V195" s="689"/>
      <c r="W195" s="327"/>
      <c r="X195" s="327"/>
      <c r="Y195" s="327"/>
      <c r="Z195" s="327"/>
      <c r="AA195" s="327"/>
      <c r="AB195" s="327"/>
    </row>
    <row r="196" spans="1:28" s="40" customFormat="1" ht="15">
      <c r="A196" s="412"/>
      <c r="B196" s="412"/>
      <c r="C196" s="412"/>
      <c r="D196" s="412"/>
      <c r="E196" s="412"/>
      <c r="F196" s="412"/>
      <c r="G196" s="689"/>
      <c r="H196" s="689"/>
      <c r="I196" s="689"/>
      <c r="J196" s="689"/>
      <c r="K196" s="689"/>
      <c r="L196" s="689"/>
      <c r="M196" s="689"/>
      <c r="N196" s="689"/>
      <c r="O196" s="689"/>
      <c r="P196" s="689"/>
      <c r="Q196" s="689"/>
      <c r="R196" s="689"/>
      <c r="S196" s="689"/>
      <c r="T196" s="689"/>
      <c r="U196" s="689"/>
      <c r="V196" s="689"/>
      <c r="W196" s="327"/>
      <c r="X196" s="327"/>
      <c r="Y196" s="327"/>
      <c r="Z196" s="327"/>
      <c r="AA196" s="327"/>
      <c r="AB196" s="327"/>
    </row>
    <row r="197" spans="1:28" s="40" customFormat="1" ht="15">
      <c r="A197" s="412"/>
      <c r="B197" s="412"/>
      <c r="C197" s="412"/>
      <c r="D197" s="412"/>
      <c r="E197" s="412"/>
      <c r="F197" s="412"/>
      <c r="G197" s="689"/>
      <c r="H197" s="689"/>
      <c r="I197" s="689"/>
      <c r="J197" s="689"/>
      <c r="K197" s="689"/>
      <c r="L197" s="689"/>
      <c r="M197" s="689"/>
      <c r="N197" s="689"/>
      <c r="O197" s="689"/>
      <c r="P197" s="689"/>
      <c r="Q197" s="689"/>
      <c r="R197" s="689"/>
      <c r="S197" s="689"/>
      <c r="T197" s="689"/>
      <c r="U197" s="689"/>
      <c r="V197" s="689"/>
      <c r="W197" s="327"/>
      <c r="X197" s="327"/>
      <c r="Y197" s="327"/>
      <c r="Z197" s="327"/>
      <c r="AA197" s="327"/>
      <c r="AB197" s="327"/>
    </row>
    <row r="198" spans="1:28" s="40" customFormat="1" ht="15">
      <c r="A198" s="412"/>
      <c r="B198" s="412"/>
      <c r="C198" s="412"/>
      <c r="D198" s="412"/>
      <c r="E198" s="412"/>
      <c r="F198" s="412"/>
      <c r="G198" s="689"/>
      <c r="H198" s="689"/>
      <c r="I198" s="689"/>
      <c r="J198" s="689"/>
      <c r="K198" s="689"/>
      <c r="L198" s="689"/>
      <c r="M198" s="689"/>
      <c r="N198" s="689"/>
      <c r="O198" s="689"/>
      <c r="P198" s="689"/>
      <c r="Q198" s="689"/>
      <c r="R198" s="689"/>
      <c r="S198" s="689"/>
      <c r="T198" s="689"/>
      <c r="U198" s="689"/>
      <c r="V198" s="689"/>
      <c r="W198" s="327"/>
      <c r="X198" s="327"/>
      <c r="Y198" s="327"/>
      <c r="Z198" s="327"/>
      <c r="AA198" s="327"/>
      <c r="AB198" s="327"/>
    </row>
    <row r="199" spans="1:28" s="40" customFormat="1" ht="15">
      <c r="A199" s="412"/>
      <c r="B199" s="412"/>
      <c r="C199" s="412"/>
      <c r="D199" s="412"/>
      <c r="E199" s="412"/>
      <c r="F199" s="412"/>
      <c r="G199" s="689"/>
      <c r="H199" s="689"/>
      <c r="I199" s="689"/>
      <c r="J199" s="689"/>
      <c r="K199" s="689"/>
      <c r="L199" s="689"/>
      <c r="M199" s="689"/>
      <c r="N199" s="689"/>
      <c r="O199" s="689"/>
      <c r="P199" s="689"/>
      <c r="Q199" s="689"/>
      <c r="R199" s="689"/>
      <c r="S199" s="689"/>
      <c r="T199" s="689"/>
      <c r="U199" s="689"/>
      <c r="V199" s="689"/>
      <c r="W199" s="327"/>
      <c r="X199" s="327"/>
      <c r="Y199" s="327"/>
      <c r="Z199" s="327"/>
      <c r="AA199" s="327"/>
      <c r="AB199" s="327"/>
    </row>
    <row r="200" spans="1:28" s="40" customFormat="1" ht="15">
      <c r="A200" s="412"/>
      <c r="B200" s="412"/>
      <c r="C200" s="412"/>
      <c r="D200" s="412"/>
      <c r="E200" s="412"/>
      <c r="F200" s="412"/>
      <c r="G200" s="689"/>
      <c r="H200" s="689"/>
      <c r="I200" s="689"/>
      <c r="J200" s="689"/>
      <c r="K200" s="689"/>
      <c r="L200" s="689"/>
      <c r="M200" s="689"/>
      <c r="N200" s="689"/>
      <c r="O200" s="689"/>
      <c r="P200" s="689"/>
      <c r="Q200" s="689"/>
      <c r="R200" s="689"/>
      <c r="S200" s="689"/>
      <c r="T200" s="689"/>
      <c r="U200" s="689"/>
      <c r="V200" s="689"/>
      <c r="W200" s="327"/>
      <c r="X200" s="327"/>
      <c r="Y200" s="327"/>
      <c r="Z200" s="327"/>
      <c r="AA200" s="327"/>
      <c r="AB200" s="327"/>
    </row>
    <row r="201" spans="1:28" s="40" customFormat="1" ht="15">
      <c r="A201" s="412"/>
      <c r="B201" s="412"/>
      <c r="C201" s="412"/>
      <c r="D201" s="412"/>
      <c r="E201" s="412"/>
      <c r="F201" s="412"/>
      <c r="G201" s="689"/>
      <c r="H201" s="689"/>
      <c r="I201" s="689"/>
      <c r="J201" s="689"/>
      <c r="K201" s="689"/>
      <c r="L201" s="689"/>
      <c r="M201" s="689"/>
      <c r="N201" s="689"/>
      <c r="O201" s="689"/>
      <c r="P201" s="689"/>
      <c r="Q201" s="689"/>
      <c r="R201" s="689"/>
      <c r="S201" s="689"/>
      <c r="T201" s="689"/>
      <c r="U201" s="689"/>
      <c r="V201" s="689"/>
      <c r="W201" s="327"/>
      <c r="X201" s="327"/>
      <c r="Y201" s="327"/>
      <c r="Z201" s="327"/>
      <c r="AA201" s="327"/>
      <c r="AB201" s="327"/>
    </row>
    <row r="202" spans="1:28" s="40" customFormat="1" ht="15">
      <c r="A202" s="412"/>
      <c r="B202" s="412"/>
      <c r="C202" s="412"/>
      <c r="D202" s="412"/>
      <c r="E202" s="412"/>
      <c r="F202" s="412"/>
      <c r="G202" s="689"/>
      <c r="H202" s="689"/>
      <c r="I202" s="689"/>
      <c r="J202" s="689"/>
      <c r="K202" s="689"/>
      <c r="L202" s="689"/>
      <c r="M202" s="689"/>
      <c r="N202" s="689"/>
      <c r="O202" s="689"/>
      <c r="P202" s="689"/>
      <c r="Q202" s="689"/>
      <c r="R202" s="689"/>
      <c r="S202" s="689"/>
      <c r="T202" s="689"/>
      <c r="U202" s="689"/>
      <c r="V202" s="689"/>
      <c r="W202" s="327"/>
      <c r="X202" s="327"/>
      <c r="Y202" s="327"/>
      <c r="Z202" s="327"/>
      <c r="AA202" s="327"/>
      <c r="AB202" s="327"/>
    </row>
    <row r="203" spans="1:28" s="40" customFormat="1" ht="15">
      <c r="A203" s="412"/>
      <c r="B203" s="412"/>
      <c r="C203" s="412"/>
      <c r="D203" s="412"/>
      <c r="E203" s="412"/>
      <c r="F203" s="412"/>
      <c r="G203" s="689"/>
      <c r="H203" s="689"/>
      <c r="I203" s="689"/>
      <c r="J203" s="689"/>
      <c r="K203" s="689"/>
      <c r="L203" s="689"/>
      <c r="M203" s="689"/>
      <c r="N203" s="689"/>
      <c r="O203" s="689"/>
      <c r="P203" s="689"/>
      <c r="Q203" s="689"/>
      <c r="R203" s="689"/>
      <c r="S203" s="689"/>
      <c r="T203" s="689"/>
      <c r="U203" s="689"/>
      <c r="V203" s="689"/>
      <c r="W203" s="327"/>
      <c r="X203" s="327"/>
      <c r="Y203" s="327"/>
      <c r="Z203" s="327"/>
      <c r="AA203" s="327"/>
      <c r="AB203" s="327"/>
    </row>
    <row r="204" spans="1:28" s="40" customFormat="1" ht="15">
      <c r="A204" s="412"/>
      <c r="B204" s="412"/>
      <c r="C204" s="412"/>
      <c r="D204" s="412"/>
      <c r="E204" s="412"/>
      <c r="F204" s="412"/>
      <c r="G204" s="689"/>
      <c r="H204" s="689"/>
      <c r="I204" s="689"/>
      <c r="J204" s="689"/>
      <c r="K204" s="689"/>
      <c r="L204" s="689"/>
      <c r="M204" s="689"/>
      <c r="N204" s="689"/>
      <c r="O204" s="689"/>
      <c r="P204" s="689"/>
      <c r="Q204" s="689"/>
      <c r="R204" s="689"/>
      <c r="S204" s="689"/>
      <c r="T204" s="689"/>
      <c r="U204" s="689"/>
      <c r="V204" s="689"/>
      <c r="W204" s="327"/>
      <c r="X204" s="327"/>
      <c r="Y204" s="327"/>
      <c r="Z204" s="327"/>
      <c r="AA204" s="327"/>
      <c r="AB204" s="327"/>
    </row>
    <row r="205" spans="1:28" s="40" customFormat="1" ht="15">
      <c r="A205" s="412"/>
      <c r="B205" s="412"/>
      <c r="C205" s="412"/>
      <c r="D205" s="412"/>
      <c r="E205" s="412"/>
      <c r="F205" s="412"/>
      <c r="G205" s="689"/>
      <c r="H205" s="689"/>
      <c r="I205" s="689"/>
      <c r="J205" s="689"/>
      <c r="K205" s="689"/>
      <c r="L205" s="689"/>
      <c r="M205" s="689"/>
      <c r="N205" s="689"/>
      <c r="O205" s="689"/>
      <c r="P205" s="689"/>
      <c r="Q205" s="689"/>
      <c r="R205" s="689"/>
      <c r="S205" s="689"/>
      <c r="T205" s="689"/>
      <c r="U205" s="689"/>
      <c r="V205" s="689"/>
      <c r="W205" s="327"/>
      <c r="X205" s="327"/>
      <c r="Y205" s="327"/>
      <c r="Z205" s="327"/>
      <c r="AA205" s="327"/>
      <c r="AB205" s="327"/>
    </row>
    <row r="206" spans="1:28" s="40" customFormat="1" ht="15">
      <c r="A206" s="412"/>
      <c r="B206" s="412"/>
      <c r="C206" s="412"/>
      <c r="D206" s="412"/>
      <c r="E206" s="412"/>
      <c r="F206" s="412"/>
      <c r="G206" s="689"/>
      <c r="H206" s="689"/>
      <c r="I206" s="689"/>
      <c r="J206" s="689"/>
      <c r="K206" s="689"/>
      <c r="L206" s="689"/>
      <c r="M206" s="689"/>
      <c r="N206" s="689"/>
      <c r="O206" s="689"/>
      <c r="P206" s="689"/>
      <c r="Q206" s="689"/>
      <c r="R206" s="689"/>
      <c r="S206" s="689"/>
      <c r="T206" s="689"/>
      <c r="U206" s="689"/>
      <c r="V206" s="689"/>
      <c r="W206" s="327"/>
      <c r="X206" s="327"/>
      <c r="Y206" s="327"/>
      <c r="Z206" s="327"/>
      <c r="AA206" s="327"/>
      <c r="AB206" s="327"/>
    </row>
    <row r="207" spans="1:28" s="40" customFormat="1" ht="15">
      <c r="A207" s="412"/>
      <c r="B207" s="412"/>
      <c r="C207" s="412"/>
      <c r="D207" s="412"/>
      <c r="E207" s="412"/>
      <c r="F207" s="412"/>
      <c r="G207" s="689"/>
      <c r="H207" s="689"/>
      <c r="I207" s="689"/>
      <c r="J207" s="689"/>
      <c r="K207" s="689"/>
      <c r="L207" s="689"/>
      <c r="M207" s="689"/>
      <c r="N207" s="689"/>
      <c r="O207" s="689"/>
      <c r="P207" s="689"/>
      <c r="Q207" s="689"/>
      <c r="R207" s="689"/>
      <c r="S207" s="689"/>
      <c r="T207" s="689"/>
      <c r="U207" s="689"/>
      <c r="V207" s="689"/>
      <c r="W207" s="327"/>
      <c r="X207" s="327"/>
      <c r="Y207" s="327"/>
      <c r="Z207" s="327"/>
      <c r="AA207" s="327"/>
      <c r="AB207" s="327"/>
    </row>
    <row r="208" spans="1:28" s="40" customFormat="1" ht="15">
      <c r="A208" s="412"/>
      <c r="B208" s="412"/>
      <c r="C208" s="412"/>
      <c r="D208" s="412"/>
      <c r="E208" s="412"/>
      <c r="F208" s="412"/>
      <c r="G208" s="689"/>
      <c r="H208" s="689"/>
      <c r="I208" s="689"/>
      <c r="J208" s="689"/>
      <c r="K208" s="689"/>
      <c r="L208" s="689"/>
      <c r="M208" s="689"/>
      <c r="N208" s="689"/>
      <c r="O208" s="689"/>
      <c r="P208" s="689"/>
      <c r="Q208" s="689"/>
      <c r="R208" s="689"/>
      <c r="S208" s="689"/>
      <c r="T208" s="689"/>
      <c r="U208" s="689"/>
      <c r="V208" s="689"/>
      <c r="W208" s="327"/>
      <c r="X208" s="327"/>
      <c r="Y208" s="327"/>
      <c r="Z208" s="327"/>
      <c r="AA208" s="327"/>
      <c r="AB208" s="327"/>
    </row>
    <row r="209" spans="1:28" s="40" customFormat="1" ht="15">
      <c r="A209" s="412"/>
      <c r="B209" s="412"/>
      <c r="C209" s="412"/>
      <c r="D209" s="412"/>
      <c r="E209" s="412"/>
      <c r="F209" s="412"/>
      <c r="G209" s="689"/>
      <c r="H209" s="689"/>
      <c r="I209" s="689"/>
      <c r="J209" s="689"/>
      <c r="K209" s="689"/>
      <c r="L209" s="689"/>
      <c r="M209" s="689"/>
      <c r="N209" s="689"/>
      <c r="O209" s="689"/>
      <c r="P209" s="689"/>
      <c r="Q209" s="689"/>
      <c r="R209" s="689"/>
      <c r="S209" s="689"/>
      <c r="T209" s="689"/>
      <c r="U209" s="689"/>
      <c r="V209" s="689"/>
      <c r="W209" s="327"/>
      <c r="X209" s="327"/>
      <c r="Y209" s="327"/>
      <c r="Z209" s="327"/>
      <c r="AA209" s="327"/>
      <c r="AB209" s="327"/>
    </row>
    <row r="210" spans="1:28" s="40" customFormat="1" ht="15">
      <c r="A210" s="412"/>
      <c r="B210" s="412"/>
      <c r="C210" s="412"/>
      <c r="D210" s="412"/>
      <c r="E210" s="412"/>
      <c r="F210" s="412"/>
      <c r="G210" s="689"/>
      <c r="H210" s="689"/>
      <c r="I210" s="689"/>
      <c r="J210" s="689"/>
      <c r="K210" s="689"/>
      <c r="L210" s="689"/>
      <c r="M210" s="689"/>
      <c r="N210" s="689"/>
      <c r="O210" s="689"/>
      <c r="P210" s="689"/>
      <c r="Q210" s="689"/>
      <c r="R210" s="689"/>
      <c r="S210" s="689"/>
      <c r="T210" s="689"/>
      <c r="U210" s="689"/>
      <c r="V210" s="689"/>
      <c r="W210" s="327"/>
      <c r="X210" s="327"/>
      <c r="Y210" s="327"/>
      <c r="Z210" s="327"/>
      <c r="AA210" s="327"/>
      <c r="AB210" s="327"/>
    </row>
    <row r="211" spans="1:28" s="40" customFormat="1" ht="15">
      <c r="A211" s="412"/>
      <c r="B211" s="412"/>
      <c r="C211" s="412"/>
      <c r="D211" s="412"/>
      <c r="E211" s="412"/>
      <c r="F211" s="412"/>
      <c r="G211" s="689"/>
      <c r="H211" s="689"/>
      <c r="I211" s="689"/>
      <c r="J211" s="689"/>
      <c r="K211" s="689"/>
      <c r="L211" s="689"/>
      <c r="M211" s="689"/>
      <c r="N211" s="689"/>
      <c r="O211" s="689"/>
      <c r="P211" s="689"/>
      <c r="Q211" s="689"/>
      <c r="R211" s="689"/>
      <c r="S211" s="689"/>
      <c r="T211" s="689"/>
      <c r="U211" s="689"/>
      <c r="V211" s="689"/>
      <c r="W211" s="327"/>
      <c r="X211" s="327"/>
      <c r="Y211" s="327"/>
      <c r="Z211" s="327"/>
      <c r="AA211" s="327"/>
      <c r="AB211" s="327"/>
    </row>
    <row r="212" spans="1:28" s="40" customFormat="1" ht="15">
      <c r="A212" s="412"/>
      <c r="B212" s="412"/>
      <c r="C212" s="412"/>
      <c r="D212" s="412"/>
      <c r="E212" s="412"/>
      <c r="F212" s="412"/>
      <c r="G212" s="689"/>
      <c r="H212" s="689"/>
      <c r="I212" s="689"/>
      <c r="J212" s="689"/>
      <c r="K212" s="689"/>
      <c r="L212" s="689"/>
      <c r="M212" s="689"/>
      <c r="N212" s="689"/>
      <c r="O212" s="689"/>
      <c r="P212" s="689"/>
      <c r="Q212" s="689"/>
      <c r="R212" s="689"/>
      <c r="S212" s="689"/>
      <c r="T212" s="689"/>
      <c r="U212" s="689"/>
      <c r="V212" s="689"/>
      <c r="W212" s="327"/>
      <c r="X212" s="327"/>
      <c r="Y212" s="327"/>
      <c r="Z212" s="327"/>
      <c r="AA212" s="327"/>
      <c r="AB212" s="327"/>
    </row>
    <row r="213" spans="1:28" s="40" customFormat="1" ht="15">
      <c r="A213" s="412"/>
      <c r="B213" s="412"/>
      <c r="C213" s="412"/>
      <c r="D213" s="412"/>
      <c r="E213" s="412"/>
      <c r="F213" s="412"/>
      <c r="G213" s="689"/>
      <c r="H213" s="689"/>
      <c r="I213" s="689"/>
      <c r="J213" s="689"/>
      <c r="K213" s="689"/>
      <c r="L213" s="689"/>
      <c r="M213" s="689"/>
      <c r="N213" s="689"/>
      <c r="O213" s="689"/>
      <c r="P213" s="689"/>
      <c r="Q213" s="689"/>
      <c r="R213" s="689"/>
      <c r="S213" s="689"/>
      <c r="T213" s="689"/>
      <c r="U213" s="689"/>
      <c r="V213" s="689"/>
      <c r="W213" s="327"/>
      <c r="X213" s="327"/>
      <c r="Y213" s="327"/>
      <c r="Z213" s="327"/>
      <c r="AA213" s="327"/>
      <c r="AB213" s="327"/>
    </row>
    <row r="214" spans="1:28" s="40" customFormat="1" ht="15">
      <c r="A214" s="412"/>
      <c r="B214" s="412"/>
      <c r="C214" s="412"/>
      <c r="D214" s="412"/>
      <c r="E214" s="412"/>
      <c r="F214" s="412"/>
      <c r="G214" s="689"/>
      <c r="H214" s="689"/>
      <c r="I214" s="689"/>
      <c r="J214" s="689"/>
      <c r="K214" s="689"/>
      <c r="L214" s="689"/>
      <c r="M214" s="689"/>
      <c r="N214" s="689"/>
      <c r="O214" s="689"/>
      <c r="P214" s="689"/>
      <c r="Q214" s="689"/>
      <c r="R214" s="689"/>
      <c r="S214" s="689"/>
      <c r="T214" s="689"/>
      <c r="U214" s="689"/>
      <c r="V214" s="689"/>
      <c r="W214" s="327"/>
      <c r="X214" s="327"/>
      <c r="Y214" s="327"/>
      <c r="Z214" s="327"/>
      <c r="AA214" s="327"/>
      <c r="AB214" s="327"/>
    </row>
    <row r="215" spans="1:28" s="40" customFormat="1" ht="15">
      <c r="A215" s="412"/>
      <c r="B215" s="412"/>
      <c r="C215" s="412"/>
      <c r="D215" s="412"/>
      <c r="E215" s="412"/>
      <c r="F215" s="412"/>
      <c r="G215" s="689"/>
      <c r="H215" s="689"/>
      <c r="I215" s="689"/>
      <c r="J215" s="689"/>
      <c r="K215" s="689"/>
      <c r="L215" s="689"/>
      <c r="M215" s="689"/>
      <c r="N215" s="689"/>
      <c r="O215" s="689"/>
      <c r="P215" s="689"/>
      <c r="Q215" s="689"/>
      <c r="R215" s="689"/>
      <c r="S215" s="689"/>
      <c r="T215" s="689"/>
      <c r="U215" s="689"/>
      <c r="V215" s="689"/>
      <c r="W215" s="327"/>
      <c r="X215" s="327"/>
      <c r="Y215" s="327"/>
      <c r="Z215" s="327"/>
      <c r="AA215" s="327"/>
      <c r="AB215" s="327"/>
    </row>
    <row r="216" spans="1:28" s="40" customFormat="1" ht="15">
      <c r="A216" s="412"/>
      <c r="B216" s="412"/>
      <c r="C216" s="412"/>
      <c r="D216" s="412"/>
      <c r="E216" s="412"/>
      <c r="F216" s="412"/>
      <c r="G216" s="689"/>
      <c r="H216" s="689"/>
      <c r="I216" s="689"/>
      <c r="J216" s="689"/>
      <c r="K216" s="689"/>
      <c r="L216" s="689"/>
      <c r="M216" s="689"/>
      <c r="N216" s="689"/>
      <c r="O216" s="689"/>
      <c r="P216" s="689"/>
      <c r="Q216" s="689"/>
      <c r="R216" s="689"/>
      <c r="S216" s="689"/>
      <c r="T216" s="689"/>
      <c r="U216" s="689"/>
      <c r="V216" s="689"/>
      <c r="W216" s="327"/>
      <c r="X216" s="327"/>
      <c r="Y216" s="327"/>
      <c r="Z216" s="327"/>
      <c r="AA216" s="327"/>
      <c r="AB216" s="327"/>
    </row>
    <row r="217" spans="1:28" s="40" customFormat="1" ht="15">
      <c r="A217" s="412"/>
      <c r="B217" s="412"/>
      <c r="C217" s="412"/>
      <c r="D217" s="412"/>
      <c r="E217" s="412"/>
      <c r="F217" s="412"/>
      <c r="G217" s="689"/>
      <c r="H217" s="689"/>
      <c r="I217" s="689"/>
      <c r="J217" s="689"/>
      <c r="K217" s="689"/>
      <c r="L217" s="689"/>
      <c r="M217" s="689"/>
      <c r="N217" s="689"/>
      <c r="O217" s="689"/>
      <c r="P217" s="689"/>
      <c r="Q217" s="689"/>
      <c r="R217" s="689"/>
      <c r="S217" s="689"/>
      <c r="T217" s="689"/>
      <c r="U217" s="689"/>
      <c r="V217" s="689"/>
      <c r="W217" s="327"/>
      <c r="X217" s="327"/>
      <c r="Y217" s="327"/>
      <c r="Z217" s="327"/>
      <c r="AA217" s="327"/>
      <c r="AB217" s="327"/>
    </row>
    <row r="218" spans="1:28" s="40" customFormat="1" ht="15">
      <c r="A218" s="412"/>
      <c r="B218" s="412"/>
      <c r="C218" s="412"/>
      <c r="D218" s="412"/>
      <c r="E218" s="412"/>
      <c r="F218" s="412"/>
      <c r="G218" s="689"/>
      <c r="H218" s="689"/>
      <c r="I218" s="689"/>
      <c r="J218" s="689"/>
      <c r="K218" s="689"/>
      <c r="L218" s="689"/>
      <c r="M218" s="689"/>
      <c r="N218" s="689"/>
      <c r="O218" s="689"/>
      <c r="P218" s="689"/>
      <c r="Q218" s="689"/>
      <c r="R218" s="689"/>
      <c r="S218" s="689"/>
      <c r="T218" s="689"/>
      <c r="U218" s="689"/>
      <c r="V218" s="689"/>
      <c r="W218" s="327"/>
      <c r="X218" s="327"/>
      <c r="Y218" s="327"/>
      <c r="Z218" s="327"/>
      <c r="AA218" s="327"/>
      <c r="AB218" s="327"/>
    </row>
    <row r="219" spans="1:28" s="40" customFormat="1" ht="15">
      <c r="A219" s="412"/>
      <c r="B219" s="412"/>
      <c r="C219" s="412"/>
      <c r="D219" s="412"/>
      <c r="E219" s="412"/>
      <c r="F219" s="412"/>
      <c r="G219" s="689"/>
      <c r="H219" s="689"/>
      <c r="I219" s="689"/>
      <c r="J219" s="689"/>
      <c r="K219" s="689"/>
      <c r="L219" s="689"/>
      <c r="M219" s="689"/>
      <c r="N219" s="689"/>
      <c r="O219" s="689"/>
      <c r="P219" s="689"/>
      <c r="Q219" s="689"/>
      <c r="R219" s="689"/>
      <c r="S219" s="689"/>
      <c r="T219" s="689"/>
      <c r="U219" s="689"/>
      <c r="V219" s="689"/>
      <c r="W219" s="327"/>
      <c r="X219" s="327"/>
      <c r="Y219" s="327"/>
      <c r="Z219" s="327"/>
      <c r="AA219" s="327"/>
      <c r="AB219" s="327"/>
    </row>
    <row r="220" spans="1:28" s="40" customFormat="1" ht="15">
      <c r="A220" s="412"/>
      <c r="B220" s="412"/>
      <c r="C220" s="412"/>
      <c r="D220" s="412"/>
      <c r="E220" s="412"/>
      <c r="F220" s="412"/>
      <c r="G220" s="689"/>
      <c r="H220" s="689"/>
      <c r="I220" s="689"/>
      <c r="J220" s="689"/>
      <c r="K220" s="689"/>
      <c r="L220" s="689"/>
      <c r="M220" s="689"/>
      <c r="N220" s="689"/>
      <c r="O220" s="689"/>
      <c r="P220" s="689"/>
      <c r="Q220" s="689"/>
      <c r="R220" s="689"/>
      <c r="S220" s="689"/>
      <c r="T220" s="689"/>
      <c r="U220" s="689"/>
      <c r="V220" s="689"/>
      <c r="W220" s="327"/>
      <c r="X220" s="327"/>
      <c r="Y220" s="327"/>
      <c r="Z220" s="327"/>
      <c r="AA220" s="327"/>
      <c r="AB220" s="327"/>
    </row>
    <row r="221" spans="1:28" s="40" customFormat="1" ht="15">
      <c r="A221" s="412"/>
      <c r="B221" s="412"/>
      <c r="C221" s="412"/>
      <c r="D221" s="412"/>
      <c r="E221" s="412"/>
      <c r="F221" s="412"/>
      <c r="G221" s="689"/>
      <c r="H221" s="689"/>
      <c r="I221" s="689"/>
      <c r="J221" s="689"/>
      <c r="K221" s="689"/>
      <c r="L221" s="689"/>
      <c r="M221" s="689"/>
      <c r="N221" s="689"/>
      <c r="O221" s="689"/>
      <c r="P221" s="689"/>
      <c r="Q221" s="689"/>
      <c r="R221" s="689"/>
      <c r="S221" s="689"/>
      <c r="T221" s="689"/>
      <c r="U221" s="689"/>
      <c r="V221" s="689"/>
      <c r="W221" s="327"/>
      <c r="X221" s="327"/>
      <c r="Y221" s="327"/>
      <c r="Z221" s="327"/>
      <c r="AA221" s="327"/>
      <c r="AB221" s="327"/>
    </row>
    <row r="222" spans="1:28" s="40" customFormat="1" ht="15">
      <c r="A222" s="412"/>
      <c r="B222" s="412"/>
      <c r="C222" s="412"/>
      <c r="D222" s="412"/>
      <c r="E222" s="412"/>
      <c r="F222" s="412"/>
      <c r="G222" s="689"/>
      <c r="H222" s="689"/>
      <c r="I222" s="689"/>
      <c r="J222" s="689"/>
      <c r="K222" s="689"/>
      <c r="L222" s="689"/>
      <c r="M222" s="689"/>
      <c r="N222" s="689"/>
      <c r="O222" s="689"/>
      <c r="P222" s="689"/>
      <c r="Q222" s="689"/>
      <c r="R222" s="689"/>
      <c r="S222" s="689"/>
      <c r="T222" s="689"/>
      <c r="U222" s="689"/>
      <c r="V222" s="689"/>
      <c r="W222" s="327"/>
      <c r="X222" s="327"/>
      <c r="Y222" s="327"/>
      <c r="Z222" s="327"/>
      <c r="AA222" s="327"/>
      <c r="AB222" s="327"/>
    </row>
    <row r="223" spans="1:28" s="40" customFormat="1" ht="15">
      <c r="A223" s="412"/>
      <c r="B223" s="412"/>
      <c r="C223" s="412"/>
      <c r="D223" s="412"/>
      <c r="E223" s="412"/>
      <c r="F223" s="412"/>
      <c r="G223" s="689"/>
      <c r="H223" s="689"/>
      <c r="I223" s="689"/>
      <c r="J223" s="689"/>
      <c r="K223" s="689"/>
      <c r="L223" s="689"/>
      <c r="M223" s="689"/>
      <c r="N223" s="689"/>
      <c r="O223" s="689"/>
      <c r="P223" s="689"/>
      <c r="Q223" s="689"/>
      <c r="R223" s="689"/>
      <c r="S223" s="689"/>
      <c r="T223" s="689"/>
      <c r="U223" s="689"/>
      <c r="V223" s="689"/>
      <c r="W223" s="327"/>
      <c r="X223" s="327"/>
      <c r="Y223" s="327"/>
      <c r="Z223" s="327"/>
      <c r="AA223" s="327"/>
      <c r="AB223" s="327"/>
    </row>
    <row r="224" spans="1:28" s="40" customFormat="1" ht="15">
      <c r="A224" s="412"/>
      <c r="B224" s="412"/>
      <c r="C224" s="412"/>
      <c r="D224" s="412"/>
      <c r="E224" s="412"/>
      <c r="F224" s="412"/>
      <c r="G224" s="689"/>
      <c r="H224" s="689"/>
      <c r="I224" s="689"/>
      <c r="J224" s="689"/>
      <c r="K224" s="689"/>
      <c r="L224" s="689"/>
      <c r="M224" s="689"/>
      <c r="N224" s="689"/>
      <c r="O224" s="689"/>
      <c r="P224" s="689"/>
      <c r="Q224" s="689"/>
      <c r="R224" s="689"/>
      <c r="S224" s="689"/>
      <c r="T224" s="689"/>
      <c r="U224" s="689"/>
      <c r="V224" s="689"/>
      <c r="W224" s="327"/>
      <c r="X224" s="327"/>
      <c r="Y224" s="327"/>
      <c r="Z224" s="327"/>
      <c r="AA224" s="327"/>
      <c r="AB224" s="327"/>
    </row>
    <row r="225" spans="1:28" s="40" customFormat="1" ht="15">
      <c r="A225" s="412"/>
      <c r="B225" s="412"/>
      <c r="C225" s="412"/>
      <c r="D225" s="412"/>
      <c r="E225" s="412"/>
      <c r="F225" s="412"/>
      <c r="G225" s="689"/>
      <c r="H225" s="689"/>
      <c r="I225" s="689"/>
      <c r="J225" s="689"/>
      <c r="K225" s="689"/>
      <c r="L225" s="689"/>
      <c r="M225" s="689"/>
      <c r="N225" s="689"/>
      <c r="O225" s="689"/>
      <c r="P225" s="689"/>
      <c r="Q225" s="689"/>
      <c r="R225" s="689"/>
      <c r="S225" s="689"/>
      <c r="T225" s="689"/>
      <c r="U225" s="689"/>
      <c r="V225" s="689"/>
      <c r="W225" s="327"/>
      <c r="X225" s="327"/>
      <c r="Y225" s="327"/>
      <c r="Z225" s="327"/>
      <c r="AA225" s="327"/>
      <c r="AB225" s="327"/>
    </row>
    <row r="226" spans="1:28" s="40" customFormat="1" ht="15">
      <c r="A226" s="412"/>
      <c r="B226" s="412"/>
      <c r="C226" s="412"/>
      <c r="D226" s="412"/>
      <c r="E226" s="412"/>
      <c r="F226" s="412"/>
      <c r="G226" s="689"/>
      <c r="H226" s="689"/>
      <c r="I226" s="689"/>
      <c r="J226" s="689"/>
      <c r="K226" s="689"/>
      <c r="L226" s="689"/>
      <c r="M226" s="689"/>
      <c r="N226" s="689"/>
      <c r="O226" s="689"/>
      <c r="P226" s="689"/>
      <c r="Q226" s="689"/>
      <c r="R226" s="689"/>
      <c r="S226" s="689"/>
      <c r="T226" s="689"/>
      <c r="U226" s="689"/>
      <c r="V226" s="689"/>
      <c r="W226" s="327"/>
      <c r="X226" s="327"/>
      <c r="Y226" s="327"/>
      <c r="Z226" s="327"/>
      <c r="AA226" s="327"/>
      <c r="AB226" s="327"/>
    </row>
    <row r="227" spans="1:28" s="40" customFormat="1" ht="15">
      <c r="A227" s="412"/>
      <c r="B227" s="412"/>
      <c r="C227" s="412"/>
      <c r="D227" s="412"/>
      <c r="E227" s="412"/>
      <c r="F227" s="412"/>
      <c r="G227" s="689"/>
      <c r="H227" s="689"/>
      <c r="I227" s="689"/>
      <c r="J227" s="689"/>
      <c r="K227" s="689"/>
      <c r="L227" s="689"/>
      <c r="M227" s="689"/>
      <c r="N227" s="689"/>
      <c r="O227" s="689"/>
      <c r="P227" s="689"/>
      <c r="Q227" s="689"/>
      <c r="R227" s="689"/>
      <c r="S227" s="689"/>
      <c r="T227" s="689"/>
      <c r="U227" s="689"/>
      <c r="V227" s="689"/>
      <c r="W227" s="327"/>
      <c r="X227" s="327"/>
      <c r="Y227" s="327"/>
      <c r="Z227" s="327"/>
      <c r="AA227" s="327"/>
      <c r="AB227" s="327"/>
    </row>
    <row r="228" spans="1:28" s="40" customFormat="1" ht="15">
      <c r="A228" s="412"/>
      <c r="B228" s="412"/>
      <c r="C228" s="412"/>
      <c r="D228" s="412"/>
      <c r="E228" s="412"/>
      <c r="F228" s="412"/>
      <c r="G228" s="689"/>
      <c r="H228" s="689"/>
      <c r="I228" s="689"/>
      <c r="J228" s="689"/>
      <c r="K228" s="689"/>
      <c r="L228" s="689"/>
      <c r="M228" s="689"/>
      <c r="N228" s="689"/>
      <c r="O228" s="689"/>
      <c r="P228" s="689"/>
      <c r="Q228" s="689"/>
      <c r="R228" s="689"/>
      <c r="S228" s="689"/>
      <c r="T228" s="689"/>
      <c r="U228" s="689"/>
      <c r="V228" s="689"/>
      <c r="W228" s="327"/>
      <c r="X228" s="327"/>
      <c r="Y228" s="327"/>
      <c r="Z228" s="327"/>
      <c r="AA228" s="327"/>
      <c r="AB228" s="327"/>
    </row>
    <row r="229" spans="1:28" s="40" customFormat="1" ht="15">
      <c r="A229" s="412"/>
      <c r="B229" s="412"/>
      <c r="C229" s="412"/>
      <c r="D229" s="412"/>
      <c r="E229" s="412"/>
      <c r="F229" s="412"/>
      <c r="G229" s="689"/>
      <c r="H229" s="689"/>
      <c r="I229" s="689"/>
      <c r="J229" s="689"/>
      <c r="K229" s="689"/>
      <c r="L229" s="689"/>
      <c r="M229" s="689"/>
      <c r="N229" s="689"/>
      <c r="O229" s="689"/>
      <c r="P229" s="689"/>
      <c r="Q229" s="689"/>
      <c r="R229" s="689"/>
      <c r="S229" s="689"/>
      <c r="T229" s="689"/>
      <c r="U229" s="689"/>
      <c r="V229" s="689"/>
      <c r="W229" s="327"/>
      <c r="X229" s="327"/>
      <c r="Y229" s="327"/>
      <c r="Z229" s="327"/>
      <c r="AA229" s="327"/>
      <c r="AB229" s="327"/>
    </row>
    <row r="230" spans="1:28" s="40" customFormat="1" ht="15">
      <c r="A230" s="412"/>
      <c r="B230" s="412"/>
      <c r="C230" s="412"/>
      <c r="D230" s="412"/>
      <c r="E230" s="412"/>
      <c r="F230" s="412"/>
      <c r="G230" s="689"/>
      <c r="H230" s="689"/>
      <c r="I230" s="689"/>
      <c r="J230" s="689"/>
      <c r="K230" s="689"/>
      <c r="L230" s="689"/>
      <c r="M230" s="689"/>
      <c r="N230" s="689"/>
      <c r="O230" s="689"/>
      <c r="P230" s="689"/>
      <c r="Q230" s="689"/>
      <c r="R230" s="689"/>
      <c r="S230" s="689"/>
      <c r="T230" s="689"/>
      <c r="U230" s="689"/>
      <c r="V230" s="689"/>
      <c r="W230" s="327"/>
      <c r="X230" s="327"/>
      <c r="Y230" s="327"/>
      <c r="Z230" s="327"/>
      <c r="AA230" s="327"/>
      <c r="AB230" s="327"/>
    </row>
    <row r="231" spans="1:28" s="40" customFormat="1" ht="15">
      <c r="A231" s="412"/>
      <c r="B231" s="412"/>
      <c r="C231" s="412"/>
      <c r="D231" s="412"/>
      <c r="E231" s="412"/>
      <c r="F231" s="412"/>
      <c r="G231" s="689"/>
      <c r="H231" s="689"/>
      <c r="I231" s="689"/>
      <c r="J231" s="689"/>
      <c r="K231" s="689"/>
      <c r="L231" s="689"/>
      <c r="M231" s="689"/>
      <c r="N231" s="689"/>
      <c r="O231" s="689"/>
      <c r="P231" s="689"/>
      <c r="Q231" s="689"/>
      <c r="R231" s="689"/>
      <c r="S231" s="689"/>
      <c r="T231" s="689"/>
      <c r="U231" s="689"/>
      <c r="V231" s="689"/>
      <c r="W231" s="327"/>
      <c r="X231" s="327"/>
      <c r="Y231" s="327"/>
      <c r="Z231" s="327"/>
      <c r="AA231" s="327"/>
      <c r="AB231" s="327"/>
    </row>
    <row r="232" spans="1:28" s="40" customFormat="1" ht="15">
      <c r="A232" s="412"/>
      <c r="B232" s="412"/>
      <c r="C232" s="412"/>
      <c r="D232" s="412"/>
      <c r="E232" s="412"/>
      <c r="F232" s="412"/>
      <c r="G232" s="689"/>
      <c r="H232" s="689"/>
      <c r="I232" s="689"/>
      <c r="J232" s="689"/>
      <c r="K232" s="689"/>
      <c r="L232" s="689"/>
      <c r="M232" s="689"/>
      <c r="N232" s="689"/>
      <c r="O232" s="689"/>
      <c r="P232" s="689"/>
      <c r="Q232" s="689"/>
      <c r="R232" s="689"/>
      <c r="S232" s="689"/>
      <c r="T232" s="689"/>
      <c r="U232" s="689"/>
      <c r="V232" s="689"/>
      <c r="W232" s="327"/>
      <c r="X232" s="327"/>
      <c r="Y232" s="327"/>
      <c r="Z232" s="327"/>
      <c r="AA232" s="327"/>
      <c r="AB232" s="327"/>
    </row>
    <row r="233" spans="1:28" s="40" customFormat="1" ht="15">
      <c r="A233" s="412"/>
      <c r="B233" s="412"/>
      <c r="C233" s="412"/>
      <c r="D233" s="412"/>
      <c r="E233" s="412"/>
      <c r="F233" s="412"/>
      <c r="G233" s="689"/>
      <c r="H233" s="689"/>
      <c r="I233" s="689"/>
      <c r="J233" s="689"/>
      <c r="K233" s="689"/>
      <c r="L233" s="689"/>
      <c r="M233" s="689"/>
      <c r="N233" s="689"/>
      <c r="O233" s="689"/>
      <c r="P233" s="689"/>
      <c r="Q233" s="689"/>
      <c r="R233" s="689"/>
      <c r="S233" s="689"/>
      <c r="T233" s="689"/>
      <c r="U233" s="689"/>
      <c r="V233" s="689"/>
      <c r="W233" s="327"/>
      <c r="X233" s="327"/>
      <c r="Y233" s="327"/>
      <c r="Z233" s="327"/>
      <c r="AA233" s="327"/>
      <c r="AB233" s="327"/>
    </row>
    <row r="234" spans="1:28" s="40" customFormat="1" ht="15">
      <c r="A234" s="412"/>
      <c r="B234" s="412"/>
      <c r="C234" s="412"/>
      <c r="D234" s="412"/>
      <c r="E234" s="412"/>
      <c r="F234" s="412"/>
      <c r="G234" s="689"/>
      <c r="H234" s="689"/>
      <c r="I234" s="689"/>
      <c r="J234" s="689"/>
      <c r="K234" s="689"/>
      <c r="L234" s="689"/>
      <c r="M234" s="689"/>
      <c r="N234" s="689"/>
      <c r="O234" s="689"/>
      <c r="P234" s="689"/>
      <c r="Q234" s="689"/>
      <c r="R234" s="689"/>
      <c r="S234" s="689"/>
      <c r="T234" s="689"/>
      <c r="U234" s="689"/>
      <c r="V234" s="689"/>
      <c r="W234" s="327"/>
      <c r="X234" s="327"/>
      <c r="Y234" s="327"/>
      <c r="Z234" s="327"/>
      <c r="AA234" s="327"/>
      <c r="AB234" s="327"/>
    </row>
    <row r="235" spans="1:28" s="40" customFormat="1" ht="15">
      <c r="A235" s="412"/>
      <c r="B235" s="412"/>
      <c r="C235" s="412"/>
      <c r="D235" s="412"/>
      <c r="E235" s="412"/>
      <c r="F235" s="412"/>
      <c r="G235" s="689"/>
      <c r="H235" s="689"/>
      <c r="I235" s="689"/>
      <c r="J235" s="689"/>
      <c r="K235" s="689"/>
      <c r="L235" s="689"/>
      <c r="M235" s="689"/>
      <c r="N235" s="689"/>
      <c r="O235" s="689"/>
      <c r="P235" s="689"/>
      <c r="Q235" s="689"/>
      <c r="R235" s="689"/>
      <c r="S235" s="689"/>
      <c r="T235" s="689"/>
      <c r="U235" s="689"/>
      <c r="V235" s="689"/>
      <c r="W235" s="327"/>
      <c r="X235" s="327"/>
      <c r="Y235" s="327"/>
      <c r="Z235" s="327"/>
      <c r="AA235" s="327"/>
      <c r="AB235" s="327"/>
    </row>
    <row r="236" spans="1:28" s="40" customFormat="1" ht="15">
      <c r="A236" s="412"/>
      <c r="B236" s="412"/>
      <c r="C236" s="412"/>
      <c r="D236" s="412"/>
      <c r="E236" s="412"/>
      <c r="F236" s="412"/>
      <c r="G236" s="689"/>
      <c r="H236" s="689"/>
      <c r="I236" s="689"/>
      <c r="J236" s="689"/>
      <c r="K236" s="689"/>
      <c r="L236" s="689"/>
      <c r="M236" s="689"/>
      <c r="N236" s="689"/>
      <c r="O236" s="689"/>
      <c r="P236" s="689"/>
      <c r="Q236" s="689"/>
      <c r="R236" s="689"/>
      <c r="S236" s="689"/>
      <c r="T236" s="689"/>
      <c r="U236" s="689"/>
      <c r="V236" s="689"/>
      <c r="W236" s="327"/>
      <c r="X236" s="327"/>
      <c r="Y236" s="327"/>
      <c r="Z236" s="327"/>
      <c r="AA236" s="327"/>
      <c r="AB236" s="327"/>
    </row>
    <row r="237" spans="1:28" s="40" customFormat="1" ht="15">
      <c r="A237" s="412"/>
      <c r="B237" s="412"/>
      <c r="C237" s="412"/>
      <c r="D237" s="412"/>
      <c r="E237" s="412"/>
      <c r="F237" s="412"/>
      <c r="G237" s="689"/>
      <c r="H237" s="689"/>
      <c r="I237" s="689"/>
      <c r="J237" s="689"/>
      <c r="K237" s="689"/>
      <c r="L237" s="689"/>
      <c r="M237" s="689"/>
      <c r="N237" s="689"/>
      <c r="O237" s="689"/>
      <c r="P237" s="689"/>
      <c r="Q237" s="689"/>
      <c r="R237" s="689"/>
      <c r="S237" s="689"/>
      <c r="T237" s="689"/>
      <c r="U237" s="689"/>
      <c r="V237" s="689"/>
      <c r="W237" s="327"/>
      <c r="X237" s="327"/>
      <c r="Y237" s="327"/>
      <c r="Z237" s="327"/>
      <c r="AA237" s="327"/>
      <c r="AB237" s="327"/>
    </row>
    <row r="238" spans="1:28" s="40" customFormat="1" ht="15">
      <c r="A238" s="412"/>
      <c r="B238" s="412"/>
      <c r="C238" s="412"/>
      <c r="D238" s="412"/>
      <c r="E238" s="412"/>
      <c r="F238" s="412"/>
      <c r="G238" s="689"/>
      <c r="H238" s="689"/>
      <c r="I238" s="689"/>
      <c r="J238" s="689"/>
      <c r="K238" s="689"/>
      <c r="L238" s="689"/>
      <c r="M238" s="689"/>
      <c r="N238" s="689"/>
      <c r="O238" s="689"/>
      <c r="P238" s="689"/>
      <c r="Q238" s="689"/>
      <c r="R238" s="689"/>
      <c r="S238" s="689"/>
      <c r="T238" s="689"/>
      <c r="U238" s="689"/>
      <c r="V238" s="689"/>
      <c r="W238" s="327"/>
      <c r="X238" s="327"/>
      <c r="Y238" s="327"/>
      <c r="Z238" s="327"/>
      <c r="AA238" s="327"/>
      <c r="AB238" s="327"/>
    </row>
    <row r="239" spans="1:28" s="40" customFormat="1" ht="15">
      <c r="A239" s="412"/>
      <c r="B239" s="412"/>
      <c r="C239" s="412"/>
      <c r="D239" s="412"/>
      <c r="E239" s="412"/>
      <c r="F239" s="412"/>
      <c r="G239" s="689"/>
      <c r="H239" s="689"/>
      <c r="I239" s="689"/>
      <c r="J239" s="689"/>
      <c r="K239" s="689"/>
      <c r="L239" s="689"/>
      <c r="M239" s="689"/>
      <c r="N239" s="689"/>
      <c r="O239" s="689"/>
      <c r="P239" s="689"/>
      <c r="Q239" s="689"/>
      <c r="R239" s="689"/>
      <c r="S239" s="689"/>
      <c r="T239" s="689"/>
      <c r="U239" s="689"/>
      <c r="V239" s="689"/>
      <c r="W239" s="327"/>
      <c r="X239" s="327"/>
      <c r="Y239" s="327"/>
      <c r="Z239" s="327"/>
      <c r="AA239" s="327"/>
      <c r="AB239" s="327"/>
    </row>
    <row r="240" spans="1:28" s="40" customFormat="1" ht="15">
      <c r="A240" s="412"/>
      <c r="B240" s="412"/>
      <c r="C240" s="412"/>
      <c r="D240" s="412"/>
      <c r="E240" s="412"/>
      <c r="F240" s="412"/>
      <c r="G240" s="689"/>
      <c r="H240" s="689"/>
      <c r="I240" s="689"/>
      <c r="J240" s="689"/>
      <c r="K240" s="689"/>
      <c r="L240" s="689"/>
      <c r="M240" s="689"/>
      <c r="N240" s="689"/>
      <c r="O240" s="689"/>
      <c r="P240" s="689"/>
      <c r="Q240" s="689"/>
      <c r="R240" s="689"/>
      <c r="S240" s="689"/>
      <c r="T240" s="689"/>
      <c r="U240" s="689"/>
      <c r="V240" s="689"/>
      <c r="W240" s="327"/>
      <c r="X240" s="327"/>
      <c r="Y240" s="327"/>
      <c r="Z240" s="327"/>
      <c r="AA240" s="327"/>
      <c r="AB240" s="327"/>
    </row>
    <row r="241" spans="1:28" s="40" customFormat="1" ht="15">
      <c r="A241" s="412"/>
      <c r="B241" s="412"/>
      <c r="C241" s="412"/>
      <c r="D241" s="412"/>
      <c r="E241" s="412"/>
      <c r="F241" s="412"/>
      <c r="G241" s="689"/>
      <c r="H241" s="689"/>
      <c r="I241" s="689"/>
      <c r="J241" s="689"/>
      <c r="K241" s="689"/>
      <c r="L241" s="689"/>
      <c r="M241" s="689"/>
      <c r="N241" s="689"/>
      <c r="O241" s="689"/>
      <c r="P241" s="689"/>
      <c r="Q241" s="689"/>
      <c r="R241" s="689"/>
      <c r="S241" s="689"/>
      <c r="T241" s="689"/>
      <c r="U241" s="689"/>
      <c r="V241" s="689"/>
      <c r="W241" s="327"/>
      <c r="X241" s="327"/>
      <c r="Y241" s="327"/>
      <c r="Z241" s="327"/>
      <c r="AA241" s="327"/>
      <c r="AB241" s="327"/>
    </row>
    <row r="242" spans="1:28" s="40" customFormat="1" ht="15">
      <c r="A242" s="412"/>
      <c r="B242" s="412"/>
      <c r="C242" s="412"/>
      <c r="D242" s="412"/>
      <c r="E242" s="412"/>
      <c r="F242" s="412"/>
      <c r="G242" s="689"/>
      <c r="H242" s="689"/>
      <c r="I242" s="689"/>
      <c r="J242" s="689"/>
      <c r="K242" s="689"/>
      <c r="L242" s="689"/>
      <c r="M242" s="689"/>
      <c r="N242" s="689"/>
      <c r="O242" s="689"/>
      <c r="P242" s="689"/>
      <c r="Q242" s="689"/>
      <c r="R242" s="689"/>
      <c r="S242" s="689"/>
      <c r="T242" s="689"/>
      <c r="U242" s="689"/>
      <c r="V242" s="689"/>
      <c r="W242" s="327"/>
      <c r="X242" s="327"/>
      <c r="Y242" s="327"/>
      <c r="Z242" s="327"/>
      <c r="AA242" s="327"/>
      <c r="AB242" s="327"/>
    </row>
    <row r="243" spans="1:28" s="40" customFormat="1" ht="15">
      <c r="A243" s="412"/>
      <c r="B243" s="412"/>
      <c r="C243" s="412"/>
      <c r="D243" s="412"/>
      <c r="E243" s="412"/>
      <c r="F243" s="412"/>
      <c r="G243" s="689"/>
      <c r="H243" s="689"/>
      <c r="I243" s="689"/>
      <c r="J243" s="689"/>
      <c r="K243" s="689"/>
      <c r="L243" s="689"/>
      <c r="M243" s="689"/>
      <c r="N243" s="689"/>
      <c r="O243" s="689"/>
      <c r="P243" s="689"/>
      <c r="Q243" s="689"/>
      <c r="R243" s="689"/>
      <c r="S243" s="689"/>
      <c r="T243" s="689"/>
      <c r="U243" s="689"/>
      <c r="V243" s="689"/>
      <c r="W243" s="327"/>
      <c r="X243" s="327"/>
      <c r="Y243" s="327"/>
      <c r="Z243" s="327"/>
      <c r="AA243" s="327"/>
      <c r="AB243" s="327"/>
    </row>
    <row r="244" spans="1:28" s="40" customFormat="1" ht="15">
      <c r="A244" s="412"/>
      <c r="B244" s="412"/>
      <c r="C244" s="412"/>
      <c r="D244" s="412"/>
      <c r="E244" s="412"/>
      <c r="F244" s="412"/>
      <c r="G244" s="689"/>
      <c r="H244" s="689"/>
      <c r="I244" s="689"/>
      <c r="J244" s="689"/>
      <c r="K244" s="689"/>
      <c r="L244" s="689"/>
      <c r="M244" s="689"/>
      <c r="N244" s="689"/>
      <c r="O244" s="689"/>
      <c r="P244" s="689"/>
      <c r="Q244" s="689"/>
      <c r="R244" s="689"/>
      <c r="S244" s="689"/>
      <c r="T244" s="689"/>
      <c r="U244" s="689"/>
      <c r="V244" s="689"/>
      <c r="W244" s="327"/>
      <c r="X244" s="327"/>
      <c r="Y244" s="327"/>
      <c r="Z244" s="327"/>
      <c r="AA244" s="327"/>
      <c r="AB244" s="327"/>
    </row>
    <row r="245" spans="1:28" s="40" customFormat="1" ht="15">
      <c r="A245" s="412"/>
      <c r="B245" s="412"/>
      <c r="C245" s="412"/>
      <c r="D245" s="412"/>
      <c r="E245" s="412"/>
      <c r="F245" s="412"/>
      <c r="G245" s="689"/>
      <c r="H245" s="689"/>
      <c r="I245" s="689"/>
      <c r="J245" s="689"/>
      <c r="K245" s="689"/>
      <c r="L245" s="689"/>
      <c r="M245" s="689"/>
      <c r="N245" s="689"/>
      <c r="O245" s="689"/>
      <c r="P245" s="689"/>
      <c r="Q245" s="689"/>
      <c r="R245" s="689"/>
      <c r="S245" s="689"/>
      <c r="T245" s="689"/>
      <c r="U245" s="689"/>
      <c r="V245" s="689"/>
      <c r="W245" s="327"/>
      <c r="X245" s="327"/>
      <c r="Y245" s="327"/>
      <c r="Z245" s="327"/>
      <c r="AA245" s="327"/>
      <c r="AB245" s="327"/>
    </row>
    <row r="246" spans="1:28" s="40" customFormat="1" ht="15">
      <c r="A246" s="412"/>
      <c r="B246" s="412"/>
      <c r="C246" s="412"/>
      <c r="D246" s="412"/>
      <c r="E246" s="412"/>
      <c r="F246" s="412"/>
      <c r="G246" s="689"/>
      <c r="H246" s="689"/>
      <c r="I246" s="689"/>
      <c r="J246" s="689"/>
      <c r="K246" s="689"/>
      <c r="L246" s="689"/>
      <c r="M246" s="689"/>
      <c r="N246" s="689"/>
      <c r="O246" s="689"/>
      <c r="P246" s="689"/>
      <c r="Q246" s="689"/>
      <c r="R246" s="689"/>
      <c r="S246" s="689"/>
      <c r="T246" s="689"/>
      <c r="U246" s="689"/>
      <c r="V246" s="689"/>
      <c r="W246" s="327"/>
      <c r="X246" s="327"/>
      <c r="Y246" s="327"/>
      <c r="Z246" s="327"/>
      <c r="AA246" s="327"/>
      <c r="AB246" s="327"/>
    </row>
    <row r="247" spans="1:28" s="40" customFormat="1" ht="15">
      <c r="A247" s="412"/>
      <c r="B247" s="412"/>
      <c r="C247" s="412"/>
      <c r="D247" s="412"/>
      <c r="E247" s="412"/>
      <c r="F247" s="412"/>
      <c r="G247" s="689"/>
      <c r="H247" s="689"/>
      <c r="I247" s="689"/>
      <c r="J247" s="689"/>
      <c r="K247" s="689"/>
      <c r="L247" s="689"/>
      <c r="M247" s="689"/>
      <c r="N247" s="689"/>
      <c r="O247" s="689"/>
      <c r="P247" s="689"/>
      <c r="Q247" s="689"/>
      <c r="R247" s="689"/>
      <c r="S247" s="689"/>
      <c r="T247" s="689"/>
      <c r="U247" s="689"/>
      <c r="V247" s="689"/>
      <c r="W247" s="327"/>
      <c r="X247" s="327"/>
      <c r="Y247" s="327"/>
      <c r="Z247" s="327"/>
      <c r="AA247" s="327"/>
      <c r="AB247" s="327"/>
    </row>
    <row r="248" spans="1:28" s="40" customFormat="1" ht="15">
      <c r="A248" s="412"/>
      <c r="B248" s="412"/>
      <c r="C248" s="412"/>
      <c r="D248" s="412"/>
      <c r="E248" s="412"/>
      <c r="F248" s="412"/>
      <c r="G248" s="689"/>
      <c r="H248" s="689"/>
      <c r="I248" s="689"/>
      <c r="J248" s="689"/>
      <c r="K248" s="689"/>
      <c r="L248" s="689"/>
      <c r="M248" s="689"/>
      <c r="N248" s="689"/>
      <c r="O248" s="689"/>
      <c r="P248" s="689"/>
      <c r="Q248" s="689"/>
      <c r="R248" s="689"/>
      <c r="S248" s="689"/>
      <c r="T248" s="689"/>
      <c r="U248" s="689"/>
      <c r="V248" s="689"/>
      <c r="W248" s="327"/>
      <c r="X248" s="327"/>
      <c r="Y248" s="327"/>
      <c r="Z248" s="327"/>
      <c r="AA248" s="327"/>
      <c r="AB248" s="327"/>
    </row>
    <row r="249" spans="1:28" s="40" customFormat="1" ht="15">
      <c r="A249" s="412"/>
      <c r="B249" s="412"/>
      <c r="C249" s="412"/>
      <c r="D249" s="412"/>
      <c r="E249" s="412"/>
      <c r="F249" s="412"/>
      <c r="G249" s="689"/>
      <c r="H249" s="689"/>
      <c r="I249" s="689"/>
      <c r="J249" s="689"/>
      <c r="K249" s="689"/>
      <c r="L249" s="689"/>
      <c r="M249" s="689"/>
      <c r="N249" s="689"/>
      <c r="O249" s="689"/>
      <c r="P249" s="689"/>
      <c r="Q249" s="689"/>
      <c r="R249" s="689"/>
      <c r="S249" s="689"/>
      <c r="T249" s="689"/>
      <c r="U249" s="689"/>
      <c r="V249" s="689"/>
      <c r="W249" s="327"/>
      <c r="X249" s="327"/>
      <c r="Y249" s="327"/>
      <c r="Z249" s="327"/>
      <c r="AA249" s="327"/>
      <c r="AB249" s="327"/>
    </row>
    <row r="250" spans="1:28" s="40" customFormat="1" ht="15">
      <c r="A250" s="412"/>
      <c r="B250" s="412"/>
      <c r="C250" s="412"/>
      <c r="D250" s="412"/>
      <c r="E250" s="412"/>
      <c r="F250" s="412"/>
      <c r="G250" s="689"/>
      <c r="H250" s="689"/>
      <c r="I250" s="689"/>
      <c r="J250" s="689"/>
      <c r="K250" s="689"/>
      <c r="L250" s="689"/>
      <c r="M250" s="689"/>
      <c r="N250" s="689"/>
      <c r="O250" s="689"/>
      <c r="P250" s="689"/>
      <c r="Q250" s="689"/>
      <c r="R250" s="689"/>
      <c r="S250" s="689"/>
      <c r="T250" s="689"/>
      <c r="U250" s="689"/>
      <c r="V250" s="689"/>
      <c r="W250" s="327"/>
      <c r="X250" s="327"/>
      <c r="Y250" s="327"/>
      <c r="Z250" s="327"/>
      <c r="AA250" s="327"/>
      <c r="AB250" s="327"/>
    </row>
    <row r="251" spans="1:28" s="40" customFormat="1" ht="15">
      <c r="A251" s="412"/>
      <c r="B251" s="412"/>
      <c r="C251" s="412"/>
      <c r="D251" s="412"/>
      <c r="E251" s="412"/>
      <c r="F251" s="412"/>
      <c r="G251" s="689"/>
      <c r="H251" s="689"/>
      <c r="I251" s="689"/>
      <c r="J251" s="689"/>
      <c r="K251" s="689"/>
      <c r="L251" s="689"/>
      <c r="M251" s="689"/>
      <c r="N251" s="689"/>
      <c r="O251" s="689"/>
      <c r="P251" s="689"/>
      <c r="Q251" s="689"/>
      <c r="R251" s="689"/>
      <c r="S251" s="689"/>
      <c r="T251" s="689"/>
      <c r="U251" s="689"/>
      <c r="V251" s="689"/>
      <c r="W251" s="327"/>
      <c r="X251" s="327"/>
      <c r="Y251" s="327"/>
      <c r="Z251" s="327"/>
      <c r="AA251" s="327"/>
      <c r="AB251" s="327"/>
    </row>
    <row r="252" spans="1:28" s="40" customFormat="1" ht="15">
      <c r="A252" s="412"/>
      <c r="B252" s="412"/>
      <c r="C252" s="412"/>
      <c r="D252" s="412"/>
      <c r="E252" s="412"/>
      <c r="F252" s="412"/>
      <c r="G252" s="689"/>
      <c r="H252" s="689"/>
      <c r="I252" s="689"/>
      <c r="J252" s="689"/>
      <c r="K252" s="689"/>
      <c r="L252" s="689"/>
      <c r="M252" s="689"/>
      <c r="N252" s="689"/>
      <c r="O252" s="689"/>
      <c r="P252" s="689"/>
      <c r="Q252" s="689"/>
      <c r="R252" s="689"/>
      <c r="S252" s="689"/>
      <c r="T252" s="689"/>
      <c r="U252" s="689"/>
      <c r="V252" s="689"/>
      <c r="W252" s="327"/>
      <c r="X252" s="327"/>
      <c r="Y252" s="327"/>
      <c r="Z252" s="327"/>
      <c r="AA252" s="327"/>
      <c r="AB252" s="327"/>
    </row>
    <row r="253" spans="1:28" s="40" customFormat="1" ht="15">
      <c r="A253" s="412"/>
      <c r="B253" s="412"/>
      <c r="C253" s="412"/>
      <c r="D253" s="412"/>
      <c r="E253" s="412"/>
      <c r="F253" s="412"/>
      <c r="G253" s="689"/>
      <c r="H253" s="689"/>
      <c r="I253" s="689"/>
      <c r="J253" s="689"/>
      <c r="K253" s="689"/>
      <c r="L253" s="689"/>
      <c r="M253" s="689"/>
      <c r="N253" s="689"/>
      <c r="O253" s="689"/>
      <c r="P253" s="689"/>
      <c r="Q253" s="689"/>
      <c r="R253" s="689"/>
      <c r="S253" s="689"/>
      <c r="T253" s="689"/>
      <c r="U253" s="689"/>
      <c r="V253" s="689"/>
      <c r="W253" s="327"/>
      <c r="X253" s="327"/>
      <c r="Y253" s="327"/>
      <c r="Z253" s="327"/>
      <c r="AA253" s="327"/>
      <c r="AB253" s="327"/>
    </row>
    <row r="254" spans="1:28" s="40" customFormat="1" ht="15">
      <c r="A254" s="412"/>
      <c r="B254" s="412"/>
      <c r="C254" s="412"/>
      <c r="D254" s="412"/>
      <c r="E254" s="412"/>
      <c r="F254" s="412"/>
      <c r="G254" s="689"/>
      <c r="H254" s="689"/>
      <c r="I254" s="689"/>
      <c r="J254" s="689"/>
      <c r="K254" s="689"/>
      <c r="L254" s="689"/>
      <c r="M254" s="689"/>
      <c r="N254" s="689"/>
      <c r="O254" s="689"/>
      <c r="P254" s="689"/>
      <c r="Q254" s="689"/>
      <c r="R254" s="689"/>
      <c r="S254" s="689"/>
      <c r="T254" s="689"/>
      <c r="U254" s="689"/>
      <c r="V254" s="689"/>
      <c r="W254" s="327"/>
      <c r="X254" s="327"/>
      <c r="Y254" s="327"/>
      <c r="Z254" s="327"/>
      <c r="AA254" s="327"/>
      <c r="AB254" s="327"/>
    </row>
    <row r="255" spans="1:28" s="40" customFormat="1" ht="15">
      <c r="A255" s="412"/>
      <c r="B255" s="412"/>
      <c r="C255" s="412"/>
      <c r="D255" s="412"/>
      <c r="E255" s="412"/>
      <c r="F255" s="412"/>
      <c r="G255" s="689"/>
      <c r="H255" s="689"/>
      <c r="I255" s="689"/>
      <c r="J255" s="689"/>
      <c r="K255" s="689"/>
      <c r="L255" s="689"/>
      <c r="M255" s="689"/>
      <c r="N255" s="689"/>
      <c r="O255" s="689"/>
      <c r="P255" s="689"/>
      <c r="Q255" s="689"/>
      <c r="R255" s="689"/>
      <c r="S255" s="689"/>
      <c r="T255" s="689"/>
      <c r="U255" s="689"/>
      <c r="V255" s="689"/>
      <c r="W255" s="327"/>
      <c r="X255" s="327"/>
      <c r="Y255" s="327"/>
      <c r="Z255" s="327"/>
      <c r="AA255" s="327"/>
      <c r="AB255" s="327"/>
    </row>
    <row r="256" spans="1:28" s="40" customFormat="1" ht="15">
      <c r="A256" s="412"/>
      <c r="B256" s="412"/>
      <c r="C256" s="412"/>
      <c r="D256" s="412"/>
      <c r="E256" s="412"/>
      <c r="F256" s="412"/>
      <c r="G256" s="689"/>
      <c r="H256" s="689"/>
      <c r="I256" s="689"/>
      <c r="J256" s="689"/>
      <c r="K256" s="689"/>
      <c r="L256" s="689"/>
      <c r="M256" s="689"/>
      <c r="N256" s="689"/>
      <c r="O256" s="689"/>
      <c r="P256" s="689"/>
      <c r="Q256" s="689"/>
      <c r="R256" s="689"/>
      <c r="S256" s="689"/>
      <c r="T256" s="689"/>
      <c r="U256" s="689"/>
      <c r="V256" s="689"/>
      <c r="W256" s="327"/>
      <c r="X256" s="327"/>
      <c r="Y256" s="327"/>
      <c r="Z256" s="327"/>
      <c r="AA256" s="327"/>
      <c r="AB256" s="327"/>
    </row>
    <row r="257" spans="1:28" s="40" customFormat="1" ht="15">
      <c r="A257" s="412"/>
      <c r="B257" s="412"/>
      <c r="C257" s="412"/>
      <c r="D257" s="412"/>
      <c r="E257" s="412"/>
      <c r="F257" s="412"/>
      <c r="G257" s="689"/>
      <c r="H257" s="689"/>
      <c r="I257" s="689"/>
      <c r="J257" s="689"/>
      <c r="K257" s="689"/>
      <c r="L257" s="689"/>
      <c r="M257" s="689"/>
      <c r="N257" s="689"/>
      <c r="O257" s="689"/>
      <c r="P257" s="689"/>
      <c r="Q257" s="689"/>
      <c r="R257" s="689"/>
      <c r="S257" s="689"/>
      <c r="T257" s="689"/>
      <c r="U257" s="689"/>
      <c r="V257" s="689"/>
      <c r="W257" s="327"/>
      <c r="X257" s="327"/>
      <c r="Y257" s="327"/>
      <c r="Z257" s="327"/>
      <c r="AA257" s="327"/>
      <c r="AB257" s="327"/>
    </row>
    <row r="258" spans="1:28" s="40" customFormat="1" ht="15">
      <c r="A258" s="412"/>
      <c r="B258" s="412"/>
      <c r="C258" s="412"/>
      <c r="D258" s="412"/>
      <c r="E258" s="412"/>
      <c r="F258" s="412"/>
      <c r="G258" s="689"/>
      <c r="H258" s="689"/>
      <c r="I258" s="689"/>
      <c r="J258" s="689"/>
      <c r="K258" s="689"/>
      <c r="L258" s="689"/>
      <c r="M258" s="689"/>
      <c r="N258" s="689"/>
      <c r="O258" s="689"/>
      <c r="P258" s="689"/>
      <c r="Q258" s="689"/>
      <c r="R258" s="689"/>
      <c r="S258" s="689"/>
      <c r="T258" s="689"/>
      <c r="U258" s="689"/>
      <c r="V258" s="689"/>
      <c r="W258" s="327"/>
      <c r="X258" s="327"/>
      <c r="Y258" s="327"/>
      <c r="Z258" s="327"/>
      <c r="AA258" s="327"/>
      <c r="AB258" s="327"/>
    </row>
    <row r="259" spans="1:28" s="40" customFormat="1" ht="15">
      <c r="A259" s="412"/>
      <c r="B259" s="412"/>
      <c r="C259" s="412"/>
      <c r="D259" s="412"/>
      <c r="E259" s="412"/>
      <c r="F259" s="412"/>
      <c r="G259" s="689"/>
      <c r="H259" s="689"/>
      <c r="I259" s="689"/>
      <c r="J259" s="689"/>
      <c r="K259" s="689"/>
      <c r="L259" s="689"/>
      <c r="M259" s="689"/>
      <c r="N259" s="689"/>
      <c r="O259" s="689"/>
      <c r="P259" s="689"/>
      <c r="Q259" s="689"/>
      <c r="R259" s="689"/>
      <c r="S259" s="689"/>
      <c r="T259" s="689"/>
      <c r="U259" s="689"/>
      <c r="V259" s="689"/>
      <c r="W259" s="327"/>
      <c r="X259" s="327"/>
      <c r="Y259" s="327"/>
      <c r="Z259" s="327"/>
      <c r="AA259" s="327"/>
      <c r="AB259" s="327"/>
    </row>
    <row r="260" spans="1:28" s="40" customFormat="1" ht="15">
      <c r="A260" s="412"/>
      <c r="B260" s="412"/>
      <c r="C260" s="412"/>
      <c r="D260" s="412"/>
      <c r="E260" s="412"/>
      <c r="F260" s="412"/>
      <c r="G260" s="689"/>
      <c r="H260" s="689"/>
      <c r="I260" s="689"/>
      <c r="J260" s="689"/>
      <c r="K260" s="689"/>
      <c r="L260" s="689"/>
      <c r="M260" s="689"/>
      <c r="N260" s="689"/>
      <c r="O260" s="689"/>
      <c r="P260" s="689"/>
      <c r="Q260" s="689"/>
      <c r="R260" s="689"/>
      <c r="S260" s="689"/>
      <c r="T260" s="689"/>
      <c r="U260" s="689"/>
      <c r="V260" s="689"/>
      <c r="W260" s="327"/>
      <c r="X260" s="327"/>
      <c r="Y260" s="327"/>
      <c r="Z260" s="327"/>
      <c r="AA260" s="327"/>
      <c r="AB260" s="327"/>
    </row>
    <row r="261" spans="1:28" s="40" customFormat="1" ht="15">
      <c r="A261" s="412"/>
      <c r="B261" s="412"/>
      <c r="C261" s="412"/>
      <c r="D261" s="412"/>
      <c r="E261" s="412"/>
      <c r="F261" s="412"/>
      <c r="G261" s="689"/>
      <c r="H261" s="689"/>
      <c r="I261" s="689"/>
      <c r="J261" s="689"/>
      <c r="K261" s="689"/>
      <c r="L261" s="689"/>
      <c r="M261" s="689"/>
      <c r="N261" s="689"/>
      <c r="O261" s="689"/>
      <c r="P261" s="689"/>
      <c r="Q261" s="689"/>
      <c r="R261" s="689"/>
      <c r="S261" s="689"/>
      <c r="T261" s="689"/>
      <c r="U261" s="689"/>
      <c r="V261" s="689"/>
      <c r="W261" s="327"/>
      <c r="X261" s="327"/>
      <c r="Y261" s="327"/>
      <c r="Z261" s="327"/>
      <c r="AA261" s="327"/>
      <c r="AB261" s="327"/>
    </row>
    <row r="262" spans="1:28" s="40" customFormat="1" ht="15">
      <c r="A262" s="412"/>
      <c r="B262" s="412"/>
      <c r="C262" s="412"/>
      <c r="D262" s="412"/>
      <c r="E262" s="412"/>
      <c r="F262" s="412"/>
      <c r="G262" s="689"/>
      <c r="H262" s="689"/>
      <c r="I262" s="689"/>
      <c r="J262" s="689"/>
      <c r="K262" s="689"/>
      <c r="L262" s="689"/>
      <c r="M262" s="689"/>
      <c r="N262" s="689"/>
      <c r="O262" s="689"/>
      <c r="P262" s="689"/>
      <c r="Q262" s="689"/>
      <c r="R262" s="689"/>
      <c r="S262" s="689"/>
      <c r="T262" s="689"/>
      <c r="U262" s="689"/>
      <c r="V262" s="689"/>
      <c r="W262" s="327"/>
      <c r="X262" s="327"/>
      <c r="Y262" s="327"/>
      <c r="Z262" s="327"/>
      <c r="AA262" s="327"/>
      <c r="AB262" s="327"/>
    </row>
    <row r="263" spans="1:28" s="40" customFormat="1" ht="15">
      <c r="A263" s="412"/>
      <c r="B263" s="412"/>
      <c r="C263" s="412"/>
      <c r="D263" s="412"/>
      <c r="E263" s="412"/>
      <c r="F263" s="412"/>
      <c r="G263" s="689"/>
      <c r="H263" s="689"/>
      <c r="I263" s="689"/>
      <c r="J263" s="689"/>
      <c r="K263" s="689"/>
      <c r="L263" s="689"/>
      <c r="M263" s="689"/>
      <c r="N263" s="689"/>
      <c r="O263" s="689"/>
      <c r="P263" s="689"/>
      <c r="Q263" s="689"/>
      <c r="R263" s="689"/>
      <c r="S263" s="689"/>
      <c r="T263" s="689"/>
      <c r="U263" s="689"/>
      <c r="V263" s="689"/>
      <c r="W263" s="327"/>
      <c r="X263" s="327"/>
      <c r="Y263" s="327"/>
      <c r="Z263" s="327"/>
      <c r="AA263" s="327"/>
      <c r="AB263" s="327"/>
    </row>
    <row r="264" spans="1:28" s="40" customFormat="1" ht="15">
      <c r="A264" s="412"/>
      <c r="B264" s="412"/>
      <c r="C264" s="412"/>
      <c r="D264" s="412"/>
      <c r="E264" s="412"/>
      <c r="F264" s="412"/>
      <c r="G264" s="689"/>
      <c r="H264" s="689"/>
      <c r="I264" s="689"/>
      <c r="J264" s="689"/>
      <c r="K264" s="689"/>
      <c r="L264" s="689"/>
      <c r="M264" s="689"/>
      <c r="N264" s="689"/>
      <c r="O264" s="689"/>
      <c r="P264" s="689"/>
      <c r="Q264" s="689"/>
      <c r="R264" s="689"/>
      <c r="S264" s="689"/>
      <c r="T264" s="689"/>
      <c r="U264" s="689"/>
      <c r="V264" s="689"/>
      <c r="W264" s="327"/>
      <c r="X264" s="327"/>
      <c r="Y264" s="327"/>
      <c r="Z264" s="327"/>
      <c r="AA264" s="327"/>
      <c r="AB264" s="327"/>
    </row>
    <row r="265" spans="1:28" s="40" customFormat="1" ht="15">
      <c r="A265" s="412"/>
      <c r="B265" s="412"/>
      <c r="C265" s="412"/>
      <c r="D265" s="412"/>
      <c r="E265" s="412"/>
      <c r="F265" s="412"/>
      <c r="G265" s="689"/>
      <c r="H265" s="689"/>
      <c r="I265" s="689"/>
      <c r="J265" s="689"/>
      <c r="K265" s="689"/>
      <c r="L265" s="689"/>
      <c r="M265" s="689"/>
      <c r="N265" s="689"/>
      <c r="O265" s="689"/>
      <c r="P265" s="689"/>
      <c r="Q265" s="689"/>
      <c r="R265" s="689"/>
      <c r="S265" s="689"/>
      <c r="T265" s="689"/>
      <c r="U265" s="689"/>
      <c r="V265" s="689"/>
      <c r="W265" s="327"/>
      <c r="X265" s="327"/>
      <c r="Y265" s="327"/>
      <c r="Z265" s="327"/>
      <c r="AA265" s="327"/>
      <c r="AB265" s="327"/>
    </row>
    <row r="266" spans="1:28" s="40" customFormat="1" ht="15">
      <c r="A266" s="412"/>
      <c r="B266" s="412"/>
      <c r="C266" s="412"/>
      <c r="D266" s="412"/>
      <c r="E266" s="412"/>
      <c r="F266" s="412"/>
      <c r="G266" s="689"/>
      <c r="H266" s="689"/>
      <c r="I266" s="689"/>
      <c r="J266" s="689"/>
      <c r="K266" s="689"/>
      <c r="L266" s="689"/>
      <c r="M266" s="689"/>
      <c r="N266" s="689"/>
      <c r="O266" s="689"/>
      <c r="P266" s="689"/>
      <c r="Q266" s="689"/>
      <c r="R266" s="689"/>
      <c r="S266" s="689"/>
      <c r="T266" s="689"/>
      <c r="U266" s="689"/>
      <c r="V266" s="689"/>
      <c r="W266" s="327"/>
      <c r="X266" s="327"/>
      <c r="Y266" s="327"/>
      <c r="Z266" s="327"/>
      <c r="AA266" s="327"/>
      <c r="AB266" s="327"/>
    </row>
    <row r="267" spans="1:28" s="40" customFormat="1" ht="15">
      <c r="A267" s="412"/>
      <c r="B267" s="412"/>
      <c r="C267" s="412"/>
      <c r="D267" s="412"/>
      <c r="E267" s="412"/>
      <c r="F267" s="412"/>
      <c r="G267" s="689"/>
      <c r="H267" s="689"/>
      <c r="I267" s="689"/>
      <c r="J267" s="689"/>
      <c r="K267" s="689"/>
      <c r="L267" s="689"/>
      <c r="M267" s="689"/>
      <c r="N267" s="689"/>
      <c r="O267" s="689"/>
      <c r="P267" s="689"/>
      <c r="Q267" s="689"/>
      <c r="R267" s="689"/>
      <c r="S267" s="689"/>
      <c r="T267" s="689"/>
      <c r="U267" s="689"/>
      <c r="V267" s="689"/>
      <c r="W267" s="327"/>
      <c r="X267" s="327"/>
      <c r="Y267" s="327"/>
      <c r="Z267" s="327"/>
      <c r="AA267" s="327"/>
      <c r="AB267" s="327"/>
    </row>
    <row r="268" spans="1:28" s="40" customFormat="1" ht="15">
      <c r="A268" s="412"/>
      <c r="B268" s="412"/>
      <c r="C268" s="412"/>
      <c r="D268" s="412"/>
      <c r="E268" s="412"/>
      <c r="F268" s="412"/>
      <c r="G268" s="689"/>
      <c r="H268" s="689"/>
      <c r="I268" s="689"/>
      <c r="J268" s="689"/>
      <c r="K268" s="689"/>
      <c r="L268" s="689"/>
      <c r="M268" s="689"/>
      <c r="N268" s="689"/>
      <c r="O268" s="689"/>
      <c r="P268" s="689"/>
      <c r="Q268" s="689"/>
      <c r="R268" s="689"/>
      <c r="S268" s="689"/>
      <c r="T268" s="689"/>
      <c r="U268" s="689"/>
      <c r="V268" s="689"/>
      <c r="W268" s="327"/>
      <c r="X268" s="327"/>
      <c r="Y268" s="327"/>
      <c r="Z268" s="327"/>
      <c r="AA268" s="327"/>
      <c r="AB268" s="327"/>
    </row>
    <row r="269" spans="1:28" s="40" customFormat="1" ht="15">
      <c r="A269" s="412"/>
      <c r="B269" s="412"/>
      <c r="C269" s="412"/>
      <c r="D269" s="412"/>
      <c r="E269" s="412"/>
      <c r="F269" s="412"/>
      <c r="G269" s="689"/>
      <c r="H269" s="689"/>
      <c r="I269" s="689"/>
      <c r="J269" s="689"/>
      <c r="K269" s="689"/>
      <c r="L269" s="689"/>
      <c r="M269" s="689"/>
      <c r="N269" s="689"/>
      <c r="O269" s="689"/>
      <c r="P269" s="689"/>
      <c r="Q269" s="689"/>
      <c r="R269" s="689"/>
      <c r="S269" s="689"/>
      <c r="T269" s="689"/>
      <c r="U269" s="689"/>
      <c r="V269" s="689"/>
      <c r="W269" s="327"/>
      <c r="X269" s="327"/>
      <c r="Y269" s="327"/>
      <c r="Z269" s="327"/>
      <c r="AA269" s="327"/>
      <c r="AB269" s="327"/>
    </row>
    <row r="270" spans="1:28" s="40" customFormat="1" ht="15">
      <c r="A270" s="412"/>
      <c r="B270" s="412"/>
      <c r="C270" s="412"/>
      <c r="D270" s="412"/>
      <c r="E270" s="412"/>
      <c r="F270" s="412"/>
      <c r="G270" s="689"/>
      <c r="H270" s="689"/>
      <c r="I270" s="689"/>
      <c r="J270" s="689"/>
      <c r="K270" s="689"/>
      <c r="L270" s="689"/>
      <c r="M270" s="689"/>
      <c r="N270" s="689"/>
      <c r="O270" s="689"/>
      <c r="P270" s="689"/>
      <c r="Q270" s="689"/>
      <c r="R270" s="689"/>
      <c r="S270" s="689"/>
      <c r="T270" s="689"/>
      <c r="U270" s="689"/>
      <c r="V270" s="689"/>
      <c r="W270" s="327"/>
      <c r="X270" s="327"/>
      <c r="Y270" s="327"/>
      <c r="Z270" s="327"/>
      <c r="AA270" s="327"/>
      <c r="AB270" s="327"/>
    </row>
    <row r="271" spans="1:28" s="40" customFormat="1" ht="15">
      <c r="A271" s="412"/>
      <c r="B271" s="412"/>
      <c r="C271" s="412"/>
      <c r="D271" s="412"/>
      <c r="E271" s="412"/>
      <c r="F271" s="412"/>
      <c r="G271" s="689"/>
      <c r="H271" s="689"/>
      <c r="I271" s="689"/>
      <c r="J271" s="689"/>
      <c r="K271" s="689"/>
      <c r="L271" s="689"/>
      <c r="M271" s="689"/>
      <c r="N271" s="689"/>
      <c r="O271" s="689"/>
      <c r="P271" s="689"/>
      <c r="Q271" s="689"/>
      <c r="R271" s="689"/>
      <c r="S271" s="689"/>
      <c r="T271" s="689"/>
      <c r="U271" s="689"/>
      <c r="V271" s="689"/>
      <c r="W271" s="327"/>
      <c r="X271" s="327"/>
      <c r="Y271" s="327"/>
      <c r="Z271" s="327"/>
      <c r="AA271" s="327"/>
      <c r="AB271" s="327"/>
    </row>
    <row r="272" spans="1:28" s="40" customFormat="1" ht="15">
      <c r="A272" s="412"/>
      <c r="B272" s="412"/>
      <c r="C272" s="412"/>
      <c r="D272" s="412"/>
      <c r="E272" s="412"/>
      <c r="F272" s="412"/>
      <c r="G272" s="689"/>
      <c r="H272" s="689"/>
      <c r="I272" s="689"/>
      <c r="J272" s="689"/>
      <c r="K272" s="689"/>
      <c r="L272" s="689"/>
      <c r="M272" s="689"/>
      <c r="N272" s="689"/>
      <c r="O272" s="689"/>
      <c r="P272" s="689"/>
      <c r="Q272" s="689"/>
      <c r="R272" s="689"/>
      <c r="S272" s="689"/>
      <c r="T272" s="689"/>
      <c r="U272" s="689"/>
      <c r="V272" s="689"/>
      <c r="W272" s="327"/>
      <c r="X272" s="327"/>
      <c r="Y272" s="327"/>
      <c r="Z272" s="327"/>
      <c r="AA272" s="327"/>
      <c r="AB272" s="327"/>
    </row>
    <row r="273" spans="1:28" s="40" customFormat="1" ht="15">
      <c r="A273" s="412"/>
      <c r="B273" s="412"/>
      <c r="C273" s="412"/>
      <c r="D273" s="412"/>
      <c r="E273" s="412"/>
      <c r="F273" s="412"/>
      <c r="G273" s="689"/>
      <c r="H273" s="689"/>
      <c r="I273" s="689"/>
      <c r="J273" s="689"/>
      <c r="K273" s="689"/>
      <c r="L273" s="689"/>
      <c r="M273" s="689"/>
      <c r="N273" s="689"/>
      <c r="O273" s="689"/>
      <c r="P273" s="689"/>
      <c r="Q273" s="689"/>
      <c r="R273" s="689"/>
      <c r="S273" s="689"/>
      <c r="T273" s="689"/>
      <c r="U273" s="689"/>
      <c r="V273" s="689"/>
      <c r="W273" s="327"/>
      <c r="X273" s="327"/>
      <c r="Y273" s="327"/>
      <c r="Z273" s="327"/>
      <c r="AA273" s="327"/>
      <c r="AB273" s="327"/>
    </row>
    <row r="274" spans="1:28" s="40" customFormat="1" ht="15">
      <c r="A274" s="412"/>
      <c r="B274" s="412"/>
      <c r="C274" s="412"/>
      <c r="D274" s="412"/>
      <c r="E274" s="412"/>
      <c r="F274" s="412"/>
      <c r="G274" s="689"/>
      <c r="H274" s="689"/>
      <c r="I274" s="689"/>
      <c r="J274" s="689"/>
      <c r="K274" s="689"/>
      <c r="L274" s="689"/>
      <c r="M274" s="689"/>
      <c r="N274" s="689"/>
      <c r="O274" s="689"/>
      <c r="P274" s="689"/>
      <c r="Q274" s="689"/>
      <c r="R274" s="689"/>
      <c r="S274" s="689"/>
      <c r="T274" s="689"/>
      <c r="U274" s="689"/>
      <c r="V274" s="689"/>
      <c r="W274" s="327"/>
      <c r="X274" s="327"/>
      <c r="Y274" s="327"/>
      <c r="Z274" s="327"/>
      <c r="AA274" s="327"/>
      <c r="AB274" s="327"/>
    </row>
    <row r="275" spans="1:28" s="40" customFormat="1" ht="15">
      <c r="A275" s="412"/>
      <c r="B275" s="412"/>
      <c r="C275" s="412"/>
      <c r="D275" s="412"/>
      <c r="E275" s="412"/>
      <c r="F275" s="412"/>
      <c r="G275" s="689"/>
      <c r="H275" s="689"/>
      <c r="I275" s="689"/>
      <c r="J275" s="689"/>
      <c r="K275" s="689"/>
      <c r="L275" s="689"/>
      <c r="M275" s="689"/>
      <c r="N275" s="689"/>
      <c r="O275" s="689"/>
      <c r="P275" s="689"/>
      <c r="Q275" s="689"/>
      <c r="R275" s="689"/>
      <c r="S275" s="689"/>
      <c r="T275" s="689"/>
      <c r="U275" s="689"/>
      <c r="V275" s="689"/>
      <c r="W275" s="327"/>
      <c r="X275" s="327"/>
      <c r="Y275" s="327"/>
      <c r="Z275" s="327"/>
      <c r="AA275" s="327"/>
      <c r="AB275" s="327"/>
    </row>
    <row r="276" spans="1:28" s="40" customFormat="1" ht="15">
      <c r="A276" s="412"/>
      <c r="B276" s="412"/>
      <c r="C276" s="412"/>
      <c r="D276" s="412"/>
      <c r="E276" s="412"/>
      <c r="F276" s="412"/>
      <c r="G276" s="689"/>
      <c r="H276" s="689"/>
      <c r="I276" s="689"/>
      <c r="J276" s="689"/>
      <c r="K276" s="689"/>
      <c r="L276" s="689"/>
      <c r="M276" s="689"/>
      <c r="N276" s="689"/>
      <c r="O276" s="689"/>
      <c r="P276" s="689"/>
      <c r="Q276" s="689"/>
      <c r="R276" s="689"/>
      <c r="S276" s="689"/>
      <c r="T276" s="689"/>
      <c r="U276" s="689"/>
      <c r="V276" s="689"/>
      <c r="W276" s="327"/>
      <c r="X276" s="327"/>
      <c r="Y276" s="327"/>
      <c r="Z276" s="327"/>
      <c r="AA276" s="327"/>
      <c r="AB276" s="327"/>
    </row>
    <row r="277" spans="1:28" s="40" customFormat="1" ht="15">
      <c r="A277" s="412"/>
      <c r="B277" s="412"/>
      <c r="C277" s="412"/>
      <c r="D277" s="412"/>
      <c r="E277" s="412"/>
      <c r="F277" s="412"/>
      <c r="G277" s="689"/>
      <c r="H277" s="689"/>
      <c r="I277" s="689"/>
      <c r="J277" s="689"/>
      <c r="K277" s="689"/>
      <c r="L277" s="689"/>
      <c r="M277" s="689"/>
      <c r="N277" s="689"/>
      <c r="O277" s="689"/>
      <c r="P277" s="689"/>
      <c r="Q277" s="689"/>
      <c r="R277" s="689"/>
      <c r="S277" s="689"/>
      <c r="T277" s="689"/>
      <c r="U277" s="689"/>
      <c r="V277" s="689"/>
      <c r="W277" s="327"/>
      <c r="X277" s="327"/>
      <c r="Y277" s="327"/>
      <c r="Z277" s="327"/>
      <c r="AA277" s="327"/>
      <c r="AB277" s="327"/>
    </row>
    <row r="278" spans="1:28" s="40" customFormat="1" ht="15">
      <c r="A278" s="412"/>
      <c r="B278" s="412"/>
      <c r="C278" s="412"/>
      <c r="D278" s="412"/>
      <c r="E278" s="412"/>
      <c r="F278" s="412"/>
      <c r="G278" s="689"/>
      <c r="H278" s="689"/>
      <c r="I278" s="689"/>
      <c r="J278" s="689"/>
      <c r="K278" s="689"/>
      <c r="L278" s="689"/>
      <c r="M278" s="689"/>
      <c r="N278" s="689"/>
      <c r="O278" s="689"/>
      <c r="P278" s="689"/>
      <c r="Q278" s="689"/>
      <c r="R278" s="689"/>
      <c r="S278" s="689"/>
      <c r="T278" s="689"/>
      <c r="U278" s="689"/>
      <c r="V278" s="689"/>
      <c r="W278" s="327"/>
      <c r="X278" s="327"/>
      <c r="Y278" s="327"/>
      <c r="Z278" s="327"/>
      <c r="AA278" s="327"/>
      <c r="AB278" s="327"/>
    </row>
    <row r="279" spans="1:28" s="40" customFormat="1" ht="15">
      <c r="A279" s="412"/>
      <c r="B279" s="412"/>
      <c r="C279" s="412"/>
      <c r="D279" s="412"/>
      <c r="E279" s="412"/>
      <c r="F279" s="412"/>
      <c r="G279" s="689"/>
      <c r="H279" s="689"/>
      <c r="I279" s="689"/>
      <c r="J279" s="689"/>
      <c r="K279" s="689"/>
      <c r="L279" s="689"/>
      <c r="M279" s="689"/>
      <c r="N279" s="689"/>
      <c r="O279" s="689"/>
      <c r="P279" s="689"/>
      <c r="Q279" s="689"/>
      <c r="R279" s="689"/>
      <c r="S279" s="689"/>
      <c r="T279" s="689"/>
      <c r="U279" s="689"/>
      <c r="V279" s="689"/>
      <c r="W279" s="327"/>
      <c r="X279" s="327"/>
      <c r="Y279" s="327"/>
      <c r="Z279" s="327"/>
      <c r="AA279" s="327"/>
      <c r="AB279" s="327"/>
    </row>
    <row r="280" spans="1:28" s="40" customFormat="1" ht="15">
      <c r="A280" s="412"/>
      <c r="B280" s="412"/>
      <c r="C280" s="412"/>
      <c r="D280" s="412"/>
      <c r="E280" s="412"/>
      <c r="F280" s="412"/>
      <c r="G280" s="689"/>
      <c r="H280" s="689"/>
      <c r="I280" s="689"/>
      <c r="J280" s="689"/>
      <c r="K280" s="689"/>
      <c r="L280" s="689"/>
      <c r="M280" s="689"/>
      <c r="N280" s="689"/>
      <c r="O280" s="689"/>
      <c r="P280" s="689"/>
      <c r="Q280" s="689"/>
      <c r="R280" s="689"/>
      <c r="S280" s="689"/>
      <c r="T280" s="689"/>
      <c r="U280" s="689"/>
      <c r="V280" s="689"/>
      <c r="W280" s="327"/>
      <c r="X280" s="327"/>
      <c r="Y280" s="327"/>
      <c r="Z280" s="327"/>
      <c r="AA280" s="327"/>
      <c r="AB280" s="327"/>
    </row>
    <row r="281" spans="1:28" s="40" customFormat="1" ht="15">
      <c r="A281" s="412"/>
      <c r="B281" s="412"/>
      <c r="C281" s="412"/>
      <c r="D281" s="412"/>
      <c r="E281" s="412"/>
      <c r="F281" s="412"/>
      <c r="G281" s="689"/>
      <c r="H281" s="689"/>
      <c r="I281" s="689"/>
      <c r="J281" s="689"/>
      <c r="K281" s="689"/>
      <c r="L281" s="689"/>
      <c r="M281" s="689"/>
      <c r="N281" s="689"/>
      <c r="O281" s="689"/>
      <c r="P281" s="689"/>
      <c r="Q281" s="689"/>
      <c r="R281" s="689"/>
      <c r="S281" s="689"/>
      <c r="T281" s="689"/>
      <c r="U281" s="689"/>
      <c r="V281" s="689"/>
      <c r="W281" s="327"/>
      <c r="X281" s="327"/>
      <c r="Y281" s="327"/>
      <c r="Z281" s="327"/>
      <c r="AA281" s="327"/>
      <c r="AB281" s="327"/>
    </row>
    <row r="282" spans="1:28" s="40" customFormat="1" ht="15">
      <c r="A282" s="412"/>
      <c r="B282" s="412"/>
      <c r="C282" s="412"/>
      <c r="D282" s="412"/>
      <c r="E282" s="412"/>
      <c r="F282" s="412"/>
      <c r="G282" s="689"/>
      <c r="H282" s="689"/>
      <c r="I282" s="689"/>
      <c r="J282" s="689"/>
      <c r="K282" s="689"/>
      <c r="L282" s="689"/>
      <c r="M282" s="689"/>
      <c r="N282" s="689"/>
      <c r="O282" s="689"/>
      <c r="P282" s="689"/>
      <c r="Q282" s="689"/>
      <c r="R282" s="689"/>
      <c r="S282" s="689"/>
      <c r="T282" s="689"/>
      <c r="U282" s="689"/>
      <c r="V282" s="689"/>
      <c r="W282" s="327"/>
      <c r="X282" s="327"/>
      <c r="Y282" s="327"/>
      <c r="Z282" s="327"/>
      <c r="AA282" s="327"/>
      <c r="AB282" s="327"/>
    </row>
    <row r="283" spans="1:28" s="40" customFormat="1" ht="15">
      <c r="A283" s="412"/>
      <c r="B283" s="412"/>
      <c r="C283" s="412"/>
      <c r="D283" s="412"/>
      <c r="E283" s="412"/>
      <c r="F283" s="412"/>
      <c r="G283" s="689"/>
      <c r="H283" s="689"/>
      <c r="I283" s="689"/>
      <c r="J283" s="689"/>
      <c r="K283" s="689"/>
      <c r="L283" s="689"/>
      <c r="M283" s="689"/>
      <c r="N283" s="689"/>
      <c r="O283" s="689"/>
      <c r="P283" s="689"/>
      <c r="Q283" s="689"/>
      <c r="R283" s="689"/>
      <c r="S283" s="689"/>
      <c r="T283" s="689"/>
      <c r="U283" s="689"/>
      <c r="V283" s="689"/>
      <c r="W283" s="327"/>
      <c r="X283" s="327"/>
      <c r="Y283" s="327"/>
      <c r="Z283" s="327"/>
      <c r="AA283" s="327"/>
      <c r="AB283" s="327"/>
    </row>
    <row r="284" spans="1:28" s="40" customFormat="1" ht="15">
      <c r="A284" s="412"/>
      <c r="B284" s="412"/>
      <c r="C284" s="412"/>
      <c r="D284" s="412"/>
      <c r="E284" s="412"/>
      <c r="F284" s="412"/>
      <c r="G284" s="689"/>
      <c r="H284" s="689"/>
      <c r="I284" s="689"/>
      <c r="J284" s="689"/>
      <c r="K284" s="689"/>
      <c r="L284" s="689"/>
      <c r="M284" s="689"/>
      <c r="N284" s="689"/>
      <c r="O284" s="689"/>
      <c r="P284" s="689"/>
      <c r="Q284" s="689"/>
      <c r="R284" s="689"/>
      <c r="S284" s="689"/>
      <c r="T284" s="689"/>
      <c r="U284" s="689"/>
      <c r="V284" s="689"/>
      <c r="W284" s="327"/>
      <c r="X284" s="327"/>
      <c r="Y284" s="327"/>
      <c r="Z284" s="327"/>
      <c r="AA284" s="327"/>
      <c r="AB284" s="327"/>
    </row>
    <row r="285" spans="1:28" s="40" customFormat="1" ht="15">
      <c r="A285" s="412"/>
      <c r="B285" s="412"/>
      <c r="C285" s="412"/>
      <c r="D285" s="412"/>
      <c r="E285" s="412"/>
      <c r="F285" s="412"/>
      <c r="G285" s="689"/>
      <c r="H285" s="689"/>
      <c r="I285" s="689"/>
      <c r="J285" s="689"/>
      <c r="K285" s="689"/>
      <c r="L285" s="689"/>
      <c r="M285" s="689"/>
      <c r="N285" s="689"/>
      <c r="O285" s="689"/>
      <c r="P285" s="689"/>
      <c r="Q285" s="689"/>
      <c r="R285" s="689"/>
      <c r="S285" s="689"/>
      <c r="T285" s="689"/>
      <c r="U285" s="689"/>
      <c r="V285" s="689"/>
      <c r="W285" s="327"/>
      <c r="X285" s="327"/>
      <c r="Y285" s="327"/>
      <c r="Z285" s="327"/>
      <c r="AA285" s="327"/>
      <c r="AB285" s="327"/>
    </row>
    <row r="286" spans="1:28" s="40" customFormat="1" ht="15">
      <c r="A286" s="412"/>
      <c r="B286" s="412"/>
      <c r="C286" s="412"/>
      <c r="D286" s="412"/>
      <c r="E286" s="412"/>
      <c r="F286" s="412"/>
      <c r="G286" s="689"/>
      <c r="H286" s="689"/>
      <c r="I286" s="689"/>
      <c r="J286" s="689"/>
      <c r="K286" s="689"/>
      <c r="L286" s="689"/>
      <c r="M286" s="689"/>
      <c r="N286" s="689"/>
      <c r="O286" s="689"/>
      <c r="P286" s="689"/>
      <c r="Q286" s="689"/>
      <c r="R286" s="689"/>
      <c r="S286" s="689"/>
      <c r="T286" s="689"/>
      <c r="U286" s="689"/>
      <c r="V286" s="689"/>
      <c r="W286" s="327"/>
      <c r="X286" s="327"/>
      <c r="Y286" s="327"/>
      <c r="Z286" s="327"/>
      <c r="AA286" s="327"/>
      <c r="AB286" s="327"/>
    </row>
    <row r="287" spans="1:28" s="40" customFormat="1" ht="15">
      <c r="A287" s="412"/>
      <c r="B287" s="412"/>
      <c r="C287" s="412"/>
      <c r="D287" s="412"/>
      <c r="E287" s="412"/>
      <c r="F287" s="412"/>
      <c r="G287" s="689"/>
      <c r="H287" s="689"/>
      <c r="I287" s="689"/>
      <c r="J287" s="689"/>
      <c r="K287" s="689"/>
      <c r="L287" s="689"/>
      <c r="M287" s="689"/>
      <c r="N287" s="689"/>
      <c r="O287" s="689"/>
      <c r="P287" s="689"/>
      <c r="Q287" s="689"/>
      <c r="R287" s="689"/>
      <c r="S287" s="689"/>
      <c r="T287" s="689"/>
      <c r="U287" s="689"/>
      <c r="V287" s="689"/>
      <c r="W287" s="327"/>
      <c r="X287" s="327"/>
      <c r="Y287" s="327"/>
      <c r="Z287" s="327"/>
      <c r="AA287" s="327"/>
      <c r="AB287" s="327"/>
    </row>
    <row r="288" spans="1:28" s="40" customFormat="1" ht="15">
      <c r="A288" s="412"/>
      <c r="B288" s="412"/>
      <c r="C288" s="412"/>
      <c r="D288" s="412"/>
      <c r="E288" s="412"/>
      <c r="F288" s="412"/>
      <c r="G288" s="689"/>
      <c r="H288" s="689"/>
      <c r="I288" s="689"/>
      <c r="J288" s="689"/>
      <c r="K288" s="689"/>
      <c r="L288" s="689"/>
      <c r="M288" s="689"/>
      <c r="N288" s="689"/>
      <c r="O288" s="689"/>
      <c r="P288" s="689"/>
      <c r="Q288" s="689"/>
      <c r="R288" s="689"/>
      <c r="S288" s="689"/>
      <c r="T288" s="689"/>
      <c r="U288" s="689"/>
      <c r="V288" s="689"/>
      <c r="W288" s="327"/>
      <c r="X288" s="327"/>
      <c r="Y288" s="327"/>
      <c r="Z288" s="327"/>
      <c r="AA288" s="327"/>
      <c r="AB288" s="327"/>
    </row>
    <row r="289" spans="1:28" s="40" customFormat="1" ht="15">
      <c r="A289" s="412"/>
      <c r="B289" s="412"/>
      <c r="C289" s="412"/>
      <c r="D289" s="412"/>
      <c r="E289" s="412"/>
      <c r="F289" s="412"/>
      <c r="G289" s="689"/>
      <c r="H289" s="689"/>
      <c r="I289" s="689"/>
      <c r="J289" s="689"/>
      <c r="K289" s="689"/>
      <c r="L289" s="689"/>
      <c r="M289" s="689"/>
      <c r="N289" s="689"/>
      <c r="O289" s="689"/>
      <c r="P289" s="689"/>
      <c r="Q289" s="689"/>
      <c r="R289" s="689"/>
      <c r="S289" s="689"/>
      <c r="T289" s="689"/>
      <c r="U289" s="689"/>
      <c r="V289" s="689"/>
      <c r="W289" s="327"/>
      <c r="X289" s="327"/>
      <c r="Y289" s="327"/>
      <c r="Z289" s="327"/>
      <c r="AA289" s="327"/>
      <c r="AB289" s="327"/>
    </row>
    <row r="290" spans="1:28" s="40" customFormat="1" ht="15">
      <c r="A290" s="412"/>
      <c r="B290" s="412"/>
      <c r="C290" s="412"/>
      <c r="D290" s="412"/>
      <c r="E290" s="412"/>
      <c r="F290" s="412"/>
      <c r="G290" s="689"/>
      <c r="H290" s="689"/>
      <c r="I290" s="689"/>
      <c r="J290" s="689"/>
      <c r="K290" s="689"/>
      <c r="L290" s="689"/>
      <c r="M290" s="689"/>
      <c r="N290" s="689"/>
      <c r="O290" s="689"/>
      <c r="P290" s="689"/>
      <c r="Q290" s="689"/>
      <c r="R290" s="689"/>
      <c r="S290" s="689"/>
      <c r="T290" s="689"/>
      <c r="U290" s="689"/>
      <c r="V290" s="689"/>
      <c r="W290" s="327"/>
      <c r="X290" s="327"/>
      <c r="Y290" s="327"/>
      <c r="Z290" s="327"/>
      <c r="AA290" s="327"/>
      <c r="AB290" s="327"/>
    </row>
    <row r="291" spans="1:28" s="40" customFormat="1" ht="15">
      <c r="A291" s="412"/>
      <c r="B291" s="412"/>
      <c r="C291" s="412"/>
      <c r="D291" s="412"/>
      <c r="E291" s="412"/>
      <c r="F291" s="412"/>
      <c r="G291" s="689"/>
      <c r="H291" s="689"/>
      <c r="I291" s="689"/>
      <c r="J291" s="689"/>
      <c r="K291" s="689"/>
      <c r="L291" s="689"/>
      <c r="M291" s="689"/>
      <c r="N291" s="689"/>
      <c r="O291" s="689"/>
      <c r="P291" s="689"/>
      <c r="Q291" s="689"/>
      <c r="R291" s="689"/>
      <c r="S291" s="689"/>
      <c r="T291" s="689"/>
      <c r="U291" s="689"/>
      <c r="V291" s="689"/>
      <c r="W291" s="327"/>
      <c r="X291" s="327"/>
      <c r="Y291" s="327"/>
      <c r="Z291" s="327"/>
      <c r="AA291" s="327"/>
      <c r="AB291" s="327"/>
    </row>
    <row r="292" spans="1:28" s="40" customFormat="1" ht="15">
      <c r="A292" s="412"/>
      <c r="B292" s="412"/>
      <c r="C292" s="412"/>
      <c r="D292" s="412"/>
      <c r="E292" s="412"/>
      <c r="F292" s="412"/>
      <c r="G292" s="689"/>
      <c r="H292" s="689"/>
      <c r="I292" s="689"/>
      <c r="J292" s="689"/>
      <c r="K292" s="689"/>
      <c r="L292" s="689"/>
      <c r="M292" s="689"/>
      <c r="N292" s="689"/>
      <c r="O292" s="689"/>
      <c r="P292" s="689"/>
      <c r="Q292" s="689"/>
      <c r="R292" s="689"/>
      <c r="S292" s="689"/>
      <c r="T292" s="689"/>
      <c r="U292" s="689"/>
      <c r="V292" s="689"/>
      <c r="W292" s="327"/>
      <c r="X292" s="327"/>
      <c r="Y292" s="327"/>
      <c r="Z292" s="327"/>
      <c r="AA292" s="327"/>
      <c r="AB292" s="327"/>
    </row>
    <row r="293" spans="1:28" s="40" customFormat="1" ht="15">
      <c r="A293" s="412"/>
      <c r="B293" s="412"/>
      <c r="C293" s="412"/>
      <c r="D293" s="412"/>
      <c r="E293" s="412"/>
      <c r="F293" s="412"/>
      <c r="G293" s="689"/>
      <c r="H293" s="689"/>
      <c r="I293" s="689"/>
      <c r="J293" s="689"/>
      <c r="K293" s="689"/>
      <c r="L293" s="689"/>
      <c r="M293" s="689"/>
      <c r="N293" s="689"/>
      <c r="O293" s="689"/>
      <c r="P293" s="689"/>
      <c r="Q293" s="689"/>
      <c r="R293" s="689"/>
      <c r="S293" s="689"/>
      <c r="T293" s="689"/>
      <c r="U293" s="689"/>
      <c r="V293" s="689"/>
      <c r="W293" s="327"/>
      <c r="X293" s="327"/>
      <c r="Y293" s="327"/>
      <c r="Z293" s="327"/>
      <c r="AA293" s="327"/>
      <c r="AB293" s="327"/>
    </row>
    <row r="294" spans="1:28" s="40" customFormat="1" ht="15">
      <c r="A294" s="412"/>
      <c r="B294" s="412"/>
      <c r="C294" s="412"/>
      <c r="D294" s="412"/>
      <c r="E294" s="412"/>
      <c r="F294" s="412"/>
      <c r="G294" s="689"/>
      <c r="H294" s="689"/>
      <c r="I294" s="689"/>
      <c r="J294" s="689"/>
      <c r="K294" s="689"/>
      <c r="L294" s="689"/>
      <c r="M294" s="689"/>
      <c r="N294" s="689"/>
      <c r="O294" s="689"/>
      <c r="P294" s="689"/>
      <c r="Q294" s="689"/>
      <c r="R294" s="689"/>
      <c r="S294" s="689"/>
      <c r="T294" s="689"/>
      <c r="U294" s="689"/>
      <c r="V294" s="689"/>
      <c r="W294" s="327"/>
      <c r="X294" s="327"/>
      <c r="Y294" s="327"/>
      <c r="Z294" s="327"/>
      <c r="AA294" s="327"/>
      <c r="AB294" s="327"/>
    </row>
    <row r="295" spans="1:28" s="40" customFormat="1" ht="15">
      <c r="A295" s="412"/>
      <c r="B295" s="412"/>
      <c r="C295" s="412"/>
      <c r="D295" s="412"/>
      <c r="E295" s="412"/>
      <c r="F295" s="412"/>
      <c r="G295" s="689"/>
      <c r="H295" s="689"/>
      <c r="I295" s="689"/>
      <c r="J295" s="689"/>
      <c r="K295" s="689"/>
      <c r="L295" s="689"/>
      <c r="M295" s="689"/>
      <c r="N295" s="689"/>
      <c r="O295" s="689"/>
      <c r="P295" s="689"/>
      <c r="Q295" s="689"/>
      <c r="R295" s="689"/>
      <c r="S295" s="689"/>
      <c r="T295" s="689"/>
      <c r="U295" s="689"/>
      <c r="V295" s="689"/>
      <c r="W295" s="327"/>
      <c r="X295" s="327"/>
      <c r="Y295" s="327"/>
      <c r="Z295" s="327"/>
      <c r="AA295" s="327"/>
      <c r="AB295" s="327"/>
    </row>
    <row r="296" spans="1:28" s="40" customFormat="1" ht="15">
      <c r="A296" s="412"/>
      <c r="B296" s="412"/>
      <c r="C296" s="412"/>
      <c r="D296" s="412"/>
      <c r="E296" s="412"/>
      <c r="F296" s="412"/>
      <c r="G296" s="689"/>
      <c r="H296" s="689"/>
      <c r="I296" s="689"/>
      <c r="J296" s="689"/>
      <c r="K296" s="689"/>
      <c r="L296" s="689"/>
      <c r="M296" s="689"/>
      <c r="N296" s="689"/>
      <c r="O296" s="689"/>
      <c r="P296" s="689"/>
      <c r="Q296" s="689"/>
      <c r="R296" s="689"/>
      <c r="S296" s="689"/>
      <c r="T296" s="689"/>
      <c r="U296" s="689"/>
      <c r="V296" s="689"/>
      <c r="W296" s="327"/>
      <c r="X296" s="327"/>
      <c r="Y296" s="327"/>
      <c r="Z296" s="327"/>
      <c r="AA296" s="327"/>
      <c r="AB296" s="327"/>
    </row>
    <row r="297" spans="1:28" s="40" customFormat="1" ht="15">
      <c r="A297" s="412"/>
      <c r="B297" s="412"/>
      <c r="C297" s="412"/>
      <c r="D297" s="412"/>
      <c r="E297" s="412"/>
      <c r="F297" s="412"/>
      <c r="G297" s="689"/>
      <c r="H297" s="689"/>
      <c r="I297" s="689"/>
      <c r="J297" s="689"/>
      <c r="K297" s="689"/>
      <c r="L297" s="689"/>
      <c r="M297" s="689"/>
      <c r="N297" s="689"/>
      <c r="O297" s="689"/>
      <c r="P297" s="689"/>
      <c r="Q297" s="689"/>
      <c r="R297" s="689"/>
      <c r="S297" s="689"/>
      <c r="T297" s="689"/>
      <c r="U297" s="689"/>
      <c r="V297" s="689"/>
      <c r="W297" s="327"/>
      <c r="X297" s="327"/>
      <c r="Y297" s="327"/>
      <c r="Z297" s="327"/>
      <c r="AA297" s="327"/>
      <c r="AB297" s="327"/>
    </row>
    <row r="298" spans="1:28" s="40" customFormat="1" ht="15">
      <c r="A298" s="412"/>
      <c r="B298" s="412"/>
      <c r="C298" s="412"/>
      <c r="D298" s="412"/>
      <c r="E298" s="412"/>
      <c r="F298" s="412"/>
      <c r="G298" s="689"/>
      <c r="H298" s="689"/>
      <c r="I298" s="689"/>
      <c r="J298" s="689"/>
      <c r="K298" s="689"/>
      <c r="L298" s="689"/>
      <c r="M298" s="689"/>
      <c r="N298" s="689"/>
      <c r="O298" s="689"/>
      <c r="P298" s="689"/>
      <c r="Q298" s="689"/>
      <c r="R298" s="689"/>
      <c r="S298" s="689"/>
      <c r="T298" s="689"/>
      <c r="U298" s="689"/>
      <c r="V298" s="689"/>
      <c r="W298" s="327"/>
      <c r="X298" s="327"/>
      <c r="Y298" s="327"/>
      <c r="Z298" s="327"/>
      <c r="AA298" s="327"/>
      <c r="AB298" s="327"/>
    </row>
    <row r="299" spans="1:28" s="40" customFormat="1" ht="15">
      <c r="A299" s="412"/>
      <c r="B299" s="412"/>
      <c r="C299" s="412"/>
      <c r="D299" s="412"/>
      <c r="E299" s="412"/>
      <c r="F299" s="412"/>
      <c r="G299" s="689"/>
      <c r="H299" s="689"/>
      <c r="I299" s="689"/>
      <c r="J299" s="689"/>
      <c r="K299" s="689"/>
      <c r="L299" s="689"/>
      <c r="M299" s="689"/>
      <c r="N299" s="689"/>
      <c r="O299" s="689"/>
      <c r="P299" s="689"/>
      <c r="Q299" s="689"/>
      <c r="R299" s="689"/>
      <c r="S299" s="689"/>
      <c r="T299" s="689"/>
      <c r="U299" s="689"/>
      <c r="V299" s="689"/>
      <c r="W299" s="327"/>
      <c r="X299" s="327"/>
      <c r="Y299" s="327"/>
      <c r="Z299" s="327"/>
      <c r="AA299" s="327"/>
      <c r="AB299" s="327"/>
    </row>
    <row r="300" spans="1:28" s="40" customFormat="1" ht="15">
      <c r="A300" s="412"/>
      <c r="B300" s="412"/>
      <c r="C300" s="412"/>
      <c r="D300" s="412"/>
      <c r="E300" s="412"/>
      <c r="F300" s="412"/>
      <c r="G300" s="689"/>
      <c r="H300" s="689"/>
      <c r="I300" s="689"/>
      <c r="J300" s="689"/>
      <c r="K300" s="689"/>
      <c r="L300" s="689"/>
      <c r="M300" s="689"/>
      <c r="N300" s="689"/>
      <c r="O300" s="689"/>
      <c r="P300" s="689"/>
      <c r="Q300" s="689"/>
      <c r="R300" s="689"/>
      <c r="S300" s="689"/>
      <c r="T300" s="689"/>
      <c r="U300" s="689"/>
      <c r="V300" s="689"/>
      <c r="W300" s="327"/>
      <c r="X300" s="327"/>
      <c r="Y300" s="327"/>
      <c r="Z300" s="327"/>
      <c r="AA300" s="327"/>
      <c r="AB300" s="327"/>
    </row>
    <row r="301" spans="1:28" s="40" customFormat="1" ht="15">
      <c r="A301" s="412"/>
      <c r="B301" s="412"/>
      <c r="C301" s="412"/>
      <c r="D301" s="412"/>
      <c r="E301" s="412"/>
      <c r="F301" s="412"/>
      <c r="G301" s="689"/>
      <c r="H301" s="689"/>
      <c r="I301" s="689"/>
      <c r="J301" s="689"/>
      <c r="K301" s="689"/>
      <c r="L301" s="689"/>
      <c r="M301" s="689"/>
      <c r="N301" s="689"/>
      <c r="O301" s="689"/>
      <c r="P301" s="689"/>
      <c r="Q301" s="689"/>
      <c r="R301" s="689"/>
      <c r="S301" s="689"/>
      <c r="T301" s="689"/>
      <c r="U301" s="689"/>
      <c r="V301" s="689"/>
      <c r="W301" s="327"/>
      <c r="X301" s="327"/>
      <c r="Y301" s="327"/>
      <c r="Z301" s="327"/>
      <c r="AA301" s="327"/>
      <c r="AB301" s="327"/>
    </row>
    <row r="302" spans="1:28" s="40" customFormat="1" ht="15">
      <c r="A302" s="412"/>
      <c r="B302" s="412"/>
      <c r="C302" s="412"/>
      <c r="D302" s="412"/>
      <c r="E302" s="412"/>
      <c r="F302" s="412"/>
      <c r="G302" s="689"/>
      <c r="H302" s="689"/>
      <c r="I302" s="689"/>
      <c r="J302" s="689"/>
      <c r="K302" s="689"/>
      <c r="L302" s="689"/>
      <c r="M302" s="689"/>
      <c r="N302" s="689"/>
      <c r="O302" s="689"/>
      <c r="P302" s="689"/>
      <c r="Q302" s="689"/>
      <c r="R302" s="689"/>
      <c r="S302" s="689"/>
      <c r="T302" s="689"/>
      <c r="U302" s="689"/>
      <c r="V302" s="689"/>
      <c r="W302" s="327"/>
      <c r="X302" s="327"/>
      <c r="Y302" s="327"/>
      <c r="Z302" s="327"/>
      <c r="AA302" s="327"/>
      <c r="AB302" s="327"/>
    </row>
    <row r="303" spans="1:28" s="40" customFormat="1" ht="15">
      <c r="A303" s="412"/>
      <c r="B303" s="412"/>
      <c r="C303" s="412"/>
      <c r="D303" s="412"/>
      <c r="E303" s="412"/>
      <c r="F303" s="412"/>
      <c r="G303" s="689"/>
      <c r="H303" s="689"/>
      <c r="I303" s="689"/>
      <c r="J303" s="689"/>
      <c r="K303" s="689"/>
      <c r="L303" s="689"/>
      <c r="M303" s="689"/>
      <c r="N303" s="689"/>
      <c r="O303" s="689"/>
      <c r="P303" s="689"/>
      <c r="Q303" s="689"/>
      <c r="R303" s="689"/>
      <c r="S303" s="689"/>
      <c r="T303" s="689"/>
      <c r="U303" s="689"/>
      <c r="V303" s="689"/>
      <c r="W303" s="327"/>
      <c r="X303" s="327"/>
      <c r="Y303" s="327"/>
      <c r="Z303" s="327"/>
      <c r="AA303" s="327"/>
      <c r="AB303" s="327"/>
    </row>
    <row r="304" spans="1:28" s="40" customFormat="1" ht="15">
      <c r="A304" s="412"/>
      <c r="B304" s="412"/>
      <c r="C304" s="412"/>
      <c r="D304" s="412"/>
      <c r="E304" s="412"/>
      <c r="F304" s="412"/>
      <c r="G304" s="689"/>
      <c r="H304" s="689"/>
      <c r="I304" s="689"/>
      <c r="J304" s="689"/>
      <c r="K304" s="689"/>
      <c r="L304" s="689"/>
      <c r="M304" s="689"/>
      <c r="N304" s="689"/>
      <c r="O304" s="689"/>
      <c r="P304" s="689"/>
      <c r="Q304" s="689"/>
      <c r="R304" s="689"/>
      <c r="S304" s="689"/>
      <c r="T304" s="689"/>
      <c r="U304" s="689"/>
      <c r="V304" s="689"/>
      <c r="W304" s="327"/>
      <c r="X304" s="327"/>
      <c r="Y304" s="327"/>
      <c r="Z304" s="327"/>
      <c r="AA304" s="327"/>
      <c r="AB304" s="327"/>
    </row>
    <row r="305" spans="1:28" s="40" customFormat="1" ht="15">
      <c r="A305" s="412"/>
      <c r="B305" s="412"/>
      <c r="C305" s="412"/>
      <c r="D305" s="412"/>
      <c r="E305" s="412"/>
      <c r="F305" s="412"/>
      <c r="G305" s="689"/>
      <c r="H305" s="689"/>
      <c r="I305" s="689"/>
      <c r="J305" s="689"/>
      <c r="K305" s="689"/>
      <c r="L305" s="689"/>
      <c r="M305" s="689"/>
      <c r="N305" s="689"/>
      <c r="O305" s="689"/>
      <c r="P305" s="689"/>
      <c r="Q305" s="689"/>
      <c r="R305" s="689"/>
      <c r="S305" s="689"/>
      <c r="T305" s="689"/>
      <c r="U305" s="689"/>
      <c r="V305" s="689"/>
      <c r="W305" s="327"/>
      <c r="X305" s="327"/>
      <c r="Y305" s="327"/>
      <c r="Z305" s="327"/>
      <c r="AA305" s="327"/>
      <c r="AB305" s="327"/>
    </row>
    <row r="306" spans="1:28" s="40" customFormat="1" ht="15">
      <c r="A306" s="412"/>
      <c r="B306" s="412"/>
      <c r="C306" s="412"/>
      <c r="D306" s="412"/>
      <c r="E306" s="412"/>
      <c r="F306" s="412"/>
      <c r="G306" s="689"/>
      <c r="H306" s="689"/>
      <c r="I306" s="689"/>
      <c r="J306" s="689"/>
      <c r="K306" s="689"/>
      <c r="L306" s="689"/>
      <c r="M306" s="689"/>
      <c r="N306" s="689"/>
      <c r="O306" s="689"/>
      <c r="P306" s="689"/>
      <c r="Q306" s="689"/>
      <c r="R306" s="689"/>
      <c r="S306" s="689"/>
      <c r="T306" s="689"/>
      <c r="U306" s="689"/>
      <c r="V306" s="689"/>
      <c r="W306" s="327"/>
      <c r="X306" s="327"/>
      <c r="Y306" s="327"/>
      <c r="Z306" s="327"/>
      <c r="AA306" s="327"/>
      <c r="AB306" s="327"/>
    </row>
    <row r="307" spans="1:28" s="40" customFormat="1" ht="15">
      <c r="A307" s="412"/>
      <c r="B307" s="412"/>
      <c r="C307" s="412"/>
      <c r="D307" s="412"/>
      <c r="E307" s="412"/>
      <c r="F307" s="412"/>
      <c r="G307" s="689"/>
      <c r="H307" s="689"/>
      <c r="I307" s="689"/>
      <c r="J307" s="689"/>
      <c r="K307" s="689"/>
      <c r="L307" s="689"/>
      <c r="M307" s="689"/>
      <c r="N307" s="689"/>
      <c r="O307" s="689"/>
      <c r="P307" s="689"/>
      <c r="Q307" s="689"/>
      <c r="R307" s="689"/>
      <c r="S307" s="689"/>
      <c r="T307" s="689"/>
      <c r="U307" s="689"/>
      <c r="V307" s="689"/>
      <c r="W307" s="327"/>
      <c r="X307" s="327"/>
      <c r="Y307" s="327"/>
      <c r="Z307" s="327"/>
      <c r="AA307" s="327"/>
      <c r="AB307" s="327"/>
    </row>
    <row r="308" spans="1:28" s="40" customFormat="1" ht="15">
      <c r="A308" s="412"/>
      <c r="B308" s="412"/>
      <c r="C308" s="412"/>
      <c r="D308" s="412"/>
      <c r="E308" s="412"/>
      <c r="F308" s="412"/>
      <c r="G308" s="689"/>
      <c r="H308" s="689"/>
      <c r="I308" s="689"/>
      <c r="J308" s="689"/>
      <c r="K308" s="689"/>
      <c r="L308" s="689"/>
      <c r="M308" s="689"/>
      <c r="N308" s="689"/>
      <c r="O308" s="689"/>
      <c r="P308" s="689"/>
      <c r="Q308" s="689"/>
      <c r="R308" s="689"/>
      <c r="S308" s="689"/>
      <c r="T308" s="689"/>
      <c r="U308" s="689"/>
      <c r="V308" s="689"/>
      <c r="W308" s="327"/>
      <c r="X308" s="327"/>
      <c r="Y308" s="327"/>
      <c r="Z308" s="327"/>
      <c r="AA308" s="327"/>
      <c r="AB308" s="327"/>
    </row>
    <row r="309" spans="1:28" s="40" customFormat="1" ht="15">
      <c r="A309" s="412"/>
      <c r="B309" s="412"/>
      <c r="C309" s="412"/>
      <c r="D309" s="412"/>
      <c r="E309" s="412"/>
      <c r="F309" s="412"/>
      <c r="G309" s="689"/>
      <c r="H309" s="689"/>
      <c r="I309" s="689"/>
      <c r="J309" s="689"/>
      <c r="K309" s="689"/>
      <c r="L309" s="689"/>
      <c r="M309" s="689"/>
      <c r="N309" s="689"/>
      <c r="O309" s="689"/>
      <c r="P309" s="689"/>
      <c r="Q309" s="689"/>
      <c r="R309" s="689"/>
      <c r="S309" s="689"/>
      <c r="T309" s="689"/>
      <c r="U309" s="689"/>
      <c r="V309" s="689"/>
      <c r="W309" s="327"/>
      <c r="X309" s="327"/>
      <c r="Y309" s="327"/>
      <c r="Z309" s="327"/>
      <c r="AA309" s="327"/>
      <c r="AB309" s="327"/>
    </row>
    <row r="310" spans="1:28" s="40" customFormat="1" ht="15">
      <c r="A310" s="412"/>
      <c r="B310" s="412"/>
      <c r="C310" s="412"/>
      <c r="D310" s="412"/>
      <c r="E310" s="412"/>
      <c r="F310" s="412"/>
      <c r="G310" s="689"/>
      <c r="H310" s="689"/>
      <c r="I310" s="689"/>
      <c r="J310" s="689"/>
      <c r="K310" s="689"/>
      <c r="L310" s="689"/>
      <c r="M310" s="689"/>
      <c r="N310" s="689"/>
      <c r="O310" s="689"/>
      <c r="P310" s="689"/>
      <c r="Q310" s="689"/>
      <c r="R310" s="689"/>
      <c r="S310" s="689"/>
      <c r="T310" s="689"/>
      <c r="U310" s="689"/>
      <c r="V310" s="689"/>
      <c r="W310" s="327"/>
      <c r="X310" s="327"/>
      <c r="Y310" s="327"/>
      <c r="Z310" s="327"/>
      <c r="AA310" s="327"/>
      <c r="AB310" s="327"/>
    </row>
    <row r="311" spans="1:28" s="40" customFormat="1" ht="15">
      <c r="A311" s="412"/>
      <c r="B311" s="412"/>
      <c r="C311" s="412"/>
      <c r="D311" s="412"/>
      <c r="E311" s="412"/>
      <c r="F311" s="412"/>
      <c r="G311" s="689"/>
      <c r="H311" s="689"/>
      <c r="I311" s="689"/>
      <c r="J311" s="689"/>
      <c r="K311" s="689"/>
      <c r="L311" s="689"/>
      <c r="M311" s="689"/>
      <c r="N311" s="689"/>
      <c r="O311" s="689"/>
      <c r="P311" s="689"/>
      <c r="Q311" s="689"/>
      <c r="R311" s="689"/>
      <c r="S311" s="689"/>
      <c r="T311" s="689"/>
      <c r="U311" s="689"/>
      <c r="V311" s="689"/>
      <c r="W311" s="327"/>
      <c r="X311" s="327"/>
      <c r="Y311" s="327"/>
      <c r="Z311" s="327"/>
      <c r="AA311" s="327"/>
      <c r="AB311" s="327"/>
    </row>
    <row r="312" spans="1:28" s="40" customFormat="1" ht="15">
      <c r="A312" s="412"/>
      <c r="B312" s="412"/>
      <c r="C312" s="412"/>
      <c r="D312" s="412"/>
      <c r="E312" s="412"/>
      <c r="F312" s="412"/>
      <c r="G312" s="689"/>
      <c r="H312" s="689"/>
      <c r="I312" s="689"/>
      <c r="J312" s="689"/>
      <c r="K312" s="689"/>
      <c r="L312" s="689"/>
      <c r="M312" s="689"/>
      <c r="N312" s="689"/>
      <c r="O312" s="689"/>
      <c r="P312" s="689"/>
      <c r="Q312" s="689"/>
      <c r="R312" s="689"/>
      <c r="S312" s="689"/>
      <c r="T312" s="689"/>
      <c r="U312" s="689"/>
      <c r="V312" s="689"/>
      <c r="W312" s="327"/>
      <c r="X312" s="327"/>
      <c r="Y312" s="327"/>
      <c r="Z312" s="327"/>
      <c r="AA312" s="327"/>
      <c r="AB312" s="327"/>
    </row>
    <row r="313" spans="1:28" s="40" customFormat="1" ht="15">
      <c r="A313" s="412"/>
      <c r="B313" s="412"/>
      <c r="C313" s="412"/>
      <c r="D313" s="412"/>
      <c r="E313" s="412"/>
      <c r="F313" s="412"/>
      <c r="G313" s="689"/>
      <c r="H313" s="689"/>
      <c r="I313" s="689"/>
      <c r="J313" s="689"/>
      <c r="K313" s="689"/>
      <c r="L313" s="689"/>
      <c r="M313" s="689"/>
      <c r="N313" s="689"/>
      <c r="O313" s="689"/>
      <c r="P313" s="689"/>
      <c r="Q313" s="689"/>
      <c r="R313" s="689"/>
      <c r="S313" s="689"/>
      <c r="T313" s="689"/>
      <c r="U313" s="689"/>
      <c r="V313" s="689"/>
      <c r="W313" s="327"/>
      <c r="X313" s="327"/>
      <c r="Y313" s="327"/>
      <c r="Z313" s="327"/>
      <c r="AA313" s="327"/>
      <c r="AB313" s="327"/>
    </row>
    <row r="314" spans="1:28" s="40" customFormat="1" ht="15">
      <c r="A314" s="412"/>
      <c r="B314" s="412"/>
      <c r="C314" s="412"/>
      <c r="D314" s="412"/>
      <c r="E314" s="412"/>
      <c r="F314" s="412"/>
      <c r="G314" s="689"/>
      <c r="H314" s="689"/>
      <c r="I314" s="689"/>
      <c r="J314" s="689"/>
      <c r="K314" s="689"/>
      <c r="L314" s="689"/>
      <c r="M314" s="689"/>
      <c r="N314" s="689"/>
      <c r="O314" s="689"/>
      <c r="P314" s="689"/>
      <c r="Q314" s="689"/>
      <c r="R314" s="689"/>
      <c r="S314" s="689"/>
      <c r="T314" s="689"/>
      <c r="U314" s="689"/>
      <c r="V314" s="689"/>
      <c r="W314" s="327"/>
      <c r="X314" s="327"/>
      <c r="Y314" s="327"/>
      <c r="Z314" s="327"/>
      <c r="AA314" s="327"/>
      <c r="AB314" s="327"/>
    </row>
    <row r="315" spans="1:28" s="40" customFormat="1" ht="15">
      <c r="A315" s="412"/>
      <c r="B315" s="412"/>
      <c r="C315" s="412"/>
      <c r="D315" s="412"/>
      <c r="E315" s="412"/>
      <c r="F315" s="412"/>
      <c r="G315" s="689"/>
      <c r="H315" s="689"/>
      <c r="I315" s="689"/>
      <c r="J315" s="689"/>
      <c r="K315" s="689"/>
      <c r="L315" s="689"/>
      <c r="M315" s="689"/>
      <c r="N315" s="689"/>
      <c r="O315" s="689"/>
      <c r="P315" s="689"/>
      <c r="Q315" s="689"/>
      <c r="R315" s="689"/>
      <c r="S315" s="689"/>
      <c r="T315" s="689"/>
      <c r="U315" s="689"/>
      <c r="V315" s="689"/>
      <c r="W315" s="327"/>
      <c r="X315" s="327"/>
      <c r="Y315" s="327"/>
      <c r="Z315" s="327"/>
      <c r="AA315" s="327"/>
      <c r="AB315" s="327"/>
    </row>
    <row r="316" spans="1:28" s="40" customFormat="1" ht="15">
      <c r="A316" s="412"/>
      <c r="B316" s="412"/>
      <c r="C316" s="412"/>
      <c r="D316" s="412"/>
      <c r="E316" s="412"/>
      <c r="F316" s="412"/>
      <c r="G316" s="689"/>
      <c r="H316" s="689"/>
      <c r="I316" s="689"/>
      <c r="J316" s="689"/>
      <c r="K316" s="689"/>
      <c r="L316" s="689"/>
      <c r="M316" s="689"/>
      <c r="N316" s="689"/>
      <c r="O316" s="689"/>
      <c r="P316" s="689"/>
      <c r="Q316" s="689"/>
      <c r="R316" s="689"/>
      <c r="S316" s="689"/>
      <c r="T316" s="689"/>
      <c r="U316" s="689"/>
      <c r="V316" s="689"/>
      <c r="W316" s="327"/>
      <c r="X316" s="327"/>
      <c r="Y316" s="327"/>
      <c r="Z316" s="327"/>
      <c r="AA316" s="327"/>
      <c r="AB316" s="327"/>
    </row>
    <row r="317" spans="1:28" s="40" customFormat="1" ht="15">
      <c r="A317" s="412"/>
      <c r="B317" s="412"/>
      <c r="C317" s="412"/>
      <c r="D317" s="412"/>
      <c r="E317" s="412"/>
      <c r="F317" s="412"/>
      <c r="G317" s="689"/>
      <c r="H317" s="689"/>
      <c r="I317" s="689"/>
      <c r="J317" s="689"/>
      <c r="K317" s="689"/>
      <c r="L317" s="689"/>
      <c r="M317" s="689"/>
      <c r="N317" s="689"/>
      <c r="O317" s="689"/>
      <c r="P317" s="689"/>
      <c r="Q317" s="689"/>
      <c r="R317" s="689"/>
      <c r="S317" s="689"/>
      <c r="T317" s="689"/>
      <c r="U317" s="689"/>
      <c r="V317" s="689"/>
      <c r="W317" s="327"/>
      <c r="X317" s="327"/>
      <c r="Y317" s="327"/>
      <c r="Z317" s="327"/>
      <c r="AA317" s="327"/>
      <c r="AB317" s="327"/>
    </row>
    <row r="318" spans="1:28" s="40" customFormat="1" ht="15">
      <c r="A318" s="412"/>
      <c r="B318" s="412"/>
      <c r="C318" s="412"/>
      <c r="D318" s="412"/>
      <c r="E318" s="412"/>
      <c r="F318" s="412"/>
      <c r="G318" s="689"/>
      <c r="H318" s="689"/>
      <c r="I318" s="689"/>
      <c r="J318" s="689"/>
      <c r="K318" s="689"/>
      <c r="L318" s="689"/>
      <c r="M318" s="689"/>
      <c r="N318" s="689"/>
      <c r="O318" s="689"/>
      <c r="P318" s="689"/>
      <c r="Q318" s="689"/>
      <c r="R318" s="689"/>
      <c r="S318" s="689"/>
      <c r="T318" s="689"/>
      <c r="U318" s="689"/>
      <c r="V318" s="689"/>
      <c r="W318" s="327"/>
      <c r="X318" s="327"/>
      <c r="Y318" s="327"/>
      <c r="Z318" s="327"/>
      <c r="AA318" s="327"/>
      <c r="AB318" s="327"/>
    </row>
    <row r="319" spans="1:28" s="40" customFormat="1" ht="15">
      <c r="A319" s="412"/>
      <c r="B319" s="412"/>
      <c r="C319" s="412"/>
      <c r="D319" s="412"/>
      <c r="E319" s="412"/>
      <c r="F319" s="412"/>
      <c r="G319" s="689"/>
      <c r="H319" s="689"/>
      <c r="I319" s="689"/>
      <c r="J319" s="689"/>
      <c r="K319" s="689"/>
      <c r="L319" s="689"/>
      <c r="M319" s="689"/>
      <c r="N319" s="689"/>
      <c r="O319" s="689"/>
      <c r="P319" s="689"/>
      <c r="Q319" s="689"/>
      <c r="R319" s="689"/>
      <c r="S319" s="689"/>
      <c r="T319" s="689"/>
      <c r="U319" s="689"/>
      <c r="V319" s="689"/>
      <c r="W319" s="327"/>
      <c r="X319" s="327"/>
      <c r="Y319" s="327"/>
      <c r="Z319" s="327"/>
      <c r="AA319" s="327"/>
      <c r="AB319" s="327"/>
    </row>
    <row r="320" spans="1:28" s="40" customFormat="1" ht="15">
      <c r="A320" s="412"/>
      <c r="B320" s="412"/>
      <c r="C320" s="412"/>
      <c r="D320" s="412"/>
      <c r="E320" s="412"/>
      <c r="F320" s="412"/>
      <c r="G320" s="689"/>
      <c r="H320" s="689"/>
      <c r="I320" s="689"/>
      <c r="J320" s="689"/>
      <c r="K320" s="689"/>
      <c r="L320" s="689"/>
      <c r="M320" s="689"/>
      <c r="N320" s="689"/>
      <c r="O320" s="689"/>
      <c r="P320" s="689"/>
      <c r="Q320" s="689"/>
      <c r="R320" s="689"/>
      <c r="S320" s="689"/>
      <c r="T320" s="689"/>
      <c r="U320" s="689"/>
      <c r="V320" s="689"/>
      <c r="W320" s="327"/>
      <c r="X320" s="327"/>
      <c r="Y320" s="327"/>
      <c r="Z320" s="327"/>
      <c r="AA320" s="327"/>
      <c r="AB320" s="327"/>
    </row>
    <row r="321" spans="1:28" s="40" customFormat="1" ht="15">
      <c r="A321" s="412"/>
      <c r="B321" s="412"/>
      <c r="C321" s="412"/>
      <c r="D321" s="412"/>
      <c r="E321" s="412"/>
      <c r="F321" s="412"/>
      <c r="G321" s="689"/>
      <c r="H321" s="689"/>
      <c r="I321" s="689"/>
      <c r="J321" s="689"/>
      <c r="K321" s="689"/>
      <c r="L321" s="689"/>
      <c r="M321" s="689"/>
      <c r="N321" s="689"/>
      <c r="O321" s="689"/>
      <c r="P321" s="689"/>
      <c r="Q321" s="689"/>
      <c r="R321" s="689"/>
      <c r="S321" s="689"/>
      <c r="T321" s="689"/>
      <c r="U321" s="689"/>
      <c r="V321" s="689"/>
      <c r="W321" s="327"/>
      <c r="X321" s="327"/>
      <c r="Y321" s="327"/>
      <c r="Z321" s="327"/>
      <c r="AA321" s="327"/>
      <c r="AB321" s="327"/>
    </row>
    <row r="322" spans="1:28" s="40" customFormat="1" ht="15">
      <c r="A322" s="412"/>
      <c r="B322" s="412"/>
      <c r="C322" s="412"/>
      <c r="D322" s="412"/>
      <c r="E322" s="412"/>
      <c r="F322" s="412"/>
      <c r="G322" s="689"/>
      <c r="H322" s="689"/>
      <c r="I322" s="689"/>
      <c r="J322" s="689"/>
      <c r="K322" s="689"/>
      <c r="L322" s="689"/>
      <c r="M322" s="689"/>
      <c r="N322" s="689"/>
      <c r="O322" s="689"/>
      <c r="P322" s="689"/>
      <c r="Q322" s="689"/>
      <c r="R322" s="689"/>
      <c r="S322" s="689"/>
      <c r="T322" s="689"/>
      <c r="U322" s="689"/>
      <c r="V322" s="689"/>
      <c r="W322" s="327"/>
      <c r="X322" s="327"/>
      <c r="Y322" s="327"/>
      <c r="Z322" s="327"/>
      <c r="AA322" s="327"/>
      <c r="AB322" s="327"/>
    </row>
    <row r="323" spans="1:28" s="40" customFormat="1" ht="15">
      <c r="A323" s="412"/>
      <c r="B323" s="412"/>
      <c r="C323" s="412"/>
      <c r="D323" s="412"/>
      <c r="E323" s="412"/>
      <c r="F323" s="412"/>
      <c r="G323" s="689"/>
      <c r="H323" s="689"/>
      <c r="I323" s="689"/>
      <c r="J323" s="689"/>
      <c r="K323" s="689"/>
      <c r="L323" s="689"/>
      <c r="M323" s="689"/>
      <c r="N323" s="689"/>
      <c r="O323" s="689"/>
      <c r="P323" s="689"/>
      <c r="Q323" s="689"/>
      <c r="R323" s="689"/>
      <c r="S323" s="689"/>
      <c r="T323" s="689"/>
      <c r="U323" s="689"/>
      <c r="V323" s="689"/>
      <c r="W323" s="327"/>
      <c r="X323" s="327"/>
      <c r="Y323" s="327"/>
      <c r="Z323" s="327"/>
      <c r="AA323" s="327"/>
      <c r="AB323" s="327"/>
    </row>
    <row r="324" spans="1:28" s="40" customFormat="1" ht="15">
      <c r="A324" s="412"/>
      <c r="B324" s="412"/>
      <c r="C324" s="412"/>
      <c r="D324" s="412"/>
      <c r="E324" s="412"/>
      <c r="F324" s="412"/>
      <c r="G324" s="689"/>
      <c r="H324" s="689"/>
      <c r="I324" s="689"/>
      <c r="J324" s="689"/>
      <c r="K324" s="689"/>
      <c r="L324" s="689"/>
      <c r="M324" s="689"/>
      <c r="N324" s="689"/>
      <c r="O324" s="689"/>
      <c r="P324" s="689"/>
      <c r="Q324" s="689"/>
      <c r="R324" s="689"/>
      <c r="S324" s="689"/>
      <c r="T324" s="689"/>
      <c r="U324" s="689"/>
      <c r="V324" s="689"/>
      <c r="W324" s="327"/>
      <c r="X324" s="327"/>
      <c r="Y324" s="327"/>
      <c r="Z324" s="327"/>
      <c r="AA324" s="327"/>
      <c r="AB324" s="327"/>
    </row>
    <row r="325" spans="1:28" s="40" customFormat="1" ht="15">
      <c r="A325" s="412"/>
      <c r="B325" s="412"/>
      <c r="C325" s="412"/>
      <c r="D325" s="412"/>
      <c r="E325" s="412"/>
      <c r="F325" s="412"/>
      <c r="G325" s="689"/>
      <c r="H325" s="689"/>
      <c r="I325" s="689"/>
      <c r="J325" s="689"/>
      <c r="K325" s="689"/>
      <c r="L325" s="689"/>
      <c r="M325" s="689"/>
      <c r="N325" s="689"/>
      <c r="O325" s="689"/>
      <c r="P325" s="689"/>
      <c r="Q325" s="689"/>
      <c r="R325" s="689"/>
      <c r="S325" s="689"/>
      <c r="T325" s="689"/>
      <c r="U325" s="689"/>
      <c r="V325" s="689"/>
      <c r="W325" s="327"/>
      <c r="X325" s="327"/>
      <c r="Y325" s="327"/>
      <c r="Z325" s="327"/>
      <c r="AA325" s="327"/>
      <c r="AB325" s="327"/>
    </row>
    <row r="326" spans="1:28" s="40" customFormat="1" ht="15">
      <c r="A326" s="412"/>
      <c r="B326" s="412"/>
      <c r="C326" s="412"/>
      <c r="D326" s="412"/>
      <c r="E326" s="412"/>
      <c r="F326" s="412"/>
      <c r="G326" s="689"/>
      <c r="H326" s="689"/>
      <c r="I326" s="689"/>
      <c r="J326" s="689"/>
      <c r="K326" s="689"/>
      <c r="L326" s="689"/>
      <c r="M326" s="689"/>
      <c r="N326" s="689"/>
      <c r="O326" s="689"/>
      <c r="P326" s="689"/>
      <c r="Q326" s="689"/>
      <c r="R326" s="689"/>
      <c r="S326" s="689"/>
      <c r="T326" s="689"/>
      <c r="U326" s="689"/>
      <c r="V326" s="689"/>
      <c r="W326" s="327"/>
      <c r="X326" s="327"/>
      <c r="Y326" s="327"/>
      <c r="Z326" s="327"/>
      <c r="AA326" s="327"/>
      <c r="AB326" s="327"/>
    </row>
    <row r="327" spans="1:28" s="40" customFormat="1" ht="15">
      <c r="A327" s="412"/>
      <c r="B327" s="412"/>
      <c r="C327" s="412"/>
      <c r="D327" s="412"/>
      <c r="E327" s="412"/>
      <c r="F327" s="412"/>
      <c r="G327" s="689"/>
      <c r="H327" s="689"/>
      <c r="I327" s="689"/>
      <c r="J327" s="689"/>
      <c r="K327" s="689"/>
      <c r="L327" s="689"/>
      <c r="M327" s="689"/>
      <c r="N327" s="689"/>
      <c r="O327" s="689"/>
      <c r="P327" s="689"/>
      <c r="Q327" s="689"/>
      <c r="R327" s="689"/>
      <c r="S327" s="689"/>
      <c r="T327" s="689"/>
      <c r="U327" s="689"/>
      <c r="V327" s="689"/>
      <c r="W327" s="327"/>
      <c r="X327" s="327"/>
      <c r="Y327" s="327"/>
      <c r="Z327" s="327"/>
      <c r="AA327" s="327"/>
      <c r="AB327" s="327"/>
    </row>
    <row r="328" spans="1:28" s="40" customFormat="1" ht="15">
      <c r="A328" s="412"/>
      <c r="B328" s="412"/>
      <c r="C328" s="412"/>
      <c r="D328" s="412"/>
      <c r="E328" s="412"/>
      <c r="F328" s="412"/>
      <c r="G328" s="689"/>
      <c r="H328" s="689"/>
      <c r="I328" s="689"/>
      <c r="J328" s="689"/>
      <c r="K328" s="689"/>
      <c r="L328" s="689"/>
      <c r="M328" s="689"/>
      <c r="N328" s="689"/>
      <c r="O328" s="689"/>
      <c r="P328" s="689"/>
      <c r="Q328" s="689"/>
      <c r="R328" s="689"/>
      <c r="S328" s="689"/>
      <c r="T328" s="689"/>
      <c r="U328" s="689"/>
      <c r="V328" s="689"/>
      <c r="W328" s="327"/>
      <c r="X328" s="327"/>
      <c r="Y328" s="327"/>
      <c r="Z328" s="327"/>
      <c r="AA328" s="327"/>
      <c r="AB328" s="327"/>
    </row>
    <row r="329" spans="1:28" s="40" customFormat="1" ht="15">
      <c r="A329" s="412"/>
      <c r="B329" s="412"/>
      <c r="C329" s="412"/>
      <c r="D329" s="412"/>
      <c r="E329" s="412"/>
      <c r="F329" s="412"/>
      <c r="G329" s="689"/>
      <c r="H329" s="689"/>
      <c r="I329" s="689"/>
      <c r="J329" s="689"/>
      <c r="K329" s="689"/>
      <c r="L329" s="689"/>
      <c r="M329" s="689"/>
      <c r="N329" s="689"/>
      <c r="O329" s="689"/>
      <c r="P329" s="689"/>
      <c r="Q329" s="689"/>
      <c r="R329" s="689"/>
      <c r="S329" s="689"/>
      <c r="T329" s="689"/>
      <c r="U329" s="689"/>
      <c r="V329" s="689"/>
      <c r="W329" s="327"/>
      <c r="X329" s="327"/>
      <c r="Y329" s="327"/>
      <c r="Z329" s="327"/>
      <c r="AA329" s="327"/>
      <c r="AB329" s="327"/>
    </row>
    <row r="330" spans="1:28" s="40" customFormat="1" ht="15">
      <c r="A330" s="412"/>
      <c r="B330" s="412"/>
      <c r="C330" s="412"/>
      <c r="D330" s="412"/>
      <c r="E330" s="412"/>
      <c r="F330" s="412"/>
      <c r="G330" s="689"/>
      <c r="H330" s="689"/>
      <c r="I330" s="689"/>
      <c r="J330" s="689"/>
      <c r="K330" s="689"/>
      <c r="L330" s="689"/>
      <c r="M330" s="689"/>
      <c r="N330" s="689"/>
      <c r="O330" s="689"/>
      <c r="P330" s="689"/>
      <c r="Q330" s="689"/>
      <c r="R330" s="689"/>
      <c r="S330" s="689"/>
      <c r="T330" s="689"/>
      <c r="U330" s="689"/>
      <c r="V330" s="689"/>
      <c r="W330" s="327"/>
      <c r="X330" s="327"/>
      <c r="Y330" s="327"/>
      <c r="Z330" s="327"/>
      <c r="AA330" s="327"/>
      <c r="AB330" s="327"/>
    </row>
    <row r="331" spans="1:28" s="40" customFormat="1" ht="15">
      <c r="A331" s="412"/>
      <c r="B331" s="412"/>
      <c r="C331" s="412"/>
      <c r="D331" s="412"/>
      <c r="E331" s="412"/>
      <c r="F331" s="412"/>
      <c r="G331" s="689"/>
      <c r="H331" s="689"/>
      <c r="I331" s="689"/>
      <c r="J331" s="689"/>
      <c r="K331" s="689"/>
      <c r="L331" s="689"/>
      <c r="M331" s="689"/>
      <c r="N331" s="689"/>
      <c r="O331" s="689"/>
      <c r="P331" s="689"/>
      <c r="Q331" s="689"/>
      <c r="R331" s="689"/>
      <c r="S331" s="689"/>
      <c r="T331" s="689"/>
      <c r="U331" s="689"/>
      <c r="V331" s="689"/>
      <c r="W331" s="327"/>
      <c r="X331" s="327"/>
      <c r="Y331" s="327"/>
      <c r="Z331" s="327"/>
      <c r="AA331" s="327"/>
      <c r="AB331" s="327"/>
    </row>
    <row r="332" spans="1:28" s="40" customFormat="1" ht="15">
      <c r="A332" s="412"/>
      <c r="B332" s="412"/>
      <c r="C332" s="412"/>
      <c r="D332" s="412"/>
      <c r="E332" s="412"/>
      <c r="F332" s="412"/>
      <c r="G332" s="689"/>
      <c r="H332" s="689"/>
      <c r="I332" s="689"/>
      <c r="J332" s="689"/>
      <c r="K332" s="689"/>
      <c r="L332" s="689"/>
      <c r="M332" s="689"/>
      <c r="N332" s="689"/>
      <c r="O332" s="689"/>
      <c r="P332" s="689"/>
      <c r="Q332" s="689"/>
      <c r="R332" s="689"/>
      <c r="S332" s="689"/>
      <c r="T332" s="689"/>
      <c r="U332" s="689"/>
      <c r="V332" s="689"/>
      <c r="W332" s="327"/>
      <c r="X332" s="327"/>
      <c r="Y332" s="327"/>
      <c r="Z332" s="327"/>
      <c r="AA332" s="327"/>
      <c r="AB332" s="327"/>
    </row>
    <row r="333" spans="1:28" s="40" customFormat="1" ht="15">
      <c r="A333" s="412"/>
      <c r="B333" s="412"/>
      <c r="C333" s="412"/>
      <c r="D333" s="412"/>
      <c r="E333" s="412"/>
      <c r="F333" s="412"/>
      <c r="G333" s="689"/>
      <c r="H333" s="689"/>
      <c r="I333" s="689"/>
      <c r="J333" s="689"/>
      <c r="K333" s="689"/>
      <c r="L333" s="689"/>
      <c r="M333" s="689"/>
      <c r="N333" s="689"/>
      <c r="O333" s="689"/>
      <c r="P333" s="689"/>
      <c r="Q333" s="689"/>
      <c r="R333" s="689"/>
      <c r="S333" s="689"/>
      <c r="T333" s="689"/>
      <c r="U333" s="689"/>
      <c r="V333" s="689"/>
      <c r="W333" s="327"/>
      <c r="X333" s="327"/>
      <c r="Y333" s="327"/>
      <c r="Z333" s="327"/>
      <c r="AA333" s="327"/>
      <c r="AB333" s="327"/>
    </row>
    <row r="334" spans="1:28" s="40" customFormat="1" ht="15">
      <c r="A334" s="412"/>
      <c r="B334" s="412"/>
      <c r="C334" s="412"/>
      <c r="D334" s="412"/>
      <c r="E334" s="412"/>
      <c r="F334" s="412"/>
      <c r="G334" s="689"/>
      <c r="H334" s="689"/>
      <c r="I334" s="689"/>
      <c r="J334" s="689"/>
      <c r="K334" s="689"/>
      <c r="L334" s="689"/>
      <c r="M334" s="689"/>
      <c r="N334" s="689"/>
      <c r="O334" s="689"/>
      <c r="P334" s="689"/>
      <c r="Q334" s="689"/>
      <c r="R334" s="689"/>
      <c r="S334" s="689"/>
      <c r="T334" s="689"/>
      <c r="U334" s="689"/>
      <c r="V334" s="689"/>
      <c r="W334" s="327"/>
      <c r="X334" s="327"/>
      <c r="Y334" s="327"/>
      <c r="Z334" s="327"/>
      <c r="AA334" s="327"/>
      <c r="AB334" s="327"/>
    </row>
    <row r="335" spans="1:28" s="40" customFormat="1" ht="15">
      <c r="A335" s="412"/>
      <c r="B335" s="412"/>
      <c r="C335" s="412"/>
      <c r="D335" s="412"/>
      <c r="E335" s="412"/>
      <c r="F335" s="412"/>
      <c r="G335" s="689"/>
      <c r="H335" s="689"/>
      <c r="I335" s="689"/>
      <c r="J335" s="689"/>
      <c r="K335" s="689"/>
      <c r="L335" s="689"/>
      <c r="M335" s="689"/>
      <c r="N335" s="689"/>
      <c r="O335" s="689"/>
      <c r="P335" s="689"/>
      <c r="Q335" s="689"/>
      <c r="R335" s="689"/>
      <c r="S335" s="689"/>
      <c r="T335" s="689"/>
      <c r="U335" s="689"/>
      <c r="V335" s="689"/>
      <c r="W335" s="327"/>
      <c r="X335" s="327"/>
      <c r="Y335" s="327"/>
      <c r="Z335" s="327"/>
      <c r="AA335" s="327"/>
      <c r="AB335" s="327"/>
    </row>
    <row r="336" spans="1:28" s="40" customFormat="1" ht="15">
      <c r="A336" s="412"/>
      <c r="B336" s="412"/>
      <c r="C336" s="412"/>
      <c r="D336" s="412"/>
      <c r="E336" s="412"/>
      <c r="F336" s="412"/>
      <c r="G336" s="689"/>
      <c r="H336" s="689"/>
      <c r="I336" s="689"/>
      <c r="J336" s="689"/>
      <c r="K336" s="689"/>
      <c r="L336" s="689"/>
      <c r="M336" s="689"/>
      <c r="N336" s="689"/>
      <c r="O336" s="689"/>
      <c r="P336" s="689"/>
      <c r="Q336" s="689"/>
      <c r="R336" s="689"/>
      <c r="S336" s="689"/>
      <c r="T336" s="689"/>
      <c r="U336" s="689"/>
      <c r="V336" s="689"/>
      <c r="W336" s="327"/>
      <c r="X336" s="327"/>
      <c r="Y336" s="327"/>
      <c r="Z336" s="327"/>
      <c r="AA336" s="327"/>
      <c r="AB336" s="327"/>
    </row>
    <row r="337" spans="1:28" s="40" customFormat="1" ht="15">
      <c r="A337" s="412"/>
      <c r="B337" s="412"/>
      <c r="C337" s="412"/>
      <c r="D337" s="412"/>
      <c r="E337" s="412"/>
      <c r="F337" s="412"/>
      <c r="G337" s="689"/>
      <c r="H337" s="689"/>
      <c r="I337" s="689"/>
      <c r="J337" s="689"/>
      <c r="K337" s="689"/>
      <c r="L337" s="689"/>
      <c r="M337" s="689"/>
      <c r="N337" s="689"/>
      <c r="O337" s="689"/>
      <c r="P337" s="689"/>
      <c r="Q337" s="689"/>
      <c r="R337" s="689"/>
      <c r="S337" s="689"/>
      <c r="T337" s="689"/>
      <c r="U337" s="689"/>
      <c r="V337" s="689"/>
      <c r="W337" s="327"/>
      <c r="X337" s="327"/>
      <c r="Y337" s="327"/>
      <c r="Z337" s="327"/>
      <c r="AA337" s="327"/>
      <c r="AB337" s="327"/>
    </row>
    <row r="338" spans="1:28" s="40" customFormat="1" ht="15">
      <c r="A338" s="412"/>
      <c r="B338" s="412"/>
      <c r="C338" s="412"/>
      <c r="D338" s="412"/>
      <c r="E338" s="412"/>
      <c r="F338" s="412"/>
      <c r="G338" s="689"/>
      <c r="H338" s="689"/>
      <c r="I338" s="689"/>
      <c r="J338" s="689"/>
      <c r="K338" s="689"/>
      <c r="L338" s="689"/>
      <c r="M338" s="689"/>
      <c r="N338" s="689"/>
      <c r="O338" s="689"/>
      <c r="P338" s="689"/>
      <c r="Q338" s="689"/>
      <c r="R338" s="689"/>
      <c r="S338" s="689"/>
      <c r="T338" s="689"/>
      <c r="U338" s="689"/>
      <c r="V338" s="689"/>
      <c r="W338" s="327"/>
      <c r="X338" s="327"/>
      <c r="Y338" s="327"/>
      <c r="Z338" s="327"/>
      <c r="AA338" s="327"/>
      <c r="AB338" s="327"/>
    </row>
    <row r="339" spans="1:28" s="40" customFormat="1" ht="15">
      <c r="A339" s="412"/>
      <c r="B339" s="412"/>
      <c r="C339" s="412"/>
      <c r="D339" s="412"/>
      <c r="E339" s="412"/>
      <c r="F339" s="412"/>
      <c r="G339" s="689"/>
      <c r="H339" s="689"/>
      <c r="I339" s="689"/>
      <c r="J339" s="689"/>
      <c r="K339" s="689"/>
      <c r="L339" s="689"/>
      <c r="M339" s="689"/>
      <c r="N339" s="689"/>
      <c r="O339" s="689"/>
      <c r="P339" s="689"/>
      <c r="Q339" s="689"/>
      <c r="R339" s="689"/>
      <c r="S339" s="689"/>
      <c r="T339" s="689"/>
      <c r="U339" s="689"/>
      <c r="V339" s="689"/>
      <c r="W339" s="327"/>
      <c r="X339" s="327"/>
      <c r="Y339" s="327"/>
      <c r="Z339" s="327"/>
      <c r="AA339" s="327"/>
      <c r="AB339" s="327"/>
    </row>
    <row r="340" spans="1:28" s="40" customFormat="1" ht="15">
      <c r="A340" s="412"/>
      <c r="B340" s="412"/>
      <c r="C340" s="412"/>
      <c r="D340" s="412"/>
      <c r="E340" s="412"/>
      <c r="F340" s="412"/>
      <c r="G340" s="689"/>
      <c r="H340" s="689"/>
      <c r="I340" s="689"/>
      <c r="J340" s="689"/>
      <c r="K340" s="689"/>
      <c r="L340" s="689"/>
      <c r="M340" s="689"/>
      <c r="N340" s="689"/>
      <c r="O340" s="689"/>
      <c r="P340" s="689"/>
      <c r="Q340" s="689"/>
      <c r="R340" s="689"/>
      <c r="S340" s="689"/>
      <c r="T340" s="689"/>
      <c r="U340" s="689"/>
      <c r="V340" s="689"/>
      <c r="W340" s="327"/>
      <c r="X340" s="327"/>
      <c r="Y340" s="327"/>
      <c r="Z340" s="327"/>
      <c r="AA340" s="327"/>
      <c r="AB340" s="327"/>
    </row>
    <row r="341" spans="1:28" s="40" customFormat="1" ht="15">
      <c r="A341" s="412"/>
      <c r="B341" s="412"/>
      <c r="C341" s="412"/>
      <c r="D341" s="412"/>
      <c r="E341" s="412"/>
      <c r="F341" s="412"/>
      <c r="G341" s="689"/>
      <c r="H341" s="689"/>
      <c r="I341" s="689"/>
      <c r="J341" s="689"/>
      <c r="K341" s="689"/>
      <c r="L341" s="689"/>
      <c r="M341" s="689"/>
      <c r="N341" s="689"/>
      <c r="O341" s="689"/>
      <c r="P341" s="689"/>
      <c r="Q341" s="689"/>
      <c r="R341" s="689"/>
      <c r="S341" s="689"/>
      <c r="T341" s="689"/>
      <c r="U341" s="689"/>
      <c r="V341" s="689"/>
      <c r="W341" s="327"/>
      <c r="X341" s="327"/>
      <c r="Y341" s="327"/>
      <c r="Z341" s="327"/>
      <c r="AA341" s="327"/>
      <c r="AB341" s="327"/>
    </row>
    <row r="342" spans="1:28" s="40" customFormat="1" ht="15">
      <c r="A342" s="412"/>
      <c r="B342" s="412"/>
      <c r="C342" s="412"/>
      <c r="D342" s="412"/>
      <c r="E342" s="412"/>
      <c r="F342" s="412"/>
      <c r="G342" s="689"/>
      <c r="H342" s="689"/>
      <c r="I342" s="689"/>
      <c r="J342" s="689"/>
      <c r="K342" s="689"/>
      <c r="L342" s="689"/>
      <c r="M342" s="689"/>
      <c r="N342" s="689"/>
      <c r="O342" s="689"/>
      <c r="P342" s="689"/>
      <c r="Q342" s="689"/>
      <c r="R342" s="689"/>
      <c r="S342" s="689"/>
      <c r="T342" s="689"/>
      <c r="U342" s="689"/>
      <c r="V342" s="689"/>
      <c r="W342" s="327"/>
      <c r="X342" s="327"/>
      <c r="Y342" s="327"/>
      <c r="Z342" s="327"/>
      <c r="AA342" s="327"/>
      <c r="AB342" s="327"/>
    </row>
    <row r="343" spans="1:28" s="40" customFormat="1" ht="15">
      <c r="A343" s="412"/>
      <c r="B343" s="412"/>
      <c r="C343" s="412"/>
      <c r="D343" s="412"/>
      <c r="E343" s="412"/>
      <c r="F343" s="412"/>
      <c r="G343" s="689"/>
      <c r="H343" s="689"/>
      <c r="I343" s="689"/>
      <c r="J343" s="689"/>
      <c r="K343" s="689"/>
      <c r="L343" s="689"/>
      <c r="M343" s="689"/>
      <c r="N343" s="689"/>
      <c r="O343" s="689"/>
      <c r="P343" s="689"/>
      <c r="Q343" s="689"/>
      <c r="R343" s="689"/>
      <c r="S343" s="689"/>
      <c r="T343" s="689"/>
      <c r="U343" s="689"/>
      <c r="V343" s="689"/>
      <c r="W343" s="327"/>
      <c r="X343" s="327"/>
      <c r="Y343" s="327"/>
      <c r="Z343" s="327"/>
      <c r="AA343" s="327"/>
      <c r="AB343" s="327"/>
    </row>
    <row r="344" spans="1:28" s="40" customFormat="1" ht="15">
      <c r="A344" s="412"/>
      <c r="B344" s="412"/>
      <c r="C344" s="412"/>
      <c r="D344" s="412"/>
      <c r="E344" s="412"/>
      <c r="F344" s="412"/>
      <c r="G344" s="689"/>
      <c r="H344" s="689"/>
      <c r="I344" s="689"/>
      <c r="J344" s="689"/>
      <c r="K344" s="689"/>
      <c r="L344" s="689"/>
      <c r="M344" s="689"/>
      <c r="N344" s="689"/>
      <c r="O344" s="689"/>
      <c r="P344" s="689"/>
      <c r="Q344" s="689"/>
      <c r="R344" s="689"/>
      <c r="S344" s="689"/>
      <c r="T344" s="689"/>
      <c r="U344" s="689"/>
      <c r="V344" s="689"/>
      <c r="W344" s="327"/>
      <c r="X344" s="327"/>
      <c r="Y344" s="327"/>
      <c r="Z344" s="327"/>
      <c r="AA344" s="327"/>
      <c r="AB344" s="327"/>
    </row>
    <row r="345" spans="1:28" s="40" customFormat="1" ht="15">
      <c r="A345" s="412"/>
      <c r="B345" s="412"/>
      <c r="C345" s="412"/>
      <c r="D345" s="412"/>
      <c r="E345" s="412"/>
      <c r="F345" s="412"/>
      <c r="G345" s="689"/>
      <c r="H345" s="689"/>
      <c r="I345" s="689"/>
      <c r="J345" s="689"/>
      <c r="K345" s="689"/>
      <c r="L345" s="689"/>
      <c r="M345" s="689"/>
      <c r="N345" s="689"/>
      <c r="O345" s="689"/>
      <c r="P345" s="689"/>
      <c r="Q345" s="689"/>
      <c r="R345" s="689"/>
      <c r="S345" s="689"/>
      <c r="T345" s="689"/>
      <c r="U345" s="689"/>
      <c r="V345" s="689"/>
      <c r="W345" s="327"/>
      <c r="X345" s="327"/>
      <c r="Y345" s="327"/>
      <c r="Z345" s="327"/>
      <c r="AA345" s="327"/>
      <c r="AB345" s="327"/>
    </row>
    <row r="346" spans="1:28" s="40" customFormat="1" ht="15">
      <c r="A346" s="412"/>
      <c r="B346" s="412"/>
      <c r="C346" s="412"/>
      <c r="D346" s="412"/>
      <c r="E346" s="412"/>
      <c r="F346" s="412"/>
      <c r="G346" s="689"/>
      <c r="H346" s="689"/>
      <c r="I346" s="689"/>
      <c r="J346" s="689"/>
      <c r="K346" s="689"/>
      <c r="L346" s="689"/>
      <c r="M346" s="689"/>
      <c r="N346" s="689"/>
      <c r="O346" s="689"/>
      <c r="P346" s="689"/>
      <c r="Q346" s="689"/>
      <c r="R346" s="689"/>
      <c r="S346" s="689"/>
      <c r="T346" s="689"/>
      <c r="U346" s="689"/>
      <c r="V346" s="689"/>
      <c r="W346" s="327"/>
      <c r="X346" s="327"/>
      <c r="Y346" s="327"/>
      <c r="Z346" s="327"/>
      <c r="AA346" s="327"/>
      <c r="AB346" s="327"/>
    </row>
    <row r="347" spans="1:28" s="40" customFormat="1" ht="15">
      <c r="A347" s="412"/>
      <c r="B347" s="412"/>
      <c r="C347" s="412"/>
      <c r="D347" s="412"/>
      <c r="E347" s="412"/>
      <c r="F347" s="412"/>
      <c r="G347" s="689"/>
      <c r="H347" s="689"/>
      <c r="I347" s="689"/>
      <c r="J347" s="689"/>
      <c r="K347" s="689"/>
      <c r="L347" s="689"/>
      <c r="M347" s="689"/>
      <c r="N347" s="689"/>
      <c r="O347" s="689"/>
      <c r="P347" s="689"/>
      <c r="Q347" s="689"/>
      <c r="R347" s="689"/>
      <c r="S347" s="689"/>
      <c r="T347" s="689"/>
      <c r="U347" s="689"/>
      <c r="V347" s="689"/>
      <c r="W347" s="327"/>
      <c r="X347" s="327"/>
      <c r="Y347" s="327"/>
      <c r="Z347" s="327"/>
      <c r="AA347" s="327"/>
      <c r="AB347" s="327"/>
    </row>
    <row r="348" spans="1:28" s="40" customFormat="1" ht="15">
      <c r="A348" s="412"/>
      <c r="B348" s="412"/>
      <c r="C348" s="412"/>
      <c r="D348" s="412"/>
      <c r="E348" s="412"/>
      <c r="F348" s="412"/>
      <c r="G348" s="689"/>
      <c r="H348" s="689"/>
      <c r="I348" s="689"/>
      <c r="J348" s="689"/>
      <c r="K348" s="689"/>
      <c r="L348" s="689"/>
      <c r="M348" s="689"/>
      <c r="N348" s="689"/>
      <c r="O348" s="689"/>
      <c r="P348" s="689"/>
      <c r="Q348" s="689"/>
      <c r="R348" s="689"/>
      <c r="S348" s="689"/>
      <c r="T348" s="689"/>
      <c r="U348" s="689"/>
      <c r="V348" s="689"/>
      <c r="W348" s="327"/>
      <c r="X348" s="327"/>
      <c r="Y348" s="327"/>
      <c r="Z348" s="327"/>
      <c r="AA348" s="327"/>
      <c r="AB348" s="327"/>
    </row>
    <row r="349" spans="1:28" s="40" customFormat="1" ht="15">
      <c r="A349" s="412"/>
      <c r="B349" s="412"/>
      <c r="C349" s="412"/>
      <c r="D349" s="412"/>
      <c r="E349" s="412"/>
      <c r="F349" s="412"/>
      <c r="G349" s="689"/>
      <c r="H349" s="689"/>
      <c r="I349" s="689"/>
      <c r="J349" s="689"/>
      <c r="K349" s="689"/>
      <c r="L349" s="689"/>
      <c r="M349" s="689"/>
      <c r="N349" s="689"/>
      <c r="O349" s="689"/>
      <c r="P349" s="689"/>
      <c r="Q349" s="689"/>
      <c r="R349" s="689"/>
      <c r="S349" s="689"/>
      <c r="T349" s="689"/>
      <c r="U349" s="689"/>
      <c r="V349" s="689"/>
      <c r="W349" s="327"/>
      <c r="X349" s="327"/>
      <c r="Y349" s="327"/>
      <c r="Z349" s="327"/>
      <c r="AA349" s="327"/>
      <c r="AB349" s="327"/>
    </row>
    <row r="350" spans="1:28" s="40" customFormat="1" ht="15">
      <c r="A350" s="412"/>
      <c r="B350" s="412"/>
      <c r="C350" s="412"/>
      <c r="D350" s="412"/>
      <c r="E350" s="412"/>
      <c r="F350" s="412"/>
      <c r="G350" s="689"/>
      <c r="H350" s="689"/>
      <c r="I350" s="689"/>
      <c r="J350" s="689"/>
      <c r="K350" s="689"/>
      <c r="L350" s="689"/>
      <c r="M350" s="689"/>
      <c r="N350" s="689"/>
      <c r="O350" s="689"/>
      <c r="P350" s="689"/>
      <c r="Q350" s="689"/>
      <c r="R350" s="689"/>
      <c r="S350" s="689"/>
      <c r="T350" s="689"/>
      <c r="U350" s="689"/>
      <c r="V350" s="689"/>
      <c r="W350" s="327"/>
      <c r="X350" s="327"/>
      <c r="Y350" s="327"/>
      <c r="Z350" s="327"/>
      <c r="AA350" s="327"/>
      <c r="AB350" s="327"/>
    </row>
    <row r="351" spans="1:28" s="40" customFormat="1" ht="15">
      <c r="A351" s="412"/>
      <c r="B351" s="412"/>
      <c r="C351" s="412"/>
      <c r="D351" s="412"/>
      <c r="E351" s="412"/>
      <c r="F351" s="412"/>
      <c r="G351" s="689"/>
      <c r="H351" s="689"/>
      <c r="I351" s="689"/>
      <c r="J351" s="689"/>
      <c r="K351" s="689"/>
      <c r="L351" s="689"/>
      <c r="M351" s="689"/>
      <c r="N351" s="689"/>
      <c r="O351" s="689"/>
      <c r="P351" s="689"/>
      <c r="Q351" s="689"/>
      <c r="R351" s="689"/>
      <c r="S351" s="689"/>
      <c r="T351" s="689"/>
      <c r="U351" s="689"/>
      <c r="V351" s="689"/>
      <c r="W351" s="327"/>
      <c r="X351" s="327"/>
      <c r="Y351" s="327"/>
      <c r="Z351" s="327"/>
      <c r="AA351" s="327"/>
      <c r="AB351" s="327"/>
    </row>
    <row r="352" spans="1:28" s="40" customFormat="1" ht="15">
      <c r="A352" s="412"/>
      <c r="B352" s="412"/>
      <c r="C352" s="412"/>
      <c r="D352" s="412"/>
      <c r="E352" s="412"/>
      <c r="F352" s="412"/>
      <c r="G352" s="689"/>
      <c r="H352" s="689"/>
      <c r="I352" s="689"/>
      <c r="J352" s="689"/>
      <c r="K352" s="689"/>
      <c r="L352" s="689"/>
      <c r="M352" s="689"/>
      <c r="N352" s="689"/>
      <c r="O352" s="689"/>
      <c r="P352" s="689"/>
      <c r="Q352" s="689"/>
      <c r="R352" s="689"/>
      <c r="S352" s="689"/>
      <c r="T352" s="689"/>
      <c r="U352" s="689"/>
      <c r="V352" s="689"/>
      <c r="W352" s="327"/>
      <c r="X352" s="327"/>
      <c r="Y352" s="327"/>
      <c r="Z352" s="327"/>
      <c r="AA352" s="327"/>
      <c r="AB352" s="327"/>
    </row>
    <row r="353" spans="1:28" s="40" customFormat="1" ht="15">
      <c r="A353" s="412"/>
      <c r="B353" s="412"/>
      <c r="C353" s="412"/>
      <c r="D353" s="412"/>
      <c r="E353" s="412"/>
      <c r="F353" s="412"/>
      <c r="G353" s="689"/>
      <c r="H353" s="689"/>
      <c r="I353" s="689"/>
      <c r="J353" s="689"/>
      <c r="K353" s="689"/>
      <c r="L353" s="689"/>
      <c r="M353" s="689"/>
      <c r="N353" s="689"/>
      <c r="O353" s="689"/>
      <c r="P353" s="689"/>
      <c r="Q353" s="689"/>
      <c r="R353" s="689"/>
      <c r="S353" s="689"/>
      <c r="T353" s="689"/>
      <c r="U353" s="689"/>
      <c r="V353" s="689"/>
      <c r="W353" s="327"/>
      <c r="X353" s="327"/>
      <c r="Y353" s="327"/>
      <c r="Z353" s="327"/>
      <c r="AA353" s="327"/>
      <c r="AB353" s="327"/>
    </row>
    <row r="354" spans="1:28" s="40" customFormat="1" ht="15">
      <c r="A354" s="412"/>
      <c r="B354" s="412"/>
      <c r="C354" s="412"/>
      <c r="D354" s="412"/>
      <c r="E354" s="412"/>
      <c r="F354" s="412"/>
      <c r="G354" s="689"/>
      <c r="H354" s="689"/>
      <c r="I354" s="689"/>
      <c r="J354" s="689"/>
      <c r="K354" s="689"/>
      <c r="L354" s="689"/>
      <c r="M354" s="689"/>
      <c r="N354" s="689"/>
      <c r="O354" s="689"/>
      <c r="P354" s="689"/>
      <c r="Q354" s="689"/>
      <c r="R354" s="689"/>
      <c r="S354" s="689"/>
      <c r="T354" s="689"/>
      <c r="U354" s="689"/>
      <c r="V354" s="689"/>
      <c r="W354" s="327"/>
      <c r="X354" s="327"/>
      <c r="Y354" s="327"/>
      <c r="Z354" s="327"/>
      <c r="AA354" s="327"/>
      <c r="AB354" s="327"/>
    </row>
    <row r="355" spans="1:28" s="40" customFormat="1" ht="15">
      <c r="A355" s="412"/>
      <c r="B355" s="412"/>
      <c r="C355" s="412"/>
      <c r="D355" s="412"/>
      <c r="E355" s="412"/>
      <c r="F355" s="412"/>
      <c r="G355" s="689"/>
      <c r="H355" s="689"/>
      <c r="I355" s="689"/>
      <c r="J355" s="689"/>
      <c r="K355" s="689"/>
      <c r="L355" s="689"/>
      <c r="M355" s="689"/>
      <c r="N355" s="689"/>
      <c r="O355" s="689"/>
      <c r="P355" s="689"/>
      <c r="Q355" s="689"/>
      <c r="R355" s="689"/>
      <c r="S355" s="689"/>
      <c r="T355" s="689"/>
      <c r="U355" s="689"/>
      <c r="V355" s="689"/>
      <c r="W355" s="327"/>
      <c r="X355" s="327"/>
      <c r="Y355" s="327"/>
      <c r="Z355" s="327"/>
      <c r="AA355" s="327"/>
      <c r="AB355" s="327"/>
    </row>
    <row r="356" spans="1:28" s="40" customFormat="1" ht="15">
      <c r="A356" s="412"/>
      <c r="B356" s="412"/>
      <c r="C356" s="412"/>
      <c r="D356" s="412"/>
      <c r="E356" s="412"/>
      <c r="F356" s="412"/>
      <c r="G356" s="689"/>
      <c r="H356" s="689"/>
      <c r="I356" s="689"/>
      <c r="J356" s="689"/>
      <c r="K356" s="689"/>
      <c r="L356" s="689"/>
      <c r="M356" s="689"/>
      <c r="N356" s="689"/>
      <c r="O356" s="689"/>
      <c r="P356" s="689"/>
      <c r="Q356" s="689"/>
      <c r="R356" s="689"/>
      <c r="S356" s="689"/>
      <c r="T356" s="689"/>
      <c r="U356" s="689"/>
      <c r="V356" s="689"/>
      <c r="W356" s="327"/>
      <c r="X356" s="327"/>
      <c r="Y356" s="327"/>
      <c r="Z356" s="327"/>
      <c r="AA356" s="327"/>
      <c r="AB356" s="327"/>
    </row>
    <row r="357" spans="1:28" s="40" customFormat="1" ht="15">
      <c r="A357" s="412"/>
      <c r="B357" s="412"/>
      <c r="C357" s="412"/>
      <c r="D357" s="412"/>
      <c r="E357" s="412"/>
      <c r="F357" s="412"/>
      <c r="G357" s="689"/>
      <c r="H357" s="689"/>
      <c r="I357" s="689"/>
      <c r="J357" s="689"/>
      <c r="K357" s="689"/>
      <c r="L357" s="689"/>
      <c r="M357" s="689"/>
      <c r="N357" s="689"/>
      <c r="O357" s="689"/>
      <c r="P357" s="689"/>
      <c r="Q357" s="689"/>
      <c r="R357" s="689"/>
      <c r="S357" s="689"/>
      <c r="T357" s="689"/>
      <c r="U357" s="689"/>
      <c r="V357" s="689"/>
      <c r="W357" s="327"/>
      <c r="X357" s="327"/>
      <c r="Y357" s="327"/>
      <c r="Z357" s="327"/>
      <c r="AA357" s="327"/>
      <c r="AB357" s="327"/>
    </row>
    <row r="358" spans="1:28" s="40" customFormat="1" ht="15">
      <c r="A358" s="412"/>
      <c r="B358" s="412"/>
      <c r="C358" s="412"/>
      <c r="D358" s="412"/>
      <c r="E358" s="412"/>
      <c r="F358" s="412"/>
      <c r="G358" s="689"/>
      <c r="H358" s="689"/>
      <c r="I358" s="689"/>
      <c r="J358" s="689"/>
      <c r="K358" s="689"/>
      <c r="L358" s="689"/>
      <c r="M358" s="689"/>
      <c r="N358" s="689"/>
      <c r="O358" s="689"/>
      <c r="P358" s="689"/>
      <c r="Q358" s="689"/>
      <c r="R358" s="689"/>
      <c r="S358" s="689"/>
      <c r="T358" s="689"/>
      <c r="U358" s="689"/>
      <c r="V358" s="689"/>
      <c r="W358" s="327"/>
      <c r="X358" s="327"/>
      <c r="Y358" s="327"/>
      <c r="Z358" s="327"/>
      <c r="AA358" s="327"/>
      <c r="AB358" s="327"/>
    </row>
    <row r="359" spans="1:28" s="40" customFormat="1" ht="15">
      <c r="A359" s="412"/>
      <c r="B359" s="412"/>
      <c r="C359" s="412"/>
      <c r="D359" s="412"/>
      <c r="E359" s="412"/>
      <c r="F359" s="412"/>
      <c r="G359" s="689"/>
      <c r="H359" s="689"/>
      <c r="I359" s="689"/>
      <c r="J359" s="689"/>
      <c r="K359" s="689"/>
      <c r="L359" s="689"/>
      <c r="M359" s="689"/>
      <c r="N359" s="689"/>
      <c r="O359" s="689"/>
      <c r="P359" s="689"/>
      <c r="Q359" s="689"/>
      <c r="R359" s="689"/>
      <c r="S359" s="689"/>
      <c r="T359" s="689"/>
      <c r="U359" s="689"/>
      <c r="V359" s="689"/>
      <c r="W359" s="327"/>
      <c r="X359" s="327"/>
      <c r="Y359" s="327"/>
      <c r="Z359" s="327"/>
      <c r="AA359" s="327"/>
      <c r="AB359" s="327"/>
    </row>
    <row r="360" spans="1:28" s="40" customFormat="1" ht="15">
      <c r="A360" s="412"/>
      <c r="B360" s="412"/>
      <c r="C360" s="412"/>
      <c r="D360" s="412"/>
      <c r="E360" s="412"/>
      <c r="F360" s="412"/>
      <c r="G360" s="689"/>
      <c r="H360" s="689"/>
      <c r="I360" s="689"/>
      <c r="J360" s="689"/>
      <c r="K360" s="689"/>
      <c r="L360" s="689"/>
      <c r="M360" s="689"/>
      <c r="N360" s="689"/>
      <c r="O360" s="689"/>
      <c r="P360" s="689"/>
      <c r="Q360" s="689"/>
      <c r="R360" s="689"/>
      <c r="S360" s="689"/>
      <c r="T360" s="689"/>
      <c r="U360" s="689"/>
      <c r="V360" s="689"/>
      <c r="W360" s="327"/>
      <c r="X360" s="327"/>
      <c r="Y360" s="327"/>
      <c r="Z360" s="327"/>
      <c r="AA360" s="327"/>
      <c r="AB360" s="327"/>
    </row>
    <row r="361" spans="1:28" s="40" customFormat="1" ht="15">
      <c r="A361" s="412"/>
      <c r="B361" s="412"/>
      <c r="C361" s="412"/>
      <c r="D361" s="412"/>
      <c r="E361" s="412"/>
      <c r="F361" s="412"/>
      <c r="G361" s="689"/>
      <c r="H361" s="689"/>
      <c r="I361" s="689"/>
      <c r="J361" s="689"/>
      <c r="K361" s="689"/>
      <c r="L361" s="689"/>
      <c r="M361" s="689"/>
      <c r="N361" s="689"/>
      <c r="O361" s="689"/>
      <c r="P361" s="689"/>
      <c r="Q361" s="689"/>
      <c r="R361" s="689"/>
      <c r="S361" s="689"/>
      <c r="T361" s="689"/>
      <c r="U361" s="689"/>
      <c r="V361" s="689"/>
      <c r="W361" s="327"/>
      <c r="X361" s="327"/>
      <c r="Y361" s="327"/>
      <c r="Z361" s="327"/>
      <c r="AA361" s="327"/>
      <c r="AB361" s="327"/>
    </row>
    <row r="362" spans="1:28" s="40" customFormat="1" ht="15">
      <c r="A362" s="412"/>
      <c r="B362" s="412"/>
      <c r="C362" s="412"/>
      <c r="D362" s="412"/>
      <c r="E362" s="412"/>
      <c r="F362" s="412"/>
      <c r="G362" s="689"/>
      <c r="H362" s="689"/>
      <c r="I362" s="689"/>
      <c r="J362" s="689"/>
      <c r="K362" s="689"/>
      <c r="L362" s="689"/>
      <c r="M362" s="689"/>
      <c r="N362" s="689"/>
      <c r="O362" s="689"/>
      <c r="P362" s="689"/>
      <c r="Q362" s="689"/>
      <c r="R362" s="689"/>
      <c r="S362" s="689"/>
      <c r="T362" s="689"/>
      <c r="U362" s="689"/>
      <c r="V362" s="689"/>
      <c r="W362" s="327"/>
      <c r="X362" s="327"/>
      <c r="Y362" s="327"/>
      <c r="Z362" s="327"/>
      <c r="AA362" s="327"/>
      <c r="AB362" s="327"/>
    </row>
    <row r="363" spans="1:28" s="40" customFormat="1" ht="15">
      <c r="A363" s="412"/>
      <c r="B363" s="412"/>
      <c r="C363" s="412"/>
      <c r="D363" s="412"/>
      <c r="E363" s="412"/>
      <c r="F363" s="412"/>
      <c r="G363" s="689"/>
      <c r="H363" s="689"/>
      <c r="I363" s="689"/>
      <c r="J363" s="689"/>
      <c r="K363" s="689"/>
      <c r="L363" s="689"/>
      <c r="M363" s="689"/>
      <c r="N363" s="689"/>
      <c r="O363" s="689"/>
      <c r="P363" s="689"/>
      <c r="Q363" s="689"/>
      <c r="R363" s="689"/>
      <c r="S363" s="689"/>
      <c r="T363" s="689"/>
      <c r="U363" s="689"/>
      <c r="V363" s="689"/>
      <c r="W363" s="327"/>
      <c r="X363" s="327"/>
      <c r="Y363" s="327"/>
      <c r="Z363" s="327"/>
      <c r="AA363" s="327"/>
      <c r="AB363" s="327"/>
    </row>
    <row r="364" spans="1:28" s="40" customFormat="1" ht="15">
      <c r="A364" s="412"/>
      <c r="B364" s="412"/>
      <c r="C364" s="412"/>
      <c r="D364" s="412"/>
      <c r="E364" s="412"/>
      <c r="F364" s="412"/>
      <c r="G364" s="689"/>
      <c r="H364" s="689"/>
      <c r="I364" s="689"/>
      <c r="J364" s="689"/>
      <c r="K364" s="689"/>
      <c r="L364" s="689"/>
      <c r="M364" s="689"/>
      <c r="N364" s="689"/>
      <c r="O364" s="689"/>
      <c r="P364" s="689"/>
      <c r="Q364" s="689"/>
      <c r="R364" s="689"/>
      <c r="S364" s="689"/>
      <c r="T364" s="689"/>
      <c r="U364" s="689"/>
      <c r="V364" s="689"/>
      <c r="W364" s="327"/>
      <c r="X364" s="327"/>
      <c r="Y364" s="327"/>
      <c r="Z364" s="327"/>
      <c r="AA364" s="327"/>
      <c r="AB364" s="327"/>
    </row>
    <row r="365" spans="1:28" s="40" customFormat="1" ht="15">
      <c r="A365" s="412"/>
      <c r="B365" s="412"/>
      <c r="C365" s="412"/>
      <c r="D365" s="412"/>
      <c r="E365" s="412"/>
      <c r="F365" s="412"/>
      <c r="G365" s="689"/>
      <c r="H365" s="689"/>
      <c r="I365" s="689"/>
      <c r="J365" s="689"/>
      <c r="K365" s="689"/>
      <c r="L365" s="689"/>
      <c r="M365" s="689"/>
      <c r="N365" s="689"/>
      <c r="O365" s="689"/>
      <c r="P365" s="689"/>
      <c r="Q365" s="689"/>
      <c r="R365" s="689"/>
      <c r="S365" s="689"/>
      <c r="T365" s="689"/>
      <c r="U365" s="689"/>
      <c r="V365" s="689"/>
      <c r="W365" s="327"/>
      <c r="X365" s="327"/>
      <c r="Y365" s="327"/>
      <c r="Z365" s="327"/>
      <c r="AA365" s="327"/>
      <c r="AB365" s="327"/>
    </row>
    <row r="366" spans="1:28" s="40" customFormat="1" ht="15">
      <c r="A366" s="412"/>
      <c r="B366" s="412"/>
      <c r="C366" s="412"/>
      <c r="D366" s="412"/>
      <c r="E366" s="412"/>
      <c r="F366" s="412"/>
      <c r="G366" s="689"/>
      <c r="H366" s="689"/>
      <c r="I366" s="689"/>
      <c r="J366" s="689"/>
      <c r="K366" s="689"/>
      <c r="L366" s="689"/>
      <c r="M366" s="689"/>
      <c r="N366" s="689"/>
      <c r="O366" s="689"/>
      <c r="P366" s="689"/>
      <c r="Q366" s="689"/>
      <c r="R366" s="689"/>
      <c r="S366" s="689"/>
      <c r="T366" s="689"/>
      <c r="U366" s="689"/>
      <c r="V366" s="689"/>
      <c r="W366" s="327"/>
      <c r="X366" s="327"/>
      <c r="Y366" s="327"/>
      <c r="Z366" s="327"/>
      <c r="AA366" s="327"/>
      <c r="AB366" s="327"/>
    </row>
    <row r="367" spans="1:28" s="40" customFormat="1" ht="15">
      <c r="A367" s="412"/>
      <c r="B367" s="412"/>
      <c r="C367" s="412"/>
      <c r="D367" s="412"/>
      <c r="E367" s="412"/>
      <c r="F367" s="412"/>
      <c r="G367" s="689"/>
      <c r="H367" s="689"/>
      <c r="I367" s="689"/>
      <c r="J367" s="689"/>
      <c r="K367" s="689"/>
      <c r="L367" s="689"/>
      <c r="M367" s="689"/>
      <c r="N367" s="689"/>
      <c r="O367" s="689"/>
      <c r="P367" s="689"/>
      <c r="Q367" s="689"/>
      <c r="R367" s="689"/>
      <c r="S367" s="689"/>
      <c r="T367" s="689"/>
      <c r="U367" s="689"/>
      <c r="V367" s="689"/>
      <c r="W367" s="327"/>
      <c r="X367" s="327"/>
      <c r="Y367" s="327"/>
      <c r="Z367" s="327"/>
      <c r="AA367" s="327"/>
      <c r="AB367" s="327"/>
    </row>
    <row r="368" spans="1:28" s="40" customFormat="1" ht="15">
      <c r="A368" s="412"/>
      <c r="B368" s="412"/>
      <c r="C368" s="412"/>
      <c r="D368" s="412"/>
      <c r="E368" s="412"/>
      <c r="F368" s="412"/>
      <c r="G368" s="689"/>
      <c r="H368" s="689"/>
      <c r="I368" s="689"/>
      <c r="J368" s="689"/>
      <c r="K368" s="689"/>
      <c r="L368" s="689"/>
      <c r="M368" s="689"/>
      <c r="N368" s="689"/>
      <c r="O368" s="689"/>
      <c r="P368" s="689"/>
      <c r="Q368" s="689"/>
      <c r="R368" s="689"/>
      <c r="S368" s="689"/>
      <c r="T368" s="689"/>
      <c r="U368" s="689"/>
      <c r="V368" s="689"/>
      <c r="W368" s="327"/>
      <c r="X368" s="327"/>
      <c r="Y368" s="327"/>
      <c r="Z368" s="327"/>
      <c r="AA368" s="327"/>
      <c r="AB368" s="327"/>
    </row>
    <row r="369" spans="1:28" s="40" customFormat="1" ht="15">
      <c r="A369" s="412"/>
      <c r="B369" s="412"/>
      <c r="C369" s="412"/>
      <c r="D369" s="412"/>
      <c r="E369" s="412"/>
      <c r="F369" s="412"/>
      <c r="G369" s="689"/>
      <c r="H369" s="689"/>
      <c r="I369" s="689"/>
      <c r="J369" s="689"/>
      <c r="K369" s="689"/>
      <c r="L369" s="689"/>
      <c r="M369" s="689"/>
      <c r="N369" s="689"/>
      <c r="O369" s="689"/>
      <c r="P369" s="689"/>
      <c r="Q369" s="689"/>
      <c r="R369" s="689"/>
      <c r="S369" s="689"/>
      <c r="T369" s="689"/>
      <c r="U369" s="689"/>
      <c r="V369" s="689"/>
      <c r="W369" s="327"/>
      <c r="X369" s="327"/>
      <c r="Y369" s="327"/>
      <c r="Z369" s="327"/>
      <c r="AA369" s="327"/>
      <c r="AB369" s="327"/>
    </row>
    <row r="370" spans="1:28" s="40" customFormat="1" ht="15">
      <c r="A370" s="412"/>
      <c r="B370" s="412"/>
      <c r="C370" s="412"/>
      <c r="D370" s="412"/>
      <c r="E370" s="412"/>
      <c r="F370" s="412"/>
      <c r="G370" s="689"/>
      <c r="H370" s="689"/>
      <c r="I370" s="689"/>
      <c r="J370" s="689"/>
      <c r="K370" s="689"/>
      <c r="L370" s="689"/>
      <c r="M370" s="689"/>
      <c r="N370" s="689"/>
      <c r="O370" s="689"/>
      <c r="P370" s="689"/>
      <c r="Q370" s="689"/>
      <c r="R370" s="689"/>
      <c r="S370" s="689"/>
      <c r="T370" s="689"/>
      <c r="U370" s="689"/>
      <c r="V370" s="689"/>
      <c r="W370" s="327"/>
      <c r="X370" s="327"/>
      <c r="Y370" s="327"/>
      <c r="Z370" s="327"/>
      <c r="AA370" s="327"/>
      <c r="AB370" s="327"/>
    </row>
    <row r="371" spans="1:28" s="40" customFormat="1" ht="15">
      <c r="A371" s="412"/>
      <c r="B371" s="412"/>
      <c r="C371" s="412"/>
      <c r="D371" s="412"/>
      <c r="E371" s="412"/>
      <c r="F371" s="412"/>
      <c r="G371" s="689"/>
      <c r="H371" s="689"/>
      <c r="I371" s="689"/>
      <c r="J371" s="689"/>
      <c r="K371" s="689"/>
      <c r="L371" s="689"/>
      <c r="M371" s="689"/>
      <c r="N371" s="689"/>
      <c r="O371" s="689"/>
      <c r="P371" s="689"/>
      <c r="Q371" s="689"/>
      <c r="R371" s="689"/>
      <c r="S371" s="689"/>
      <c r="T371" s="689"/>
      <c r="U371" s="689"/>
      <c r="V371" s="689"/>
      <c r="W371" s="327"/>
      <c r="X371" s="327"/>
      <c r="Y371" s="327"/>
      <c r="Z371" s="327"/>
      <c r="AA371" s="327"/>
      <c r="AB371" s="327"/>
    </row>
    <row r="372" spans="1:28" s="40" customFormat="1" ht="15">
      <c r="A372" s="412"/>
      <c r="B372" s="412"/>
      <c r="C372" s="412"/>
      <c r="D372" s="412"/>
      <c r="E372" s="412"/>
      <c r="F372" s="412"/>
      <c r="G372" s="689"/>
      <c r="H372" s="689"/>
      <c r="I372" s="689"/>
      <c r="J372" s="689"/>
      <c r="K372" s="689"/>
      <c r="L372" s="689"/>
      <c r="M372" s="689"/>
      <c r="N372" s="689"/>
      <c r="O372" s="689"/>
      <c r="P372" s="689"/>
      <c r="Q372" s="689"/>
      <c r="R372" s="689"/>
      <c r="S372" s="689"/>
      <c r="T372" s="689"/>
      <c r="U372" s="689"/>
      <c r="V372" s="689"/>
      <c r="W372" s="327"/>
      <c r="X372" s="327"/>
      <c r="Y372" s="327"/>
      <c r="Z372" s="327"/>
      <c r="AA372" s="327"/>
      <c r="AB372" s="327"/>
    </row>
    <row r="373" spans="1:28" s="40" customFormat="1" ht="15">
      <c r="A373" s="412"/>
      <c r="B373" s="412"/>
      <c r="C373" s="412"/>
      <c r="D373" s="412"/>
      <c r="E373" s="412"/>
      <c r="F373" s="412"/>
      <c r="G373" s="689"/>
      <c r="H373" s="689"/>
      <c r="I373" s="689"/>
      <c r="J373" s="689"/>
      <c r="K373" s="689"/>
      <c r="L373" s="689"/>
      <c r="M373" s="689"/>
      <c r="N373" s="689"/>
      <c r="O373" s="689"/>
      <c r="P373" s="689"/>
      <c r="Q373" s="689"/>
      <c r="R373" s="689"/>
      <c r="S373" s="689"/>
      <c r="T373" s="689"/>
      <c r="U373" s="689"/>
      <c r="V373" s="689"/>
      <c r="W373" s="327"/>
      <c r="X373" s="327"/>
      <c r="Y373" s="327"/>
      <c r="Z373" s="327"/>
      <c r="AA373" s="327"/>
      <c r="AB373" s="327"/>
    </row>
    <row r="374" spans="1:28" s="40" customFormat="1" ht="15">
      <c r="A374" s="412"/>
      <c r="B374" s="412"/>
      <c r="C374" s="412"/>
      <c r="D374" s="412"/>
      <c r="E374" s="412"/>
      <c r="F374" s="412"/>
      <c r="G374" s="689"/>
      <c r="H374" s="689"/>
      <c r="I374" s="689"/>
      <c r="J374" s="689"/>
      <c r="K374" s="689"/>
      <c r="L374" s="689"/>
      <c r="M374" s="689"/>
      <c r="N374" s="689"/>
      <c r="O374" s="689"/>
      <c r="P374" s="689"/>
      <c r="Q374" s="689"/>
      <c r="R374" s="689"/>
      <c r="S374" s="689"/>
      <c r="T374" s="689"/>
      <c r="U374" s="689"/>
      <c r="V374" s="689"/>
      <c r="W374" s="327"/>
      <c r="X374" s="327"/>
      <c r="Y374" s="327"/>
      <c r="Z374" s="327"/>
      <c r="AA374" s="327"/>
      <c r="AB374" s="327"/>
    </row>
    <row r="375" spans="1:28" s="40" customFormat="1" ht="15">
      <c r="A375" s="412"/>
      <c r="B375" s="412"/>
      <c r="C375" s="412"/>
      <c r="D375" s="412"/>
      <c r="E375" s="412"/>
      <c r="F375" s="412"/>
      <c r="G375" s="689"/>
      <c r="H375" s="689"/>
      <c r="I375" s="689"/>
      <c r="J375" s="689"/>
      <c r="K375" s="689"/>
      <c r="L375" s="689"/>
      <c r="M375" s="689"/>
      <c r="N375" s="689"/>
      <c r="O375" s="689"/>
      <c r="P375" s="689"/>
      <c r="Q375" s="689"/>
      <c r="R375" s="689"/>
      <c r="S375" s="689"/>
      <c r="T375" s="689"/>
      <c r="U375" s="689"/>
      <c r="V375" s="689"/>
      <c r="W375" s="327"/>
      <c r="X375" s="327"/>
      <c r="Y375" s="327"/>
      <c r="Z375" s="327"/>
      <c r="AA375" s="327"/>
      <c r="AB375" s="327"/>
    </row>
    <row r="376" spans="1:28" s="40" customFormat="1" ht="15">
      <c r="A376" s="412"/>
      <c r="B376" s="412"/>
      <c r="C376" s="412"/>
      <c r="D376" s="412"/>
      <c r="E376" s="412"/>
      <c r="F376" s="412"/>
      <c r="G376" s="689"/>
      <c r="H376" s="689"/>
      <c r="I376" s="689"/>
      <c r="J376" s="689"/>
      <c r="K376" s="689"/>
      <c r="L376" s="689"/>
      <c r="M376" s="689"/>
      <c r="N376" s="689"/>
      <c r="O376" s="689"/>
      <c r="P376" s="689"/>
      <c r="Q376" s="689"/>
      <c r="R376" s="689"/>
      <c r="S376" s="689"/>
      <c r="T376" s="689"/>
      <c r="U376" s="689"/>
      <c r="V376" s="689"/>
      <c r="W376" s="327"/>
      <c r="X376" s="327"/>
      <c r="Y376" s="327"/>
      <c r="Z376" s="327"/>
      <c r="AA376" s="327"/>
      <c r="AB376" s="327"/>
    </row>
    <row r="377" spans="1:28" s="40" customFormat="1" ht="15">
      <c r="A377" s="412"/>
      <c r="B377" s="412"/>
      <c r="C377" s="412"/>
      <c r="D377" s="412"/>
      <c r="E377" s="412"/>
      <c r="F377" s="412"/>
      <c r="G377" s="689"/>
      <c r="H377" s="689"/>
      <c r="I377" s="689"/>
      <c r="J377" s="689"/>
      <c r="K377" s="689"/>
      <c r="L377" s="689"/>
      <c r="M377" s="689"/>
      <c r="N377" s="689"/>
      <c r="O377" s="689"/>
      <c r="P377" s="689"/>
      <c r="Q377" s="689"/>
      <c r="R377" s="689"/>
      <c r="S377" s="689"/>
      <c r="T377" s="689"/>
      <c r="U377" s="689"/>
      <c r="V377" s="689"/>
      <c r="W377" s="327"/>
      <c r="X377" s="327"/>
      <c r="Y377" s="327"/>
      <c r="Z377" s="327"/>
      <c r="AA377" s="327"/>
      <c r="AB377" s="327"/>
    </row>
    <row r="378" spans="1:28" s="40" customFormat="1" ht="15">
      <c r="A378" s="412"/>
      <c r="B378" s="412"/>
      <c r="C378" s="412"/>
      <c r="D378" s="412"/>
      <c r="E378" s="412"/>
      <c r="F378" s="412"/>
      <c r="G378" s="689"/>
      <c r="H378" s="689"/>
      <c r="I378" s="689"/>
      <c r="J378" s="689"/>
      <c r="K378" s="689"/>
      <c r="L378" s="689"/>
      <c r="M378" s="689"/>
      <c r="N378" s="689"/>
      <c r="O378" s="689"/>
      <c r="P378" s="689"/>
      <c r="Q378" s="689"/>
      <c r="R378" s="689"/>
      <c r="S378" s="689"/>
      <c r="T378" s="689"/>
      <c r="U378" s="689"/>
      <c r="V378" s="689"/>
      <c r="W378" s="327"/>
      <c r="X378" s="327"/>
      <c r="Y378" s="327"/>
      <c r="Z378" s="327"/>
      <c r="AA378" s="327"/>
      <c r="AB378" s="327"/>
    </row>
    <row r="379" spans="1:28" s="40" customFormat="1" ht="15">
      <c r="A379" s="412"/>
      <c r="B379" s="412"/>
      <c r="C379" s="412"/>
      <c r="D379" s="412"/>
      <c r="E379" s="412"/>
      <c r="F379" s="412"/>
      <c r="G379" s="689"/>
      <c r="H379" s="689"/>
      <c r="I379" s="689"/>
      <c r="J379" s="689"/>
      <c r="K379" s="689"/>
      <c r="L379" s="689"/>
      <c r="M379" s="689"/>
      <c r="N379" s="689"/>
      <c r="O379" s="689"/>
      <c r="P379" s="689"/>
      <c r="Q379" s="689"/>
      <c r="R379" s="689"/>
      <c r="S379" s="689"/>
      <c r="T379" s="689"/>
      <c r="U379" s="689"/>
      <c r="V379" s="689"/>
      <c r="W379" s="327"/>
      <c r="X379" s="327"/>
      <c r="Y379" s="327"/>
      <c r="Z379" s="327"/>
      <c r="AA379" s="327"/>
      <c r="AB379" s="327"/>
    </row>
    <row r="380" spans="1:28" s="40" customFormat="1" ht="15">
      <c r="A380" s="412"/>
      <c r="B380" s="412"/>
      <c r="C380" s="412"/>
      <c r="D380" s="412"/>
      <c r="E380" s="412"/>
      <c r="F380" s="412"/>
      <c r="G380" s="689"/>
      <c r="H380" s="689"/>
      <c r="I380" s="689"/>
      <c r="J380" s="689"/>
      <c r="K380" s="689"/>
      <c r="L380" s="689"/>
      <c r="M380" s="689"/>
      <c r="N380" s="689"/>
      <c r="O380" s="689"/>
      <c r="P380" s="689"/>
      <c r="Q380" s="689"/>
      <c r="R380" s="689"/>
      <c r="S380" s="689"/>
      <c r="T380" s="689"/>
      <c r="U380" s="689"/>
      <c r="V380" s="689"/>
      <c r="W380" s="327"/>
      <c r="X380" s="327"/>
      <c r="Y380" s="327"/>
      <c r="Z380" s="327"/>
      <c r="AA380" s="327"/>
      <c r="AB380" s="327"/>
    </row>
    <row r="381" spans="1:28" s="40" customFormat="1" ht="15">
      <c r="A381" s="412"/>
      <c r="B381" s="412"/>
      <c r="C381" s="412"/>
      <c r="D381" s="412"/>
      <c r="E381" s="412"/>
      <c r="F381" s="412"/>
      <c r="G381" s="689"/>
      <c r="H381" s="689"/>
      <c r="I381" s="689"/>
      <c r="J381" s="689"/>
      <c r="K381" s="689"/>
      <c r="L381" s="689"/>
      <c r="M381" s="689"/>
      <c r="N381" s="689"/>
      <c r="O381" s="689"/>
      <c r="P381" s="689"/>
      <c r="Q381" s="689"/>
      <c r="R381" s="689"/>
      <c r="S381" s="689"/>
      <c r="T381" s="689"/>
      <c r="U381" s="689"/>
      <c r="V381" s="689"/>
      <c r="W381" s="327"/>
      <c r="X381" s="327"/>
      <c r="Y381" s="327"/>
      <c r="Z381" s="327"/>
      <c r="AA381" s="327"/>
      <c r="AB381" s="327"/>
    </row>
    <row r="382" spans="1:28" s="40" customFormat="1" ht="15">
      <c r="A382" s="412"/>
      <c r="B382" s="412"/>
      <c r="C382" s="412"/>
      <c r="D382" s="412"/>
      <c r="E382" s="412"/>
      <c r="F382" s="412"/>
      <c r="G382" s="689"/>
      <c r="H382" s="689"/>
      <c r="I382" s="689"/>
      <c r="J382" s="689"/>
      <c r="K382" s="689"/>
      <c r="L382" s="689"/>
      <c r="M382" s="689"/>
      <c r="N382" s="689"/>
      <c r="O382" s="689"/>
      <c r="P382" s="689"/>
      <c r="Q382" s="689"/>
      <c r="R382" s="689"/>
      <c r="S382" s="689"/>
      <c r="T382" s="689"/>
      <c r="U382" s="689"/>
      <c r="V382" s="689"/>
      <c r="W382" s="327"/>
      <c r="X382" s="327"/>
      <c r="Y382" s="327"/>
      <c r="Z382" s="327"/>
      <c r="AA382" s="327"/>
      <c r="AB382" s="327"/>
    </row>
    <row r="383" spans="1:28" s="40" customFormat="1" ht="15">
      <c r="A383" s="412"/>
      <c r="B383" s="412"/>
      <c r="C383" s="412"/>
      <c r="D383" s="412"/>
      <c r="E383" s="412"/>
      <c r="F383" s="412"/>
      <c r="G383" s="689"/>
      <c r="H383" s="689"/>
      <c r="I383" s="689"/>
      <c r="J383" s="689"/>
      <c r="K383" s="689"/>
      <c r="L383" s="689"/>
      <c r="M383" s="689"/>
      <c r="N383" s="689"/>
      <c r="O383" s="689"/>
      <c r="P383" s="689"/>
      <c r="Q383" s="689"/>
      <c r="R383" s="689"/>
      <c r="S383" s="689"/>
      <c r="T383" s="689"/>
      <c r="U383" s="689"/>
      <c r="V383" s="689"/>
      <c r="W383" s="327"/>
      <c r="X383" s="327"/>
      <c r="Y383" s="327"/>
      <c r="Z383" s="327"/>
      <c r="AA383" s="327"/>
      <c r="AB383" s="327"/>
    </row>
    <row r="384" spans="1:28" s="40" customFormat="1" ht="15">
      <c r="A384" s="412"/>
      <c r="B384" s="412"/>
      <c r="C384" s="412"/>
      <c r="D384" s="412"/>
      <c r="E384" s="412"/>
      <c r="F384" s="412"/>
      <c r="G384" s="689"/>
      <c r="H384" s="689"/>
      <c r="I384" s="689"/>
      <c r="J384" s="689"/>
      <c r="K384" s="689"/>
      <c r="L384" s="689"/>
      <c r="M384" s="689"/>
      <c r="N384" s="689"/>
      <c r="O384" s="689"/>
      <c r="P384" s="689"/>
      <c r="Q384" s="689"/>
      <c r="R384" s="689"/>
      <c r="S384" s="689"/>
      <c r="T384" s="689"/>
      <c r="U384" s="689"/>
      <c r="V384" s="689"/>
      <c r="W384" s="327"/>
      <c r="X384" s="327"/>
      <c r="Y384" s="327"/>
      <c r="Z384" s="327"/>
      <c r="AA384" s="327"/>
      <c r="AB384" s="327"/>
    </row>
    <row r="385" spans="1:28" s="40" customFormat="1" ht="15">
      <c r="A385" s="412"/>
      <c r="B385" s="412"/>
      <c r="C385" s="412"/>
      <c r="D385" s="412"/>
      <c r="E385" s="412"/>
      <c r="F385" s="412"/>
      <c r="G385" s="689"/>
      <c r="H385" s="689"/>
      <c r="I385" s="689"/>
      <c r="J385" s="689"/>
      <c r="K385" s="689"/>
      <c r="L385" s="689"/>
      <c r="M385" s="689"/>
      <c r="N385" s="689"/>
      <c r="O385" s="689"/>
      <c r="P385" s="689"/>
      <c r="Q385" s="689"/>
      <c r="R385" s="689"/>
      <c r="S385" s="689"/>
      <c r="T385" s="689"/>
      <c r="U385" s="689"/>
      <c r="V385" s="689"/>
      <c r="W385" s="327"/>
      <c r="X385" s="327"/>
      <c r="Y385" s="327"/>
      <c r="Z385" s="327"/>
      <c r="AA385" s="327"/>
      <c r="AB385" s="327"/>
    </row>
    <row r="386" spans="1:28" s="40" customFormat="1" ht="15">
      <c r="A386" s="412"/>
      <c r="B386" s="412"/>
      <c r="C386" s="412"/>
      <c r="D386" s="412"/>
      <c r="E386" s="412"/>
      <c r="F386" s="412"/>
      <c r="G386" s="689"/>
      <c r="H386" s="689"/>
      <c r="I386" s="689"/>
      <c r="J386" s="689"/>
      <c r="K386" s="689"/>
      <c r="L386" s="689"/>
      <c r="M386" s="689"/>
      <c r="N386" s="689"/>
      <c r="O386" s="689"/>
      <c r="P386" s="689"/>
      <c r="Q386" s="689"/>
      <c r="R386" s="689"/>
      <c r="S386" s="689"/>
      <c r="T386" s="689"/>
      <c r="U386" s="689"/>
      <c r="V386" s="689"/>
      <c r="W386" s="327"/>
      <c r="X386" s="327"/>
      <c r="Y386" s="327"/>
      <c r="Z386" s="327"/>
      <c r="AA386" s="327"/>
      <c r="AB386" s="327"/>
    </row>
    <row r="387" spans="1:28" s="40" customFormat="1" ht="15">
      <c r="A387" s="412"/>
      <c r="B387" s="412"/>
      <c r="C387" s="412"/>
      <c r="D387" s="412"/>
      <c r="E387" s="412"/>
      <c r="F387" s="412"/>
      <c r="G387" s="689"/>
      <c r="H387" s="689"/>
      <c r="I387" s="689"/>
      <c r="J387" s="689"/>
      <c r="K387" s="689"/>
      <c r="L387" s="689"/>
      <c r="M387" s="689"/>
      <c r="N387" s="689"/>
      <c r="O387" s="689"/>
      <c r="P387" s="689"/>
      <c r="Q387" s="689"/>
      <c r="R387" s="689"/>
      <c r="S387" s="689"/>
      <c r="T387" s="689"/>
      <c r="U387" s="689"/>
      <c r="V387" s="689"/>
      <c r="W387" s="327"/>
      <c r="X387" s="327"/>
      <c r="Y387" s="327"/>
      <c r="Z387" s="327"/>
      <c r="AA387" s="327"/>
      <c r="AB387" s="327"/>
    </row>
    <row r="388" spans="1:28" s="40" customFormat="1" ht="15">
      <c r="A388" s="412"/>
      <c r="B388" s="412"/>
      <c r="C388" s="412"/>
      <c r="D388" s="412"/>
      <c r="E388" s="412"/>
      <c r="F388" s="412"/>
      <c r="G388" s="689"/>
      <c r="H388" s="689"/>
      <c r="I388" s="689"/>
      <c r="J388" s="689"/>
      <c r="K388" s="689"/>
      <c r="L388" s="689"/>
      <c r="M388" s="689"/>
      <c r="N388" s="689"/>
      <c r="O388" s="689"/>
      <c r="P388" s="689"/>
      <c r="Q388" s="689"/>
      <c r="R388" s="689"/>
      <c r="S388" s="689"/>
      <c r="T388" s="689"/>
      <c r="U388" s="689"/>
      <c r="V388" s="689"/>
      <c r="W388" s="327"/>
      <c r="X388" s="327"/>
      <c r="Y388" s="327"/>
      <c r="Z388" s="327"/>
      <c r="AA388" s="327"/>
      <c r="AB388" s="327"/>
    </row>
    <row r="389" spans="1:28" s="40" customFormat="1" ht="15">
      <c r="A389" s="412"/>
      <c r="B389" s="412"/>
      <c r="C389" s="412"/>
      <c r="D389" s="412"/>
      <c r="E389" s="412"/>
      <c r="F389" s="412"/>
      <c r="G389" s="689"/>
      <c r="H389" s="689"/>
      <c r="I389" s="689"/>
      <c r="J389" s="689"/>
      <c r="K389" s="689"/>
      <c r="L389" s="689"/>
      <c r="M389" s="689"/>
      <c r="N389" s="689"/>
      <c r="O389" s="689"/>
      <c r="P389" s="689"/>
      <c r="Q389" s="689"/>
      <c r="R389" s="689"/>
      <c r="S389" s="689"/>
      <c r="T389" s="689"/>
      <c r="U389" s="689"/>
      <c r="V389" s="689"/>
      <c r="W389" s="327"/>
      <c r="X389" s="327"/>
      <c r="Y389" s="327"/>
      <c r="Z389" s="327"/>
      <c r="AA389" s="327"/>
      <c r="AB389" s="327"/>
    </row>
    <row r="390" spans="1:28" s="40" customFormat="1" ht="15">
      <c r="A390" s="412"/>
      <c r="B390" s="412"/>
      <c r="C390" s="412"/>
      <c r="D390" s="412"/>
      <c r="E390" s="412"/>
      <c r="F390" s="412"/>
      <c r="G390" s="689"/>
      <c r="H390" s="689"/>
      <c r="I390" s="689"/>
      <c r="J390" s="689"/>
      <c r="K390" s="689"/>
      <c r="L390" s="689"/>
      <c r="M390" s="689"/>
      <c r="N390" s="689"/>
      <c r="O390" s="689"/>
      <c r="P390" s="689"/>
      <c r="Q390" s="689"/>
      <c r="R390" s="689"/>
      <c r="S390" s="689"/>
      <c r="T390" s="689"/>
      <c r="U390" s="689"/>
      <c r="V390" s="689"/>
      <c r="W390" s="327"/>
      <c r="X390" s="327"/>
      <c r="Y390" s="327"/>
      <c r="Z390" s="327"/>
      <c r="AA390" s="327"/>
      <c r="AB390" s="327"/>
    </row>
    <row r="391" spans="1:28" s="40" customFormat="1" ht="15">
      <c r="A391" s="412"/>
      <c r="B391" s="412"/>
      <c r="C391" s="412"/>
      <c r="D391" s="412"/>
      <c r="E391" s="412"/>
      <c r="F391" s="412"/>
      <c r="G391" s="689"/>
      <c r="H391" s="689"/>
      <c r="I391" s="689"/>
      <c r="J391" s="689"/>
      <c r="K391" s="689"/>
      <c r="L391" s="689"/>
      <c r="M391" s="689"/>
      <c r="N391" s="689"/>
      <c r="O391" s="689"/>
      <c r="P391" s="689"/>
      <c r="Q391" s="689"/>
      <c r="R391" s="689"/>
      <c r="S391" s="689"/>
      <c r="T391" s="689"/>
      <c r="U391" s="689"/>
      <c r="V391" s="689"/>
      <c r="W391" s="327"/>
      <c r="X391" s="327"/>
      <c r="Y391" s="327"/>
      <c r="Z391" s="327"/>
      <c r="AA391" s="327"/>
      <c r="AB391" s="327"/>
    </row>
    <row r="392" spans="1:28" s="40" customFormat="1" ht="15">
      <c r="A392" s="412"/>
      <c r="B392" s="412"/>
      <c r="C392" s="412"/>
      <c r="D392" s="412"/>
      <c r="E392" s="412"/>
      <c r="F392" s="412"/>
      <c r="G392" s="689"/>
      <c r="H392" s="689"/>
      <c r="I392" s="689"/>
      <c r="J392" s="689"/>
      <c r="K392" s="689"/>
      <c r="L392" s="689"/>
      <c r="M392" s="689"/>
      <c r="N392" s="689"/>
      <c r="O392" s="689"/>
      <c r="P392" s="689"/>
      <c r="Q392" s="689"/>
      <c r="R392" s="689"/>
      <c r="S392" s="689"/>
      <c r="T392" s="689"/>
      <c r="U392" s="689"/>
      <c r="V392" s="689"/>
      <c r="W392" s="327"/>
      <c r="X392" s="327"/>
      <c r="Y392" s="327"/>
      <c r="Z392" s="327"/>
      <c r="AA392" s="327"/>
      <c r="AB392" s="327"/>
    </row>
    <row r="393" spans="1:28" s="40" customFormat="1" ht="15">
      <c r="A393" s="412"/>
      <c r="B393" s="412"/>
      <c r="C393" s="412"/>
      <c r="D393" s="412"/>
      <c r="E393" s="412"/>
      <c r="F393" s="412"/>
      <c r="G393" s="689"/>
      <c r="H393" s="689"/>
      <c r="I393" s="689"/>
      <c r="J393" s="689"/>
      <c r="K393" s="689"/>
      <c r="L393" s="689"/>
      <c r="M393" s="689"/>
      <c r="N393" s="689"/>
      <c r="O393" s="689"/>
      <c r="P393" s="689"/>
      <c r="Q393" s="689"/>
      <c r="R393" s="689"/>
      <c r="S393" s="689"/>
      <c r="T393" s="689"/>
      <c r="U393" s="689"/>
      <c r="V393" s="689"/>
      <c r="W393" s="327"/>
      <c r="X393" s="327"/>
      <c r="Y393" s="327"/>
      <c r="Z393" s="327"/>
      <c r="AA393" s="327"/>
      <c r="AB393" s="327"/>
    </row>
    <row r="394" spans="1:28" s="40" customFormat="1" ht="15">
      <c r="A394" s="412"/>
      <c r="B394" s="412"/>
      <c r="C394" s="412"/>
      <c r="D394" s="412"/>
      <c r="E394" s="412"/>
      <c r="F394" s="412"/>
      <c r="G394" s="689"/>
      <c r="H394" s="689"/>
      <c r="I394" s="689"/>
      <c r="J394" s="689"/>
      <c r="K394" s="689"/>
      <c r="L394" s="689"/>
      <c r="M394" s="689"/>
      <c r="N394" s="689"/>
      <c r="O394" s="689"/>
      <c r="P394" s="689"/>
      <c r="Q394" s="689"/>
      <c r="R394" s="689"/>
      <c r="S394" s="689"/>
      <c r="T394" s="689"/>
      <c r="U394" s="689"/>
      <c r="V394" s="689"/>
      <c r="W394" s="327"/>
      <c r="X394" s="327"/>
      <c r="Y394" s="327"/>
      <c r="Z394" s="327"/>
      <c r="AA394" s="327"/>
      <c r="AB394" s="327"/>
    </row>
    <row r="395" spans="1:28" s="40" customFormat="1" ht="15">
      <c r="A395" s="412"/>
      <c r="B395" s="412"/>
      <c r="C395" s="412"/>
      <c r="D395" s="412"/>
      <c r="E395" s="412"/>
      <c r="F395" s="412"/>
      <c r="G395" s="689"/>
      <c r="H395" s="689"/>
      <c r="I395" s="689"/>
      <c r="J395" s="689"/>
      <c r="K395" s="689"/>
      <c r="L395" s="689"/>
      <c r="M395" s="689"/>
      <c r="N395" s="689"/>
      <c r="O395" s="689"/>
      <c r="P395" s="689"/>
      <c r="Q395" s="689"/>
      <c r="R395" s="689"/>
      <c r="S395" s="689"/>
      <c r="T395" s="689"/>
      <c r="U395" s="689"/>
      <c r="V395" s="689"/>
      <c r="W395" s="327"/>
      <c r="X395" s="327"/>
      <c r="Y395" s="327"/>
      <c r="Z395" s="327"/>
      <c r="AA395" s="327"/>
      <c r="AB395" s="327"/>
    </row>
    <row r="396" spans="1:28" s="40" customFormat="1" ht="15">
      <c r="A396" s="412"/>
      <c r="B396" s="412"/>
      <c r="C396" s="412"/>
      <c r="D396" s="412"/>
      <c r="E396" s="412"/>
      <c r="F396" s="412"/>
      <c r="G396" s="689"/>
      <c r="H396" s="689"/>
      <c r="I396" s="689"/>
      <c r="J396" s="689"/>
      <c r="K396" s="689"/>
      <c r="L396" s="689"/>
      <c r="M396" s="689"/>
      <c r="N396" s="689"/>
      <c r="O396" s="689"/>
      <c r="P396" s="689"/>
      <c r="Q396" s="689"/>
      <c r="R396" s="689"/>
      <c r="S396" s="689"/>
      <c r="T396" s="689"/>
      <c r="U396" s="689"/>
      <c r="V396" s="689"/>
      <c r="W396" s="327"/>
      <c r="X396" s="327"/>
      <c r="Y396" s="327"/>
      <c r="Z396" s="327"/>
      <c r="AA396" s="327"/>
      <c r="AB396" s="327"/>
    </row>
    <row r="397" spans="1:28" s="40" customFormat="1" ht="15">
      <c r="A397" s="412"/>
      <c r="B397" s="412"/>
      <c r="C397" s="412"/>
      <c r="D397" s="412"/>
      <c r="E397" s="412"/>
      <c r="F397" s="412"/>
      <c r="G397" s="689"/>
      <c r="H397" s="689"/>
      <c r="I397" s="689"/>
      <c r="J397" s="689"/>
      <c r="K397" s="689"/>
      <c r="L397" s="689"/>
      <c r="M397" s="689"/>
      <c r="N397" s="689"/>
      <c r="O397" s="689"/>
      <c r="P397" s="689"/>
      <c r="Q397" s="689"/>
      <c r="R397" s="689"/>
      <c r="S397" s="689"/>
      <c r="T397" s="689"/>
      <c r="U397" s="689"/>
      <c r="V397" s="689"/>
      <c r="W397" s="327"/>
      <c r="X397" s="327"/>
      <c r="Y397" s="327"/>
      <c r="Z397" s="327"/>
      <c r="AA397" s="327"/>
      <c r="AB397" s="327"/>
    </row>
    <row r="398" spans="1:28" s="40" customFormat="1" ht="15">
      <c r="A398" s="412"/>
      <c r="B398" s="412"/>
      <c r="C398" s="412"/>
      <c r="D398" s="412"/>
      <c r="E398" s="412"/>
      <c r="F398" s="412"/>
      <c r="G398" s="689"/>
      <c r="H398" s="689"/>
      <c r="I398" s="689"/>
      <c r="J398" s="689"/>
      <c r="K398" s="689"/>
      <c r="L398" s="689"/>
      <c r="M398" s="689"/>
      <c r="N398" s="689"/>
      <c r="O398" s="689"/>
      <c r="P398" s="689"/>
      <c r="Q398" s="689"/>
      <c r="R398" s="689"/>
      <c r="S398" s="689"/>
      <c r="T398" s="689"/>
      <c r="U398" s="689"/>
      <c r="V398" s="689"/>
      <c r="W398" s="327"/>
      <c r="X398" s="327"/>
      <c r="Y398" s="327"/>
      <c r="Z398" s="327"/>
      <c r="AA398" s="327"/>
      <c r="AB398" s="327"/>
    </row>
    <row r="399" spans="1:28" s="40" customFormat="1" ht="15">
      <c r="A399" s="412"/>
      <c r="B399" s="412"/>
      <c r="C399" s="412"/>
      <c r="D399" s="412"/>
      <c r="E399" s="412"/>
      <c r="F399" s="412"/>
      <c r="G399" s="689"/>
      <c r="H399" s="689"/>
      <c r="I399" s="689"/>
      <c r="J399" s="689"/>
      <c r="K399" s="689"/>
      <c r="L399" s="689"/>
      <c r="M399" s="689"/>
      <c r="N399" s="689"/>
      <c r="O399" s="689"/>
      <c r="P399" s="689"/>
      <c r="Q399" s="689"/>
      <c r="R399" s="689"/>
      <c r="S399" s="689"/>
      <c r="T399" s="689"/>
      <c r="U399" s="689"/>
      <c r="V399" s="689"/>
      <c r="W399" s="327"/>
      <c r="X399" s="327"/>
      <c r="Y399" s="327"/>
      <c r="Z399" s="327"/>
      <c r="AA399" s="327"/>
      <c r="AB399" s="327"/>
    </row>
    <row r="400" spans="1:28" s="40" customFormat="1" ht="15">
      <c r="A400" s="412"/>
      <c r="B400" s="412"/>
      <c r="C400" s="412"/>
      <c r="D400" s="412"/>
      <c r="E400" s="412"/>
      <c r="F400" s="412"/>
      <c r="G400" s="689"/>
      <c r="H400" s="689"/>
      <c r="I400" s="689"/>
      <c r="J400" s="689"/>
      <c r="K400" s="689"/>
      <c r="L400" s="689"/>
      <c r="M400" s="689"/>
      <c r="N400" s="689"/>
      <c r="O400" s="689"/>
      <c r="P400" s="689"/>
      <c r="Q400" s="689"/>
      <c r="R400" s="689"/>
      <c r="S400" s="689"/>
      <c r="T400" s="689"/>
      <c r="U400" s="689"/>
      <c r="V400" s="689"/>
      <c r="W400" s="327"/>
      <c r="X400" s="327"/>
      <c r="Y400" s="327"/>
      <c r="Z400" s="327"/>
      <c r="AA400" s="327"/>
      <c r="AB400" s="327"/>
    </row>
    <row r="401" spans="1:28" s="40" customFormat="1" ht="15">
      <c r="A401" s="412"/>
      <c r="B401" s="412"/>
      <c r="C401" s="412"/>
      <c r="D401" s="412"/>
      <c r="E401" s="412"/>
      <c r="F401" s="412"/>
      <c r="G401" s="689"/>
      <c r="H401" s="689"/>
      <c r="I401" s="689"/>
      <c r="J401" s="689"/>
      <c r="K401" s="689"/>
      <c r="L401" s="689"/>
      <c r="M401" s="689"/>
      <c r="N401" s="689"/>
      <c r="O401" s="689"/>
      <c r="P401" s="689"/>
      <c r="Q401" s="689"/>
      <c r="R401" s="689"/>
      <c r="S401" s="689"/>
      <c r="T401" s="689"/>
      <c r="U401" s="689"/>
      <c r="V401" s="689"/>
      <c r="W401" s="327"/>
      <c r="X401" s="327"/>
      <c r="Y401" s="327"/>
      <c r="Z401" s="327"/>
      <c r="AA401" s="327"/>
      <c r="AB401" s="327"/>
    </row>
    <row r="402" spans="1:28" s="40" customFormat="1" ht="15">
      <c r="A402" s="412"/>
      <c r="B402" s="412"/>
      <c r="C402" s="412"/>
      <c r="D402" s="412"/>
      <c r="E402" s="412"/>
      <c r="F402" s="412"/>
      <c r="G402" s="689"/>
      <c r="H402" s="689"/>
      <c r="I402" s="689"/>
      <c r="J402" s="689"/>
      <c r="K402" s="689"/>
      <c r="L402" s="689"/>
      <c r="M402" s="689"/>
      <c r="N402" s="689"/>
      <c r="O402" s="689"/>
      <c r="P402" s="689"/>
      <c r="Q402" s="689"/>
      <c r="R402" s="689"/>
      <c r="S402" s="689"/>
      <c r="T402" s="689"/>
      <c r="U402" s="689"/>
      <c r="V402" s="689"/>
      <c r="W402" s="327"/>
      <c r="X402" s="327"/>
      <c r="Y402" s="327"/>
      <c r="Z402" s="327"/>
      <c r="AA402" s="327"/>
      <c r="AB402" s="327"/>
    </row>
    <row r="403" spans="1:28" s="40" customFormat="1" ht="15">
      <c r="A403" s="412"/>
      <c r="B403" s="412"/>
      <c r="C403" s="412"/>
      <c r="D403" s="412"/>
      <c r="E403" s="412"/>
      <c r="F403" s="412"/>
      <c r="G403" s="689"/>
      <c r="H403" s="689"/>
      <c r="I403" s="689"/>
      <c r="J403" s="689"/>
      <c r="K403" s="689"/>
      <c r="L403" s="689"/>
      <c r="M403" s="689"/>
      <c r="N403" s="689"/>
      <c r="O403" s="689"/>
      <c r="P403" s="689"/>
      <c r="Q403" s="689"/>
      <c r="R403" s="689"/>
      <c r="S403" s="689"/>
      <c r="T403" s="689"/>
      <c r="U403" s="689"/>
      <c r="V403" s="689"/>
      <c r="W403" s="327"/>
      <c r="X403" s="327"/>
      <c r="Y403" s="327"/>
      <c r="Z403" s="327"/>
      <c r="AA403" s="327"/>
      <c r="AB403" s="327"/>
    </row>
    <row r="404" spans="1:28" s="40" customFormat="1" ht="15">
      <c r="A404" s="412"/>
      <c r="B404" s="412"/>
      <c r="C404" s="412"/>
      <c r="D404" s="412"/>
      <c r="E404" s="412"/>
      <c r="F404" s="412"/>
      <c r="G404" s="689"/>
      <c r="H404" s="689"/>
      <c r="I404" s="689"/>
      <c r="J404" s="689"/>
      <c r="K404" s="689"/>
      <c r="L404" s="689"/>
      <c r="M404" s="689"/>
      <c r="N404" s="689"/>
      <c r="O404" s="689"/>
      <c r="P404" s="689"/>
      <c r="Q404" s="689"/>
      <c r="R404" s="689"/>
      <c r="S404" s="689"/>
      <c r="T404" s="689"/>
      <c r="U404" s="689"/>
      <c r="V404" s="689"/>
      <c r="W404" s="327"/>
      <c r="X404" s="327"/>
      <c r="Y404" s="327"/>
      <c r="Z404" s="327"/>
      <c r="AA404" s="327"/>
      <c r="AB404" s="327"/>
    </row>
    <row r="405" spans="1:28" s="40" customFormat="1" ht="15">
      <c r="A405" s="412"/>
      <c r="B405" s="412"/>
      <c r="C405" s="412"/>
      <c r="D405" s="412"/>
      <c r="E405" s="412"/>
      <c r="F405" s="412"/>
      <c r="G405" s="689"/>
      <c r="H405" s="689"/>
      <c r="I405" s="689"/>
      <c r="J405" s="689"/>
      <c r="K405" s="689"/>
      <c r="L405" s="689"/>
      <c r="M405" s="689"/>
      <c r="N405" s="689"/>
      <c r="O405" s="689"/>
      <c r="P405" s="689"/>
      <c r="Q405" s="689"/>
      <c r="R405" s="689"/>
      <c r="S405" s="689"/>
      <c r="T405" s="689"/>
      <c r="U405" s="689"/>
      <c r="V405" s="689"/>
      <c r="W405" s="327"/>
      <c r="X405" s="327"/>
      <c r="Y405" s="327"/>
      <c r="Z405" s="327"/>
      <c r="AA405" s="327"/>
      <c r="AB405" s="327"/>
    </row>
    <row r="406" spans="1:28" s="40" customFormat="1" ht="15">
      <c r="A406" s="412"/>
      <c r="B406" s="412"/>
      <c r="C406" s="412"/>
      <c r="D406" s="412"/>
      <c r="E406" s="412"/>
      <c r="F406" s="412"/>
      <c r="G406" s="689"/>
      <c r="H406" s="689"/>
      <c r="I406" s="689"/>
      <c r="J406" s="689"/>
      <c r="K406" s="689"/>
      <c r="L406" s="689"/>
      <c r="M406" s="689"/>
      <c r="N406" s="689"/>
      <c r="O406" s="689"/>
      <c r="P406" s="689"/>
      <c r="Q406" s="689"/>
      <c r="R406" s="689"/>
      <c r="S406" s="689"/>
      <c r="T406" s="689"/>
      <c r="U406" s="689"/>
      <c r="V406" s="689"/>
      <c r="W406" s="327"/>
      <c r="X406" s="327"/>
      <c r="Y406" s="327"/>
      <c r="Z406" s="327"/>
      <c r="AA406" s="327"/>
      <c r="AB406" s="327"/>
    </row>
    <row r="407" spans="1:28" s="40" customFormat="1" ht="15">
      <c r="A407" s="412"/>
      <c r="B407" s="412"/>
      <c r="C407" s="412"/>
      <c r="D407" s="412"/>
      <c r="E407" s="412"/>
      <c r="F407" s="412"/>
      <c r="G407" s="689"/>
      <c r="H407" s="689"/>
      <c r="I407" s="689"/>
      <c r="J407" s="689"/>
      <c r="K407" s="689"/>
      <c r="L407" s="689"/>
      <c r="M407" s="689"/>
      <c r="N407" s="689"/>
      <c r="O407" s="689"/>
      <c r="P407" s="689"/>
      <c r="Q407" s="689"/>
      <c r="R407" s="689"/>
      <c r="S407" s="689"/>
      <c r="T407" s="689"/>
      <c r="U407" s="689"/>
      <c r="V407" s="689"/>
      <c r="W407" s="327"/>
      <c r="X407" s="327"/>
      <c r="Y407" s="327"/>
      <c r="Z407" s="327"/>
      <c r="AA407" s="327"/>
      <c r="AB407" s="327"/>
    </row>
    <row r="408" spans="1:28" s="40" customFormat="1" ht="15">
      <c r="A408" s="412"/>
      <c r="B408" s="412"/>
      <c r="C408" s="412"/>
      <c r="D408" s="412"/>
      <c r="E408" s="412"/>
      <c r="F408" s="412"/>
      <c r="G408" s="689"/>
      <c r="H408" s="689"/>
      <c r="I408" s="689"/>
      <c r="J408" s="689"/>
      <c r="K408" s="689"/>
      <c r="L408" s="689"/>
      <c r="M408" s="689"/>
      <c r="N408" s="689"/>
      <c r="O408" s="689"/>
      <c r="P408" s="689"/>
      <c r="Q408" s="689"/>
      <c r="R408" s="689"/>
      <c r="S408" s="689"/>
      <c r="T408" s="689"/>
      <c r="U408" s="689"/>
      <c r="V408" s="689"/>
      <c r="W408" s="327"/>
      <c r="X408" s="327"/>
      <c r="Y408" s="327"/>
      <c r="Z408" s="327"/>
      <c r="AA408" s="327"/>
      <c r="AB408" s="327"/>
    </row>
    <row r="409" spans="1:28" s="40" customFormat="1" ht="15">
      <c r="A409" s="412"/>
      <c r="B409" s="412"/>
      <c r="C409" s="412"/>
      <c r="D409" s="412"/>
      <c r="E409" s="412"/>
      <c r="F409" s="412"/>
      <c r="G409" s="689"/>
      <c r="H409" s="689"/>
      <c r="I409" s="689"/>
      <c r="J409" s="689"/>
      <c r="K409" s="689"/>
      <c r="L409" s="689"/>
      <c r="M409" s="689"/>
      <c r="N409" s="689"/>
      <c r="O409" s="689"/>
      <c r="P409" s="689"/>
      <c r="Q409" s="689"/>
      <c r="R409" s="689"/>
      <c r="S409" s="689"/>
      <c r="T409" s="689"/>
      <c r="U409" s="689"/>
      <c r="V409" s="689"/>
      <c r="W409" s="327"/>
      <c r="X409" s="327"/>
      <c r="Y409" s="327"/>
      <c r="Z409" s="327"/>
      <c r="AA409" s="327"/>
      <c r="AB409" s="327"/>
    </row>
    <row r="410" spans="1:28" s="40" customFormat="1" ht="15">
      <c r="A410" s="412"/>
      <c r="B410" s="412"/>
      <c r="C410" s="412"/>
      <c r="D410" s="412"/>
      <c r="E410" s="412"/>
      <c r="F410" s="412"/>
      <c r="G410" s="689"/>
      <c r="H410" s="689"/>
      <c r="I410" s="689"/>
      <c r="J410" s="689"/>
      <c r="K410" s="689"/>
      <c r="L410" s="689"/>
      <c r="M410" s="689"/>
      <c r="N410" s="689"/>
      <c r="O410" s="689"/>
      <c r="P410" s="689"/>
      <c r="Q410" s="689"/>
      <c r="R410" s="689"/>
      <c r="S410" s="689"/>
      <c r="T410" s="689"/>
      <c r="U410" s="689"/>
      <c r="V410" s="689"/>
      <c r="W410" s="327"/>
      <c r="X410" s="327"/>
      <c r="Y410" s="327"/>
      <c r="Z410" s="327"/>
      <c r="AA410" s="327"/>
      <c r="AB410" s="327"/>
    </row>
    <row r="411" spans="1:28" s="40" customFormat="1" ht="15">
      <c r="A411" s="412"/>
      <c r="B411" s="412"/>
      <c r="C411" s="412"/>
      <c r="D411" s="412"/>
      <c r="E411" s="412"/>
      <c r="F411" s="412"/>
      <c r="G411" s="689"/>
      <c r="H411" s="689"/>
      <c r="I411" s="689"/>
      <c r="J411" s="689"/>
      <c r="K411" s="689"/>
      <c r="L411" s="689"/>
      <c r="M411" s="689"/>
      <c r="N411" s="689"/>
      <c r="O411" s="689"/>
      <c r="P411" s="689"/>
      <c r="Q411" s="689"/>
      <c r="R411" s="689"/>
      <c r="S411" s="689"/>
      <c r="T411" s="689"/>
      <c r="U411" s="689"/>
      <c r="V411" s="689"/>
      <c r="W411" s="327"/>
      <c r="X411" s="327"/>
      <c r="Y411" s="327"/>
      <c r="Z411" s="327"/>
      <c r="AA411" s="327"/>
      <c r="AB411" s="327"/>
    </row>
    <row r="412" spans="1:28" s="40" customFormat="1" ht="15">
      <c r="A412" s="412"/>
      <c r="B412" s="412"/>
      <c r="C412" s="412"/>
      <c r="D412" s="412"/>
      <c r="E412" s="412"/>
      <c r="F412" s="412"/>
      <c r="G412" s="689"/>
      <c r="H412" s="689"/>
      <c r="I412" s="689"/>
      <c r="J412" s="689"/>
      <c r="K412" s="689"/>
      <c r="L412" s="689"/>
      <c r="M412" s="689"/>
      <c r="N412" s="689"/>
      <c r="O412" s="689"/>
      <c r="P412" s="689"/>
      <c r="Q412" s="689"/>
      <c r="R412" s="689"/>
      <c r="S412" s="689"/>
      <c r="T412" s="689"/>
      <c r="U412" s="689"/>
      <c r="V412" s="689"/>
      <c r="W412" s="327"/>
      <c r="X412" s="327"/>
      <c r="Y412" s="327"/>
      <c r="Z412" s="327"/>
      <c r="AA412" s="327"/>
      <c r="AB412" s="327"/>
    </row>
    <row r="413" spans="1:28" s="40" customFormat="1" ht="15">
      <c r="A413" s="412"/>
      <c r="B413" s="412"/>
      <c r="C413" s="412"/>
      <c r="D413" s="412"/>
      <c r="E413" s="412"/>
      <c r="F413" s="412"/>
      <c r="G413" s="689"/>
      <c r="H413" s="689"/>
      <c r="I413" s="689"/>
      <c r="J413" s="689"/>
      <c r="K413" s="689"/>
      <c r="L413" s="689"/>
      <c r="M413" s="689"/>
      <c r="N413" s="689"/>
      <c r="O413" s="689"/>
      <c r="P413" s="689"/>
      <c r="Q413" s="689"/>
      <c r="R413" s="689"/>
      <c r="S413" s="689"/>
      <c r="T413" s="689"/>
      <c r="U413" s="689"/>
      <c r="V413" s="689"/>
      <c r="W413" s="327"/>
      <c r="X413" s="327"/>
      <c r="Y413" s="327"/>
      <c r="Z413" s="327"/>
      <c r="AA413" s="327"/>
      <c r="AB413" s="327"/>
    </row>
    <row r="414" spans="1:28" s="40" customFormat="1" ht="15">
      <c r="A414" s="412"/>
      <c r="B414" s="412"/>
      <c r="C414" s="412"/>
      <c r="D414" s="412"/>
      <c r="E414" s="412"/>
      <c r="F414" s="412"/>
      <c r="G414" s="689"/>
      <c r="H414" s="689"/>
      <c r="I414" s="689"/>
      <c r="J414" s="689"/>
      <c r="K414" s="689"/>
      <c r="L414" s="689"/>
      <c r="M414" s="689"/>
      <c r="N414" s="689"/>
      <c r="O414" s="689"/>
      <c r="P414" s="689"/>
      <c r="Q414" s="689"/>
      <c r="R414" s="689"/>
      <c r="S414" s="689"/>
      <c r="T414" s="689"/>
      <c r="U414" s="689"/>
      <c r="V414" s="689"/>
      <c r="W414" s="327"/>
      <c r="X414" s="327"/>
      <c r="Y414" s="327"/>
      <c r="Z414" s="327"/>
      <c r="AA414" s="327"/>
      <c r="AB414" s="327"/>
    </row>
    <row r="415" spans="1:28" s="40" customFormat="1" ht="15">
      <c r="A415" s="412"/>
      <c r="B415" s="412"/>
      <c r="C415" s="412"/>
      <c r="D415" s="412"/>
      <c r="E415" s="412"/>
      <c r="F415" s="412"/>
      <c r="G415" s="689"/>
      <c r="H415" s="689"/>
      <c r="I415" s="689"/>
      <c r="J415" s="689"/>
      <c r="K415" s="689"/>
      <c r="L415" s="689"/>
      <c r="M415" s="689"/>
      <c r="N415" s="689"/>
      <c r="O415" s="689"/>
      <c r="P415" s="689"/>
      <c r="Q415" s="689"/>
      <c r="R415" s="689"/>
      <c r="S415" s="689"/>
      <c r="T415" s="689"/>
      <c r="U415" s="689"/>
      <c r="V415" s="689"/>
      <c r="W415" s="327"/>
      <c r="X415" s="327"/>
      <c r="Y415" s="327"/>
      <c r="Z415" s="327"/>
      <c r="AA415" s="327"/>
      <c r="AB415" s="327"/>
    </row>
    <row r="416" spans="1:28" s="40" customFormat="1" ht="15">
      <c r="A416" s="412"/>
      <c r="B416" s="412"/>
      <c r="C416" s="412"/>
      <c r="D416" s="412"/>
      <c r="E416" s="412"/>
      <c r="F416" s="412"/>
      <c r="G416" s="689"/>
      <c r="H416" s="689"/>
      <c r="I416" s="689"/>
      <c r="J416" s="689"/>
      <c r="K416" s="689"/>
      <c r="L416" s="689"/>
      <c r="M416" s="689"/>
      <c r="N416" s="689"/>
      <c r="O416" s="689"/>
      <c r="P416" s="689"/>
      <c r="Q416" s="689"/>
      <c r="R416" s="689"/>
      <c r="S416" s="689"/>
      <c r="T416" s="689"/>
      <c r="U416" s="689"/>
      <c r="V416" s="689"/>
      <c r="W416" s="327"/>
      <c r="X416" s="327"/>
      <c r="Y416" s="327"/>
      <c r="Z416" s="327"/>
      <c r="AA416" s="327"/>
      <c r="AB416" s="327"/>
    </row>
    <row r="417" spans="1:28" s="40" customFormat="1" ht="15">
      <c r="A417" s="412"/>
      <c r="B417" s="412"/>
      <c r="C417" s="412"/>
      <c r="D417" s="412"/>
      <c r="E417" s="412"/>
      <c r="F417" s="412"/>
      <c r="G417" s="689"/>
      <c r="H417" s="689"/>
      <c r="I417" s="689"/>
      <c r="J417" s="689"/>
      <c r="K417" s="689"/>
      <c r="L417" s="689"/>
      <c r="M417" s="689"/>
      <c r="N417" s="689"/>
      <c r="O417" s="689"/>
      <c r="P417" s="689"/>
      <c r="Q417" s="689"/>
      <c r="R417" s="689"/>
      <c r="S417" s="689"/>
      <c r="T417" s="689"/>
      <c r="U417" s="689"/>
      <c r="V417" s="689"/>
      <c r="W417" s="327"/>
      <c r="X417" s="327"/>
      <c r="Y417" s="327"/>
      <c r="Z417" s="327"/>
      <c r="AA417" s="327"/>
      <c r="AB417" s="327"/>
    </row>
    <row r="418" spans="1:28" s="40" customFormat="1" ht="15">
      <c r="A418" s="412"/>
      <c r="B418" s="412"/>
      <c r="C418" s="412"/>
      <c r="D418" s="412"/>
      <c r="E418" s="412"/>
      <c r="F418" s="412"/>
      <c r="G418" s="689"/>
      <c r="H418" s="689"/>
      <c r="I418" s="689"/>
      <c r="J418" s="689"/>
      <c r="K418" s="689"/>
      <c r="L418" s="689"/>
      <c r="M418" s="689"/>
      <c r="N418" s="689"/>
      <c r="O418" s="689"/>
      <c r="P418" s="689"/>
      <c r="Q418" s="689"/>
      <c r="R418" s="689"/>
      <c r="S418" s="689"/>
      <c r="T418" s="689"/>
      <c r="U418" s="689"/>
      <c r="V418" s="689"/>
      <c r="W418" s="327"/>
      <c r="X418" s="327"/>
      <c r="Y418" s="327"/>
      <c r="Z418" s="327"/>
      <c r="AA418" s="327"/>
      <c r="AB418" s="327"/>
    </row>
    <row r="419" spans="1:28" s="40" customFormat="1" ht="15">
      <c r="A419" s="412"/>
      <c r="B419" s="412"/>
      <c r="C419" s="412"/>
      <c r="D419" s="412"/>
      <c r="E419" s="412"/>
      <c r="F419" s="412"/>
      <c r="G419" s="689"/>
      <c r="H419" s="689"/>
      <c r="I419" s="689"/>
      <c r="J419" s="689"/>
      <c r="K419" s="689"/>
      <c r="L419" s="689"/>
      <c r="M419" s="689"/>
      <c r="N419" s="689"/>
      <c r="O419" s="689"/>
      <c r="P419" s="689"/>
      <c r="Q419" s="689"/>
      <c r="R419" s="689"/>
      <c r="S419" s="689"/>
      <c r="T419" s="689"/>
      <c r="U419" s="689"/>
      <c r="V419" s="689"/>
      <c r="W419" s="327"/>
      <c r="X419" s="327"/>
      <c r="Y419" s="327"/>
      <c r="Z419" s="327"/>
      <c r="AA419" s="327"/>
      <c r="AB419" s="327"/>
    </row>
    <row r="420" spans="1:28" s="40" customFormat="1" ht="15">
      <c r="A420" s="412"/>
      <c r="B420" s="412"/>
      <c r="C420" s="412"/>
      <c r="D420" s="412"/>
      <c r="E420" s="412"/>
      <c r="F420" s="412"/>
      <c r="G420" s="689"/>
      <c r="H420" s="689"/>
      <c r="I420" s="689"/>
      <c r="J420" s="689"/>
      <c r="K420" s="689"/>
      <c r="L420" s="689"/>
      <c r="M420" s="689"/>
      <c r="N420" s="689"/>
      <c r="O420" s="689"/>
      <c r="P420" s="689"/>
      <c r="Q420" s="689"/>
      <c r="R420" s="689"/>
      <c r="S420" s="689"/>
      <c r="T420" s="689"/>
      <c r="U420" s="689"/>
      <c r="V420" s="689"/>
      <c r="W420" s="327"/>
      <c r="X420" s="327"/>
      <c r="Y420" s="327"/>
      <c r="Z420" s="327"/>
      <c r="AA420" s="327"/>
      <c r="AB420" s="327"/>
    </row>
    <row r="421" spans="1:28" s="40" customFormat="1" ht="15">
      <c r="A421" s="412"/>
      <c r="B421" s="412"/>
      <c r="C421" s="412"/>
      <c r="D421" s="412"/>
      <c r="E421" s="412"/>
      <c r="F421" s="412"/>
      <c r="G421" s="689"/>
      <c r="H421" s="689"/>
      <c r="I421" s="689"/>
      <c r="J421" s="689"/>
      <c r="K421" s="689"/>
      <c r="L421" s="689"/>
      <c r="M421" s="689"/>
      <c r="N421" s="689"/>
      <c r="O421" s="689"/>
      <c r="P421" s="689"/>
      <c r="Q421" s="689"/>
      <c r="R421" s="689"/>
      <c r="S421" s="689"/>
      <c r="T421" s="689"/>
      <c r="U421" s="689"/>
      <c r="V421" s="689"/>
      <c r="W421" s="327"/>
      <c r="X421" s="327"/>
      <c r="Y421" s="327"/>
      <c r="Z421" s="327"/>
      <c r="AA421" s="327"/>
      <c r="AB421" s="327"/>
    </row>
    <row r="422" spans="1:28" s="40" customFormat="1" ht="15">
      <c r="A422" s="412"/>
      <c r="B422" s="412"/>
      <c r="C422" s="412"/>
      <c r="D422" s="412"/>
      <c r="E422" s="412"/>
      <c r="F422" s="412"/>
      <c r="G422" s="689"/>
      <c r="H422" s="689"/>
      <c r="I422" s="689"/>
      <c r="J422" s="689"/>
      <c r="K422" s="689"/>
      <c r="L422" s="689"/>
      <c r="M422" s="689"/>
      <c r="N422" s="689"/>
      <c r="O422" s="689"/>
      <c r="P422" s="689"/>
      <c r="Q422" s="689"/>
      <c r="R422" s="689"/>
      <c r="S422" s="689"/>
      <c r="T422" s="689"/>
      <c r="U422" s="689"/>
      <c r="V422" s="689"/>
      <c r="W422" s="327"/>
      <c r="X422" s="327"/>
      <c r="Y422" s="327"/>
      <c r="Z422" s="327"/>
      <c r="AA422" s="327"/>
      <c r="AB422" s="327"/>
    </row>
    <row r="423" spans="1:28" s="40" customFormat="1" ht="15">
      <c r="A423" s="412"/>
      <c r="B423" s="412"/>
      <c r="C423" s="412"/>
      <c r="D423" s="412"/>
      <c r="E423" s="412"/>
      <c r="F423" s="412"/>
      <c r="G423" s="689"/>
      <c r="H423" s="689"/>
      <c r="I423" s="689"/>
      <c r="J423" s="689"/>
      <c r="K423" s="689"/>
      <c r="L423" s="689"/>
      <c r="M423" s="689"/>
      <c r="N423" s="689"/>
      <c r="O423" s="689"/>
      <c r="P423" s="689"/>
      <c r="Q423" s="689"/>
      <c r="R423" s="689"/>
      <c r="S423" s="689"/>
      <c r="T423" s="689"/>
      <c r="U423" s="689"/>
      <c r="V423" s="689"/>
      <c r="W423" s="327"/>
      <c r="X423" s="327"/>
      <c r="Y423" s="327"/>
      <c r="Z423" s="327"/>
      <c r="AA423" s="327"/>
      <c r="AB423" s="327"/>
    </row>
    <row r="424" spans="1:28" s="40" customFormat="1" ht="15">
      <c r="A424" s="412"/>
      <c r="B424" s="412"/>
      <c r="C424" s="412"/>
      <c r="D424" s="412"/>
      <c r="E424" s="412"/>
      <c r="F424" s="412"/>
      <c r="G424" s="689"/>
      <c r="H424" s="689"/>
      <c r="I424" s="689"/>
      <c r="J424" s="689"/>
      <c r="K424" s="689"/>
      <c r="L424" s="689"/>
      <c r="M424" s="689"/>
      <c r="N424" s="689"/>
      <c r="O424" s="689"/>
      <c r="P424" s="689"/>
      <c r="Q424" s="689"/>
      <c r="R424" s="689"/>
      <c r="S424" s="689"/>
      <c r="T424" s="689"/>
      <c r="U424" s="689"/>
      <c r="V424" s="689"/>
      <c r="W424" s="327"/>
      <c r="X424" s="327"/>
      <c r="Y424" s="327"/>
      <c r="Z424" s="327"/>
      <c r="AA424" s="327"/>
      <c r="AB424" s="327"/>
    </row>
    <row r="425" spans="1:28" s="40" customFormat="1" ht="15">
      <c r="A425" s="412"/>
      <c r="B425" s="412"/>
      <c r="C425" s="412"/>
      <c r="D425" s="412"/>
      <c r="E425" s="412"/>
      <c r="F425" s="412"/>
      <c r="G425" s="689"/>
      <c r="H425" s="689"/>
      <c r="I425" s="689"/>
      <c r="J425" s="689"/>
      <c r="K425" s="689"/>
      <c r="L425" s="689"/>
      <c r="M425" s="689"/>
      <c r="N425" s="689"/>
      <c r="O425" s="689"/>
      <c r="P425" s="689"/>
      <c r="Q425" s="689"/>
      <c r="R425" s="689"/>
      <c r="S425" s="689"/>
      <c r="T425" s="689"/>
      <c r="U425" s="689"/>
      <c r="V425" s="689"/>
      <c r="W425" s="327"/>
      <c r="X425" s="327"/>
      <c r="Y425" s="327"/>
      <c r="Z425" s="327"/>
      <c r="AA425" s="327"/>
      <c r="AB425" s="327"/>
    </row>
    <row r="426" spans="1:28" s="40" customFormat="1" ht="15">
      <c r="A426" s="412"/>
      <c r="B426" s="412"/>
      <c r="C426" s="412"/>
      <c r="D426" s="412"/>
      <c r="E426" s="412"/>
      <c r="F426" s="412"/>
      <c r="G426" s="689"/>
      <c r="H426" s="689"/>
      <c r="I426" s="689"/>
      <c r="J426" s="689"/>
      <c r="K426" s="689"/>
      <c r="L426" s="689"/>
      <c r="M426" s="689"/>
      <c r="N426" s="689"/>
      <c r="O426" s="689"/>
      <c r="P426" s="689"/>
      <c r="Q426" s="689"/>
      <c r="R426" s="689"/>
      <c r="S426" s="689"/>
      <c r="T426" s="689"/>
      <c r="U426" s="689"/>
      <c r="V426" s="689"/>
      <c r="W426" s="327"/>
      <c r="X426" s="327"/>
      <c r="Y426" s="327"/>
      <c r="Z426" s="327"/>
      <c r="AA426" s="327"/>
      <c r="AB426" s="327"/>
    </row>
    <row r="427" spans="1:28" s="40" customFormat="1" ht="15">
      <c r="A427" s="412"/>
      <c r="B427" s="412"/>
      <c r="C427" s="412"/>
      <c r="D427" s="412"/>
      <c r="E427" s="412"/>
      <c r="F427" s="412"/>
      <c r="G427" s="689"/>
      <c r="H427" s="689"/>
      <c r="I427" s="689"/>
      <c r="J427" s="689"/>
      <c r="K427" s="689"/>
      <c r="L427" s="689"/>
      <c r="M427" s="689"/>
      <c r="N427" s="689"/>
      <c r="O427" s="689"/>
      <c r="P427" s="689"/>
      <c r="Q427" s="689"/>
      <c r="R427" s="689"/>
      <c r="S427" s="689"/>
      <c r="T427" s="689"/>
      <c r="U427" s="689"/>
      <c r="V427" s="689"/>
      <c r="W427" s="327"/>
      <c r="X427" s="327"/>
      <c r="Y427" s="327"/>
      <c r="Z427" s="327"/>
      <c r="AA427" s="327"/>
      <c r="AB427" s="327"/>
    </row>
    <row r="428" spans="1:28" s="40" customFormat="1" ht="15">
      <c r="A428" s="412"/>
      <c r="B428" s="412"/>
      <c r="C428" s="412"/>
      <c r="D428" s="412"/>
      <c r="E428" s="412"/>
      <c r="F428" s="412"/>
      <c r="G428" s="689"/>
      <c r="H428" s="689"/>
      <c r="I428" s="689"/>
      <c r="J428" s="689"/>
      <c r="K428" s="689"/>
      <c r="L428" s="689"/>
      <c r="M428" s="689"/>
      <c r="N428" s="689"/>
      <c r="O428" s="689"/>
      <c r="P428" s="689"/>
      <c r="Q428" s="689"/>
      <c r="R428" s="689"/>
      <c r="S428" s="689"/>
      <c r="T428" s="689"/>
      <c r="U428" s="689"/>
      <c r="V428" s="689"/>
      <c r="W428" s="327"/>
      <c r="X428" s="327"/>
      <c r="Y428" s="327"/>
      <c r="Z428" s="327"/>
      <c r="AA428" s="327"/>
      <c r="AB428" s="327"/>
    </row>
    <row r="429" spans="1:28" s="40" customFormat="1" ht="15">
      <c r="A429" s="412"/>
      <c r="B429" s="412"/>
      <c r="C429" s="412"/>
      <c r="D429" s="412"/>
      <c r="E429" s="412"/>
      <c r="F429" s="412"/>
      <c r="G429" s="689"/>
      <c r="H429" s="689"/>
      <c r="I429" s="689"/>
      <c r="J429" s="689"/>
      <c r="K429" s="689"/>
      <c r="L429" s="689"/>
      <c r="M429" s="689"/>
      <c r="N429" s="689"/>
      <c r="O429" s="689"/>
      <c r="P429" s="689"/>
      <c r="Q429" s="689"/>
      <c r="R429" s="689"/>
      <c r="S429" s="689"/>
      <c r="T429" s="689"/>
      <c r="U429" s="689"/>
      <c r="V429" s="689"/>
      <c r="W429" s="327"/>
      <c r="X429" s="327"/>
      <c r="Y429" s="327"/>
      <c r="Z429" s="327"/>
      <c r="AA429" s="327"/>
      <c r="AB429" s="327"/>
    </row>
    <row r="430" spans="1:28" s="40" customFormat="1" ht="15">
      <c r="A430" s="412"/>
      <c r="B430" s="412"/>
      <c r="C430" s="412"/>
      <c r="D430" s="412"/>
      <c r="E430" s="412"/>
      <c r="F430" s="412"/>
      <c r="G430" s="689"/>
      <c r="H430" s="689"/>
      <c r="I430" s="689"/>
      <c r="J430" s="689"/>
      <c r="K430" s="689"/>
      <c r="L430" s="689"/>
      <c r="M430" s="689"/>
      <c r="N430" s="689"/>
      <c r="O430" s="689"/>
      <c r="P430" s="689"/>
      <c r="Q430" s="689"/>
      <c r="R430" s="689"/>
      <c r="S430" s="689"/>
      <c r="T430" s="689"/>
      <c r="U430" s="689"/>
      <c r="V430" s="689"/>
      <c r="W430" s="327"/>
      <c r="X430" s="327"/>
      <c r="Y430" s="327"/>
      <c r="Z430" s="327"/>
      <c r="AA430" s="327"/>
      <c r="AB430" s="327"/>
    </row>
    <row r="431" spans="1:28" s="40" customFormat="1" ht="15">
      <c r="A431" s="412"/>
      <c r="B431" s="412"/>
      <c r="C431" s="412"/>
      <c r="D431" s="412"/>
      <c r="E431" s="412"/>
      <c r="F431" s="412"/>
      <c r="G431" s="689"/>
      <c r="H431" s="689"/>
      <c r="I431" s="689"/>
      <c r="J431" s="689"/>
      <c r="K431" s="689"/>
      <c r="L431" s="689"/>
      <c r="M431" s="689"/>
      <c r="N431" s="689"/>
      <c r="O431" s="689"/>
      <c r="P431" s="689"/>
      <c r="Q431" s="689"/>
      <c r="R431" s="689"/>
      <c r="S431" s="689"/>
      <c r="T431" s="689"/>
      <c r="U431" s="689"/>
      <c r="V431" s="689"/>
      <c r="W431" s="327"/>
      <c r="X431" s="327"/>
      <c r="Y431" s="327"/>
      <c r="Z431" s="327"/>
      <c r="AA431" s="327"/>
      <c r="AB431" s="327"/>
    </row>
    <row r="432" spans="1:28" s="40" customFormat="1" ht="15">
      <c r="A432" s="412"/>
      <c r="B432" s="412"/>
      <c r="C432" s="412"/>
      <c r="D432" s="412"/>
      <c r="E432" s="412"/>
      <c r="F432" s="412"/>
      <c r="G432" s="689"/>
      <c r="H432" s="689"/>
      <c r="I432" s="689"/>
      <c r="J432" s="689"/>
      <c r="K432" s="689"/>
      <c r="L432" s="689"/>
      <c r="M432" s="689"/>
      <c r="N432" s="689"/>
      <c r="O432" s="689"/>
      <c r="P432" s="689"/>
      <c r="Q432" s="689"/>
      <c r="R432" s="689"/>
      <c r="S432" s="689"/>
      <c r="T432" s="689"/>
      <c r="U432" s="689"/>
      <c r="V432" s="689"/>
      <c r="W432" s="327"/>
      <c r="X432" s="327"/>
      <c r="Y432" s="327"/>
      <c r="Z432" s="327"/>
      <c r="AA432" s="327"/>
      <c r="AB432" s="327"/>
    </row>
    <row r="433" spans="1:28" s="40" customFormat="1" ht="15">
      <c r="A433" s="412"/>
      <c r="B433" s="412"/>
      <c r="C433" s="412"/>
      <c r="D433" s="412"/>
      <c r="E433" s="412"/>
      <c r="F433" s="412"/>
      <c r="G433" s="689"/>
      <c r="H433" s="689"/>
      <c r="I433" s="689"/>
      <c r="J433" s="689"/>
      <c r="K433" s="689"/>
      <c r="L433" s="689"/>
      <c r="M433" s="689"/>
      <c r="N433" s="689"/>
      <c r="O433" s="689"/>
      <c r="P433" s="689"/>
      <c r="Q433" s="689"/>
      <c r="R433" s="689"/>
      <c r="S433" s="689"/>
      <c r="T433" s="689"/>
      <c r="U433" s="689"/>
      <c r="V433" s="689"/>
      <c r="W433" s="327"/>
      <c r="X433" s="327"/>
      <c r="Y433" s="327"/>
      <c r="Z433" s="327"/>
      <c r="AA433" s="327"/>
      <c r="AB433" s="327"/>
    </row>
    <row r="434" spans="1:28" s="40" customFormat="1" ht="15">
      <c r="A434" s="412"/>
      <c r="B434" s="412"/>
      <c r="C434" s="412"/>
      <c r="D434" s="412"/>
      <c r="E434" s="412"/>
      <c r="F434" s="412"/>
      <c r="G434" s="689"/>
      <c r="H434" s="689"/>
      <c r="I434" s="689"/>
      <c r="J434" s="689"/>
      <c r="K434" s="689"/>
      <c r="L434" s="689"/>
      <c r="M434" s="689"/>
      <c r="N434" s="689"/>
      <c r="O434" s="689"/>
      <c r="P434" s="689"/>
      <c r="Q434" s="689"/>
      <c r="R434" s="689"/>
      <c r="S434" s="689"/>
      <c r="T434" s="689"/>
      <c r="U434" s="689"/>
      <c r="V434" s="689"/>
      <c r="W434" s="327"/>
      <c r="X434" s="327"/>
      <c r="Y434" s="327"/>
      <c r="Z434" s="327"/>
      <c r="AA434" s="327"/>
      <c r="AB434" s="327"/>
    </row>
    <row r="435" spans="1:28" s="40" customFormat="1" ht="15">
      <c r="A435" s="412"/>
      <c r="B435" s="412"/>
      <c r="C435" s="412"/>
      <c r="D435" s="412"/>
      <c r="E435" s="412"/>
      <c r="F435" s="412"/>
      <c r="G435" s="689"/>
      <c r="H435" s="689"/>
      <c r="I435" s="689"/>
      <c r="J435" s="689"/>
      <c r="K435" s="689"/>
      <c r="L435" s="689"/>
      <c r="M435" s="689"/>
      <c r="N435" s="689"/>
      <c r="O435" s="689"/>
      <c r="P435" s="689"/>
      <c r="Q435" s="689"/>
      <c r="R435" s="689"/>
      <c r="S435" s="689"/>
      <c r="T435" s="689"/>
      <c r="U435" s="689"/>
      <c r="V435" s="689"/>
      <c r="W435" s="327"/>
      <c r="X435" s="327"/>
      <c r="Y435" s="327"/>
      <c r="Z435" s="327"/>
      <c r="AA435" s="327"/>
      <c r="AB435" s="327"/>
    </row>
    <row r="436" spans="1:28" s="40" customFormat="1" ht="15">
      <c r="A436" s="412"/>
      <c r="B436" s="412"/>
      <c r="C436" s="412"/>
      <c r="D436" s="412"/>
      <c r="E436" s="412"/>
      <c r="F436" s="412"/>
      <c r="G436" s="689"/>
      <c r="H436" s="689"/>
      <c r="I436" s="689"/>
      <c r="J436" s="689"/>
      <c r="K436" s="689"/>
      <c r="L436" s="689"/>
      <c r="M436" s="689"/>
      <c r="N436" s="689"/>
      <c r="O436" s="689"/>
      <c r="P436" s="689"/>
      <c r="Q436" s="689"/>
      <c r="R436" s="689"/>
      <c r="S436" s="689"/>
      <c r="T436" s="689"/>
      <c r="U436" s="689"/>
      <c r="V436" s="689"/>
      <c r="W436" s="327"/>
      <c r="X436" s="327"/>
      <c r="Y436" s="327"/>
      <c r="Z436" s="327"/>
      <c r="AA436" s="327"/>
      <c r="AB436" s="327"/>
    </row>
    <row r="437" spans="1:28" s="40" customFormat="1" ht="15">
      <c r="A437" s="412"/>
      <c r="B437" s="412"/>
      <c r="C437" s="412"/>
      <c r="D437" s="412"/>
      <c r="E437" s="412"/>
      <c r="F437" s="412"/>
      <c r="G437" s="689"/>
      <c r="H437" s="689"/>
      <c r="I437" s="689"/>
      <c r="J437" s="689"/>
      <c r="K437" s="689"/>
      <c r="L437" s="689"/>
      <c r="M437" s="689"/>
      <c r="N437" s="689"/>
      <c r="O437" s="689"/>
      <c r="P437" s="689"/>
      <c r="Q437" s="689"/>
      <c r="R437" s="689"/>
      <c r="S437" s="689"/>
      <c r="T437" s="689"/>
      <c r="U437" s="689"/>
      <c r="V437" s="689"/>
      <c r="W437" s="327"/>
      <c r="X437" s="327"/>
      <c r="Y437" s="327"/>
      <c r="Z437" s="327"/>
      <c r="AA437" s="327"/>
      <c r="AB437" s="327"/>
    </row>
    <row r="438" spans="1:28" s="40" customFormat="1" ht="15">
      <c r="A438" s="412"/>
      <c r="B438" s="412"/>
      <c r="C438" s="412"/>
      <c r="D438" s="412"/>
      <c r="E438" s="412"/>
      <c r="F438" s="412"/>
      <c r="G438" s="689"/>
      <c r="H438" s="689"/>
      <c r="I438" s="689"/>
      <c r="J438" s="689"/>
      <c r="K438" s="689"/>
      <c r="L438" s="689"/>
      <c r="M438" s="689"/>
      <c r="N438" s="689"/>
      <c r="O438" s="689"/>
      <c r="P438" s="689"/>
      <c r="Q438" s="689"/>
      <c r="R438" s="689"/>
      <c r="S438" s="689"/>
      <c r="T438" s="689"/>
      <c r="U438" s="689"/>
      <c r="V438" s="689"/>
      <c r="W438" s="327"/>
      <c r="X438" s="327"/>
      <c r="Y438" s="327"/>
      <c r="Z438" s="327"/>
      <c r="AA438" s="327"/>
      <c r="AB438" s="327"/>
    </row>
    <row r="439" spans="1:28" s="40" customFormat="1" ht="15">
      <c r="A439" s="412"/>
      <c r="B439" s="412"/>
      <c r="C439" s="412"/>
      <c r="D439" s="412"/>
      <c r="E439" s="412"/>
      <c r="F439" s="412"/>
      <c r="G439" s="689"/>
      <c r="H439" s="689"/>
      <c r="I439" s="689"/>
      <c r="J439" s="689"/>
      <c r="K439" s="689"/>
      <c r="L439" s="689"/>
      <c r="M439" s="689"/>
      <c r="N439" s="689"/>
      <c r="O439" s="689"/>
      <c r="P439" s="689"/>
      <c r="Q439" s="689"/>
      <c r="R439" s="689"/>
      <c r="S439" s="689"/>
      <c r="T439" s="689"/>
      <c r="U439" s="689"/>
      <c r="V439" s="689"/>
      <c r="W439" s="327"/>
      <c r="X439" s="327"/>
      <c r="Y439" s="327"/>
      <c r="Z439" s="327"/>
      <c r="AA439" s="327"/>
      <c r="AB439" s="327"/>
    </row>
    <row r="440" spans="1:28" s="40" customFormat="1" ht="15">
      <c r="A440" s="412"/>
      <c r="B440" s="412"/>
      <c r="C440" s="412"/>
      <c r="D440" s="412"/>
      <c r="E440" s="412"/>
      <c r="F440" s="412"/>
      <c r="G440" s="689"/>
      <c r="H440" s="689"/>
      <c r="I440" s="689"/>
      <c r="J440" s="689"/>
      <c r="K440" s="689"/>
      <c r="L440" s="689"/>
      <c r="M440" s="689"/>
      <c r="N440" s="689"/>
      <c r="O440" s="689"/>
      <c r="P440" s="689"/>
      <c r="Q440" s="689"/>
      <c r="R440" s="689"/>
      <c r="S440" s="689"/>
      <c r="T440" s="689"/>
      <c r="U440" s="689"/>
      <c r="V440" s="689"/>
      <c r="W440" s="327"/>
      <c r="X440" s="327"/>
      <c r="Y440" s="327"/>
      <c r="Z440" s="327"/>
      <c r="AA440" s="327"/>
      <c r="AB440" s="327"/>
    </row>
    <row r="441" spans="1:28" s="40" customFormat="1" ht="15">
      <c r="A441" s="412"/>
      <c r="B441" s="412"/>
      <c r="C441" s="412"/>
      <c r="D441" s="412"/>
      <c r="E441" s="412"/>
      <c r="F441" s="412"/>
      <c r="G441" s="689"/>
      <c r="H441" s="689"/>
      <c r="I441" s="689"/>
      <c r="J441" s="689"/>
      <c r="K441" s="689"/>
      <c r="L441" s="689"/>
      <c r="M441" s="689"/>
      <c r="N441" s="689"/>
      <c r="O441" s="689"/>
      <c r="P441" s="689"/>
      <c r="Q441" s="689"/>
      <c r="R441" s="689"/>
      <c r="S441" s="689"/>
      <c r="T441" s="689"/>
      <c r="U441" s="689"/>
      <c r="V441" s="689"/>
      <c r="W441" s="327"/>
      <c r="X441" s="327"/>
      <c r="Y441" s="327"/>
      <c r="Z441" s="327"/>
      <c r="AA441" s="327"/>
      <c r="AB441" s="327"/>
    </row>
    <row r="442" spans="1:28" s="40" customFormat="1" ht="15">
      <c r="A442" s="412"/>
      <c r="B442" s="412"/>
      <c r="C442" s="412"/>
      <c r="D442" s="412"/>
      <c r="E442" s="412"/>
      <c r="F442" s="412"/>
      <c r="G442" s="689"/>
      <c r="H442" s="689"/>
      <c r="I442" s="689"/>
      <c r="J442" s="689"/>
      <c r="K442" s="689"/>
      <c r="L442" s="689"/>
      <c r="M442" s="689"/>
      <c r="N442" s="689"/>
      <c r="O442" s="689"/>
      <c r="P442" s="689"/>
      <c r="Q442" s="689"/>
      <c r="R442" s="689"/>
      <c r="S442" s="689"/>
      <c r="T442" s="689"/>
      <c r="U442" s="689"/>
      <c r="V442" s="689"/>
      <c r="W442" s="327"/>
      <c r="X442" s="327"/>
      <c r="Y442" s="327"/>
      <c r="Z442" s="327"/>
      <c r="AA442" s="327"/>
      <c r="AB442" s="327"/>
    </row>
    <row r="443" spans="1:28" s="40" customFormat="1" ht="15">
      <c r="A443" s="412"/>
      <c r="B443" s="412"/>
      <c r="C443" s="412"/>
      <c r="D443" s="412"/>
      <c r="E443" s="412"/>
      <c r="F443" s="412"/>
      <c r="G443" s="689"/>
      <c r="H443" s="689"/>
      <c r="I443" s="689"/>
      <c r="J443" s="689"/>
      <c r="K443" s="689"/>
      <c r="L443" s="689"/>
      <c r="M443" s="689"/>
      <c r="N443" s="689"/>
      <c r="O443" s="689"/>
      <c r="P443" s="689"/>
      <c r="Q443" s="689"/>
      <c r="R443" s="689"/>
      <c r="S443" s="689"/>
      <c r="T443" s="689"/>
      <c r="U443" s="689"/>
      <c r="V443" s="689"/>
      <c r="W443" s="327"/>
      <c r="X443" s="327"/>
      <c r="Y443" s="327"/>
      <c r="Z443" s="327"/>
      <c r="AA443" s="327"/>
      <c r="AB443" s="327"/>
    </row>
    <row r="444" spans="1:28" s="40" customFormat="1" ht="15">
      <c r="A444" s="412"/>
      <c r="B444" s="412"/>
      <c r="C444" s="412"/>
      <c r="D444" s="412"/>
      <c r="E444" s="412"/>
      <c r="F444" s="412"/>
      <c r="G444" s="689"/>
      <c r="H444" s="689"/>
      <c r="I444" s="689"/>
      <c r="J444" s="689"/>
      <c r="K444" s="689"/>
      <c r="L444" s="689"/>
      <c r="M444" s="689"/>
      <c r="N444" s="689"/>
      <c r="O444" s="689"/>
      <c r="P444" s="689"/>
      <c r="Q444" s="689"/>
      <c r="R444" s="689"/>
      <c r="S444" s="689"/>
      <c r="T444" s="689"/>
      <c r="U444" s="689"/>
      <c r="V444" s="689"/>
      <c r="W444" s="327"/>
      <c r="X444" s="327"/>
      <c r="Y444" s="327"/>
      <c r="Z444" s="327"/>
      <c r="AA444" s="327"/>
      <c r="AB444" s="327"/>
    </row>
    <row r="445" spans="1:28" s="40" customFormat="1" ht="15">
      <c r="A445" s="412"/>
      <c r="B445" s="412"/>
      <c r="C445" s="412"/>
      <c r="D445" s="412"/>
      <c r="E445" s="412"/>
      <c r="F445" s="412"/>
      <c r="G445" s="689"/>
      <c r="H445" s="689"/>
      <c r="I445" s="689"/>
      <c r="J445" s="689"/>
      <c r="K445" s="689"/>
      <c r="L445" s="689"/>
      <c r="M445" s="689"/>
      <c r="N445" s="689"/>
      <c r="O445" s="689"/>
      <c r="P445" s="689"/>
      <c r="Q445" s="689"/>
      <c r="R445" s="689"/>
      <c r="S445" s="689"/>
      <c r="T445" s="689"/>
      <c r="U445" s="689"/>
      <c r="V445" s="689"/>
      <c r="W445" s="327"/>
      <c r="X445" s="327"/>
      <c r="Y445" s="327"/>
      <c r="Z445" s="327"/>
      <c r="AA445" s="327"/>
      <c r="AB445" s="327"/>
    </row>
    <row r="446" spans="1:28" s="40" customFormat="1" ht="15">
      <c r="A446" s="412"/>
      <c r="B446" s="412"/>
      <c r="C446" s="412"/>
      <c r="D446" s="412"/>
      <c r="E446" s="412"/>
      <c r="F446" s="412"/>
      <c r="G446" s="689"/>
      <c r="H446" s="689"/>
      <c r="I446" s="689"/>
      <c r="J446" s="689"/>
      <c r="K446" s="689"/>
      <c r="L446" s="689"/>
      <c r="M446" s="689"/>
      <c r="N446" s="689"/>
      <c r="O446" s="689"/>
      <c r="P446" s="689"/>
      <c r="Q446" s="689"/>
      <c r="R446" s="689"/>
      <c r="S446" s="689"/>
      <c r="T446" s="689"/>
      <c r="U446" s="689"/>
      <c r="V446" s="689"/>
      <c r="W446" s="327"/>
      <c r="X446" s="327"/>
      <c r="Y446" s="327"/>
      <c r="Z446" s="327"/>
      <c r="AA446" s="327"/>
      <c r="AB446" s="327"/>
    </row>
    <row r="447" spans="1:28" s="40" customFormat="1" ht="15">
      <c r="A447" s="412"/>
      <c r="B447" s="412"/>
      <c r="C447" s="412"/>
      <c r="D447" s="412"/>
      <c r="E447" s="412"/>
      <c r="F447" s="412"/>
      <c r="G447" s="689"/>
      <c r="H447" s="689"/>
      <c r="I447" s="689"/>
      <c r="J447" s="689"/>
      <c r="K447" s="689"/>
      <c r="L447" s="689"/>
      <c r="M447" s="689"/>
      <c r="N447" s="689"/>
      <c r="O447" s="689"/>
      <c r="P447" s="689"/>
      <c r="Q447" s="689"/>
      <c r="R447" s="689"/>
      <c r="S447" s="689"/>
      <c r="T447" s="689"/>
      <c r="U447" s="689"/>
      <c r="V447" s="689"/>
      <c r="W447" s="327"/>
      <c r="X447" s="327"/>
      <c r="Y447" s="327"/>
      <c r="Z447" s="327"/>
      <c r="AA447" s="327"/>
      <c r="AB447" s="327"/>
    </row>
    <row r="448" spans="1:28" s="40" customFormat="1" ht="15">
      <c r="A448" s="412"/>
      <c r="B448" s="412"/>
      <c r="C448" s="412"/>
      <c r="D448" s="412"/>
      <c r="E448" s="412"/>
      <c r="F448" s="412"/>
      <c r="G448" s="689"/>
      <c r="H448" s="689"/>
      <c r="I448" s="689"/>
      <c r="J448" s="689"/>
      <c r="K448" s="689"/>
      <c r="L448" s="689"/>
      <c r="M448" s="689"/>
      <c r="N448" s="689"/>
      <c r="O448" s="689"/>
      <c r="P448" s="689"/>
      <c r="Q448" s="689"/>
      <c r="R448" s="689"/>
      <c r="S448" s="689"/>
      <c r="T448" s="689"/>
      <c r="U448" s="689"/>
      <c r="V448" s="689"/>
      <c r="W448" s="327"/>
      <c r="X448" s="327"/>
      <c r="Y448" s="327"/>
      <c r="Z448" s="327"/>
      <c r="AA448" s="327"/>
      <c r="AB448" s="327"/>
    </row>
    <row r="449" spans="1:28" s="40" customFormat="1" ht="15">
      <c r="A449" s="412"/>
      <c r="B449" s="412"/>
      <c r="C449" s="412"/>
      <c r="D449" s="412"/>
      <c r="E449" s="412"/>
      <c r="F449" s="412"/>
      <c r="G449" s="689"/>
      <c r="H449" s="689"/>
      <c r="I449" s="689"/>
      <c r="J449" s="689"/>
      <c r="K449" s="689"/>
      <c r="L449" s="689"/>
      <c r="M449" s="689"/>
      <c r="N449" s="689"/>
      <c r="O449" s="689"/>
      <c r="P449" s="689"/>
      <c r="Q449" s="689"/>
      <c r="R449" s="689"/>
      <c r="S449" s="689"/>
      <c r="T449" s="689"/>
      <c r="U449" s="689"/>
      <c r="V449" s="689"/>
      <c r="W449" s="327"/>
      <c r="X449" s="327"/>
      <c r="Y449" s="327"/>
      <c r="Z449" s="327"/>
      <c r="AA449" s="327"/>
      <c r="AB449" s="327"/>
    </row>
    <row r="450" spans="1:28" s="40" customFormat="1" ht="15">
      <c r="A450" s="412"/>
      <c r="B450" s="412"/>
      <c r="C450" s="412"/>
      <c r="D450" s="412"/>
      <c r="E450" s="412"/>
      <c r="F450" s="412"/>
      <c r="G450" s="689"/>
      <c r="H450" s="689"/>
      <c r="I450" s="689"/>
      <c r="J450" s="689"/>
      <c r="K450" s="689"/>
      <c r="L450" s="689"/>
      <c r="M450" s="689"/>
      <c r="N450" s="689"/>
      <c r="O450" s="689"/>
      <c r="P450" s="689"/>
      <c r="Q450" s="689"/>
      <c r="R450" s="689"/>
      <c r="S450" s="689"/>
      <c r="T450" s="689"/>
      <c r="U450" s="689"/>
      <c r="V450" s="689"/>
      <c r="W450" s="327"/>
      <c r="X450" s="327"/>
      <c r="Y450" s="327"/>
      <c r="Z450" s="327"/>
      <c r="AA450" s="327"/>
      <c r="AB450" s="327"/>
    </row>
    <row r="451" spans="1:28" s="40" customFormat="1" ht="15">
      <c r="A451" s="412"/>
      <c r="B451" s="412"/>
      <c r="C451" s="412"/>
      <c r="D451" s="412"/>
      <c r="E451" s="412"/>
      <c r="F451" s="412"/>
      <c r="G451" s="689"/>
      <c r="H451" s="689"/>
      <c r="I451" s="689"/>
      <c r="J451" s="689"/>
      <c r="K451" s="689"/>
      <c r="L451" s="689"/>
      <c r="M451" s="689"/>
      <c r="N451" s="689"/>
      <c r="O451" s="689"/>
      <c r="P451" s="689"/>
      <c r="Q451" s="689"/>
      <c r="R451" s="689"/>
      <c r="S451" s="689"/>
      <c r="T451" s="689"/>
      <c r="U451" s="689"/>
      <c r="V451" s="689"/>
      <c r="W451" s="327"/>
      <c r="X451" s="327"/>
      <c r="Y451" s="327"/>
      <c r="Z451" s="327"/>
      <c r="AA451" s="327"/>
      <c r="AB451" s="327"/>
    </row>
    <row r="452" spans="1:28" s="40" customFormat="1" ht="15">
      <c r="A452" s="412"/>
      <c r="B452" s="412"/>
      <c r="C452" s="412"/>
      <c r="D452" s="412"/>
      <c r="E452" s="412"/>
      <c r="F452" s="412"/>
      <c r="G452" s="689"/>
      <c r="H452" s="689"/>
      <c r="I452" s="689"/>
      <c r="J452" s="689"/>
      <c r="K452" s="689"/>
      <c r="L452" s="689"/>
      <c r="M452" s="689"/>
      <c r="N452" s="689"/>
      <c r="O452" s="689"/>
      <c r="P452" s="689"/>
      <c r="Q452" s="689"/>
      <c r="R452" s="689"/>
      <c r="S452" s="689"/>
      <c r="T452" s="689"/>
      <c r="U452" s="689"/>
      <c r="V452" s="689"/>
      <c r="W452" s="327"/>
      <c r="X452" s="327"/>
      <c r="Y452" s="327"/>
      <c r="Z452" s="327"/>
      <c r="AA452" s="327"/>
      <c r="AB452" s="327"/>
    </row>
    <row r="453" spans="1:28" s="40" customFormat="1" ht="15">
      <c r="A453" s="412"/>
      <c r="B453" s="412"/>
      <c r="C453" s="412"/>
      <c r="D453" s="412"/>
      <c r="E453" s="412"/>
      <c r="F453" s="412"/>
      <c r="G453" s="689"/>
      <c r="H453" s="689"/>
      <c r="I453" s="689"/>
      <c r="J453" s="689"/>
      <c r="K453" s="689"/>
      <c r="L453" s="689"/>
      <c r="M453" s="689"/>
      <c r="N453" s="689"/>
      <c r="O453" s="689"/>
      <c r="P453" s="689"/>
      <c r="Q453" s="689"/>
      <c r="R453" s="689"/>
      <c r="S453" s="689"/>
      <c r="T453" s="689"/>
      <c r="U453" s="689"/>
      <c r="V453" s="689"/>
      <c r="W453" s="327"/>
      <c r="X453" s="327"/>
      <c r="Y453" s="327"/>
      <c r="Z453" s="327"/>
      <c r="AA453" s="327"/>
      <c r="AB453" s="327"/>
    </row>
    <row r="454" spans="1:28" s="40" customFormat="1" ht="15">
      <c r="A454" s="412"/>
      <c r="B454" s="412"/>
      <c r="C454" s="412"/>
      <c r="D454" s="412"/>
      <c r="E454" s="412"/>
      <c r="F454" s="412"/>
      <c r="G454" s="689"/>
      <c r="H454" s="689"/>
      <c r="I454" s="689"/>
      <c r="J454" s="689"/>
      <c r="K454" s="689"/>
      <c r="L454" s="689"/>
      <c r="M454" s="689"/>
      <c r="N454" s="689"/>
      <c r="O454" s="689"/>
      <c r="P454" s="689"/>
      <c r="Q454" s="689"/>
      <c r="R454" s="689"/>
      <c r="S454" s="689"/>
      <c r="T454" s="689"/>
      <c r="U454" s="689"/>
      <c r="V454" s="689"/>
      <c r="W454" s="327"/>
      <c r="X454" s="327"/>
      <c r="Y454" s="327"/>
      <c r="Z454" s="327"/>
      <c r="AA454" s="327"/>
      <c r="AB454" s="327"/>
    </row>
    <row r="455" spans="1:28" s="40" customFormat="1" ht="15">
      <c r="A455" s="412"/>
      <c r="B455" s="412"/>
      <c r="C455" s="412"/>
      <c r="D455" s="412"/>
      <c r="E455" s="412"/>
      <c r="F455" s="412"/>
      <c r="G455" s="689"/>
      <c r="H455" s="689"/>
      <c r="I455" s="689"/>
      <c r="J455" s="689"/>
      <c r="K455" s="689"/>
      <c r="L455" s="689"/>
      <c r="M455" s="689"/>
      <c r="N455" s="689"/>
      <c r="O455" s="689"/>
      <c r="P455" s="689"/>
      <c r="Q455" s="689"/>
      <c r="R455" s="689"/>
      <c r="S455" s="689"/>
      <c r="T455" s="689"/>
      <c r="U455" s="689"/>
      <c r="V455" s="689"/>
      <c r="W455" s="327"/>
      <c r="X455" s="327"/>
      <c r="Y455" s="327"/>
      <c r="Z455" s="327"/>
      <c r="AA455" s="327"/>
      <c r="AB455" s="327"/>
    </row>
    <row r="456" spans="1:28" s="40" customFormat="1" ht="15">
      <c r="A456" s="412"/>
      <c r="B456" s="412"/>
      <c r="C456" s="412"/>
      <c r="D456" s="412"/>
      <c r="E456" s="412"/>
      <c r="F456" s="412"/>
      <c r="G456" s="689"/>
      <c r="H456" s="689"/>
      <c r="I456" s="689"/>
      <c r="J456" s="689"/>
      <c r="K456" s="689"/>
      <c r="L456" s="689"/>
      <c r="M456" s="689"/>
      <c r="N456" s="689"/>
      <c r="O456" s="689"/>
      <c r="P456" s="689"/>
      <c r="Q456" s="689"/>
      <c r="R456" s="689"/>
      <c r="S456" s="689"/>
      <c r="T456" s="689"/>
      <c r="U456" s="689"/>
      <c r="V456" s="689"/>
      <c r="W456" s="327"/>
      <c r="X456" s="327"/>
      <c r="Y456" s="327"/>
      <c r="Z456" s="327"/>
      <c r="AA456" s="327"/>
      <c r="AB456" s="327"/>
    </row>
    <row r="457" spans="1:28" s="40" customFormat="1" ht="15">
      <c r="A457" s="412"/>
      <c r="B457" s="412"/>
      <c r="C457" s="412"/>
      <c r="D457" s="412"/>
      <c r="E457" s="412"/>
      <c r="F457" s="412"/>
      <c r="G457" s="689"/>
      <c r="H457" s="689"/>
      <c r="I457" s="689"/>
      <c r="J457" s="689"/>
      <c r="K457" s="689"/>
      <c r="L457" s="689"/>
      <c r="M457" s="689"/>
      <c r="N457" s="689"/>
      <c r="O457" s="689"/>
      <c r="P457" s="689"/>
      <c r="Q457" s="689"/>
      <c r="R457" s="689"/>
      <c r="S457" s="689"/>
      <c r="T457" s="689"/>
      <c r="U457" s="689"/>
      <c r="V457" s="689"/>
      <c r="W457" s="327"/>
      <c r="X457" s="327"/>
      <c r="Y457" s="327"/>
      <c r="Z457" s="327"/>
      <c r="AA457" s="327"/>
      <c r="AB457" s="327"/>
    </row>
    <row r="458" spans="1:28" s="40" customFormat="1" ht="15">
      <c r="A458" s="412"/>
      <c r="B458" s="412"/>
      <c r="C458" s="412"/>
      <c r="D458" s="412"/>
      <c r="E458" s="412"/>
      <c r="F458" s="412"/>
      <c r="G458" s="689"/>
      <c r="H458" s="689"/>
      <c r="I458" s="689"/>
      <c r="J458" s="689"/>
      <c r="K458" s="689"/>
      <c r="L458" s="689"/>
      <c r="M458" s="689"/>
      <c r="N458" s="689"/>
      <c r="O458" s="689"/>
      <c r="P458" s="689"/>
      <c r="Q458" s="689"/>
      <c r="R458" s="689"/>
      <c r="S458" s="689"/>
      <c r="T458" s="689"/>
      <c r="U458" s="689"/>
      <c r="V458" s="689"/>
      <c r="W458" s="327"/>
      <c r="X458" s="327"/>
      <c r="Y458" s="327"/>
      <c r="Z458" s="327"/>
      <c r="AA458" s="327"/>
      <c r="AB458" s="327"/>
    </row>
    <row r="459" spans="1:28" s="40" customFormat="1" ht="15">
      <c r="A459" s="412"/>
      <c r="B459" s="412"/>
      <c r="C459" s="412"/>
      <c r="D459" s="412"/>
      <c r="E459" s="412"/>
      <c r="F459" s="412"/>
      <c r="G459" s="689"/>
      <c r="H459" s="689"/>
      <c r="I459" s="689"/>
      <c r="J459" s="689"/>
      <c r="K459" s="689"/>
      <c r="L459" s="689"/>
      <c r="M459" s="689"/>
      <c r="N459" s="689"/>
      <c r="O459" s="689"/>
      <c r="P459" s="689"/>
      <c r="Q459" s="689"/>
      <c r="R459" s="689"/>
      <c r="S459" s="689"/>
      <c r="T459" s="689"/>
      <c r="U459" s="689"/>
      <c r="V459" s="689"/>
      <c r="W459" s="327"/>
      <c r="X459" s="327"/>
      <c r="Y459" s="327"/>
      <c r="Z459" s="327"/>
      <c r="AA459" s="327"/>
      <c r="AB459" s="327"/>
    </row>
    <row r="460" spans="1:28" s="40" customFormat="1" ht="15">
      <c r="A460" s="412"/>
      <c r="B460" s="412"/>
      <c r="C460" s="412"/>
      <c r="D460" s="412"/>
      <c r="E460" s="412"/>
      <c r="F460" s="412"/>
      <c r="G460" s="689"/>
      <c r="H460" s="689"/>
      <c r="I460" s="689"/>
      <c r="J460" s="689"/>
      <c r="K460" s="689"/>
      <c r="L460" s="689"/>
      <c r="M460" s="689"/>
      <c r="N460" s="689"/>
      <c r="O460" s="689"/>
      <c r="P460" s="689"/>
      <c r="Q460" s="689"/>
      <c r="R460" s="689"/>
      <c r="S460" s="689"/>
      <c r="T460" s="689"/>
      <c r="U460" s="689"/>
      <c r="V460" s="689"/>
      <c r="W460" s="327"/>
      <c r="X460" s="327"/>
      <c r="Y460" s="327"/>
      <c r="Z460" s="327"/>
      <c r="AA460" s="327"/>
      <c r="AB460" s="327"/>
    </row>
    <row r="461" spans="1:28" s="40" customFormat="1" ht="15">
      <c r="A461" s="412"/>
      <c r="B461" s="412"/>
      <c r="C461" s="412"/>
      <c r="D461" s="412"/>
      <c r="E461" s="412"/>
      <c r="F461" s="412"/>
      <c r="G461" s="689"/>
      <c r="H461" s="689"/>
      <c r="I461" s="689"/>
      <c r="J461" s="689"/>
      <c r="K461" s="689"/>
      <c r="L461" s="689"/>
      <c r="M461" s="689"/>
      <c r="N461" s="689"/>
      <c r="O461" s="689"/>
      <c r="P461" s="689"/>
      <c r="Q461" s="689"/>
      <c r="R461" s="689"/>
      <c r="S461" s="689"/>
      <c r="T461" s="689"/>
      <c r="U461" s="689"/>
      <c r="V461" s="689"/>
      <c r="W461" s="327"/>
      <c r="X461" s="327"/>
      <c r="Y461" s="327"/>
      <c r="Z461" s="327"/>
      <c r="AA461" s="327"/>
      <c r="AB461" s="327"/>
    </row>
    <row r="462" spans="1:28" s="40" customFormat="1" ht="15">
      <c r="A462" s="412"/>
      <c r="B462" s="412"/>
      <c r="C462" s="412"/>
      <c r="D462" s="412"/>
      <c r="E462" s="412"/>
      <c r="F462" s="412"/>
      <c r="G462" s="689"/>
      <c r="H462" s="689"/>
      <c r="I462" s="689"/>
      <c r="J462" s="689"/>
      <c r="K462" s="689"/>
      <c r="L462" s="689"/>
      <c r="M462" s="689"/>
      <c r="N462" s="689"/>
      <c r="O462" s="689"/>
      <c r="P462" s="689"/>
      <c r="Q462" s="689"/>
      <c r="R462" s="689"/>
      <c r="S462" s="689"/>
      <c r="T462" s="689"/>
      <c r="U462" s="689"/>
      <c r="V462" s="689"/>
      <c r="W462" s="327"/>
      <c r="X462" s="327"/>
      <c r="Y462" s="327"/>
      <c r="Z462" s="327"/>
      <c r="AA462" s="327"/>
      <c r="AB462" s="327"/>
    </row>
    <row r="463" spans="1:28" s="40" customFormat="1" ht="15">
      <c r="A463" s="412"/>
      <c r="B463" s="412"/>
      <c r="C463" s="412"/>
      <c r="D463" s="412"/>
      <c r="E463" s="412"/>
      <c r="F463" s="412"/>
      <c r="G463" s="689"/>
      <c r="H463" s="689"/>
      <c r="I463" s="689"/>
      <c r="J463" s="689"/>
      <c r="K463" s="689"/>
      <c r="L463" s="689"/>
      <c r="M463" s="689"/>
      <c r="N463" s="689"/>
      <c r="O463" s="689"/>
      <c r="P463" s="689"/>
      <c r="Q463" s="689"/>
      <c r="R463" s="689"/>
      <c r="S463" s="689"/>
      <c r="T463" s="689"/>
      <c r="U463" s="689"/>
      <c r="V463" s="689"/>
      <c r="W463" s="327"/>
      <c r="X463" s="327"/>
      <c r="Y463" s="327"/>
      <c r="Z463" s="327"/>
      <c r="AA463" s="327"/>
      <c r="AB463" s="327"/>
    </row>
    <row r="464" spans="1:28" s="40" customFormat="1" ht="15">
      <c r="A464" s="412"/>
      <c r="B464" s="412"/>
      <c r="C464" s="412"/>
      <c r="D464" s="412"/>
      <c r="E464" s="412"/>
      <c r="F464" s="412"/>
      <c r="G464" s="689"/>
      <c r="H464" s="689"/>
      <c r="I464" s="689"/>
      <c r="J464" s="689"/>
      <c r="K464" s="689"/>
      <c r="L464" s="689"/>
      <c r="M464" s="689"/>
      <c r="N464" s="689"/>
      <c r="O464" s="689"/>
      <c r="P464" s="689"/>
      <c r="Q464" s="689"/>
      <c r="R464" s="689"/>
      <c r="S464" s="689"/>
      <c r="T464" s="689"/>
      <c r="U464" s="689"/>
      <c r="V464" s="689"/>
      <c r="W464" s="327"/>
      <c r="X464" s="327"/>
      <c r="Y464" s="327"/>
      <c r="Z464" s="327"/>
      <c r="AA464" s="327"/>
      <c r="AB464" s="327"/>
    </row>
    <row r="465" spans="1:28" s="40" customFormat="1" ht="15">
      <c r="A465" s="412"/>
      <c r="B465" s="412"/>
      <c r="C465" s="412"/>
      <c r="D465" s="412"/>
      <c r="E465" s="412"/>
      <c r="F465" s="412"/>
      <c r="G465" s="689"/>
      <c r="H465" s="689"/>
      <c r="I465" s="689"/>
      <c r="J465" s="689"/>
      <c r="K465" s="689"/>
      <c r="L465" s="689"/>
      <c r="M465" s="689"/>
      <c r="N465" s="689"/>
      <c r="O465" s="689"/>
      <c r="P465" s="689"/>
      <c r="Q465" s="689"/>
      <c r="R465" s="689"/>
      <c r="S465" s="689"/>
      <c r="T465" s="689"/>
      <c r="U465" s="689"/>
      <c r="V465" s="689"/>
      <c r="W465" s="327"/>
      <c r="X465" s="327"/>
      <c r="Y465" s="327"/>
      <c r="Z465" s="327"/>
      <c r="AA465" s="327"/>
      <c r="AB465" s="327"/>
    </row>
    <row r="466" spans="1:28" s="40" customFormat="1" ht="15">
      <c r="A466" s="412"/>
      <c r="B466" s="412"/>
      <c r="C466" s="412"/>
      <c r="D466" s="412"/>
      <c r="E466" s="412"/>
      <c r="F466" s="412"/>
      <c r="G466" s="689"/>
      <c r="H466" s="689"/>
      <c r="I466" s="689"/>
      <c r="J466" s="689"/>
      <c r="K466" s="689"/>
      <c r="L466" s="689"/>
      <c r="M466" s="689"/>
      <c r="N466" s="689"/>
      <c r="O466" s="689"/>
      <c r="P466" s="689"/>
      <c r="Q466" s="689"/>
      <c r="R466" s="689"/>
      <c r="S466" s="689"/>
      <c r="T466" s="689"/>
      <c r="U466" s="689"/>
      <c r="V466" s="689"/>
      <c r="W466" s="327"/>
      <c r="X466" s="327"/>
      <c r="Y466" s="327"/>
      <c r="Z466" s="327"/>
      <c r="AA466" s="327"/>
      <c r="AB466" s="327"/>
    </row>
    <row r="467" spans="1:28" s="40" customFormat="1" ht="15">
      <c r="A467" s="412"/>
      <c r="B467" s="412"/>
      <c r="C467" s="412"/>
      <c r="D467" s="412"/>
      <c r="E467" s="412"/>
      <c r="F467" s="412"/>
      <c r="G467" s="689"/>
      <c r="H467" s="689"/>
      <c r="I467" s="689"/>
      <c r="J467" s="689"/>
      <c r="K467" s="689"/>
      <c r="L467" s="689"/>
      <c r="M467" s="689"/>
      <c r="N467" s="689"/>
      <c r="O467" s="689"/>
      <c r="P467" s="689"/>
      <c r="Q467" s="689"/>
      <c r="R467" s="689"/>
      <c r="S467" s="689"/>
      <c r="T467" s="689"/>
      <c r="U467" s="689"/>
      <c r="V467" s="689"/>
      <c r="W467" s="327"/>
      <c r="X467" s="327"/>
      <c r="Y467" s="327"/>
      <c r="Z467" s="327"/>
      <c r="AA467" s="327"/>
      <c r="AB467" s="327"/>
    </row>
    <row r="468" spans="1:28" s="40" customFormat="1" ht="15">
      <c r="A468" s="412"/>
      <c r="B468" s="412"/>
      <c r="C468" s="412"/>
      <c r="D468" s="412"/>
      <c r="E468" s="412"/>
      <c r="F468" s="412"/>
      <c r="G468" s="689"/>
      <c r="H468" s="689"/>
      <c r="I468" s="689"/>
      <c r="J468" s="689"/>
      <c r="K468" s="689"/>
      <c r="L468" s="689"/>
      <c r="M468" s="689"/>
      <c r="N468" s="689"/>
      <c r="O468" s="689"/>
      <c r="P468" s="689"/>
      <c r="Q468" s="689"/>
      <c r="R468" s="689"/>
      <c r="S468" s="689"/>
      <c r="T468" s="689"/>
      <c r="U468" s="689"/>
      <c r="V468" s="689"/>
      <c r="W468" s="327"/>
      <c r="X468" s="327"/>
      <c r="Y468" s="327"/>
      <c r="Z468" s="327"/>
      <c r="AA468" s="327"/>
      <c r="AB468" s="327"/>
    </row>
    <row r="469" spans="1:28" s="40" customFormat="1" ht="15">
      <c r="A469" s="412"/>
      <c r="B469" s="412"/>
      <c r="C469" s="412"/>
      <c r="D469" s="412"/>
      <c r="E469" s="412"/>
      <c r="F469" s="412"/>
      <c r="G469" s="689"/>
      <c r="H469" s="689"/>
      <c r="I469" s="689"/>
      <c r="J469" s="689"/>
      <c r="K469" s="689"/>
      <c r="L469" s="689"/>
      <c r="M469" s="689"/>
      <c r="N469" s="689"/>
      <c r="O469" s="689"/>
      <c r="P469" s="689"/>
      <c r="Q469" s="689"/>
      <c r="R469" s="689"/>
      <c r="S469" s="689"/>
      <c r="T469" s="689"/>
      <c r="U469" s="689"/>
      <c r="V469" s="689"/>
      <c r="W469" s="327"/>
      <c r="X469" s="327"/>
      <c r="Y469" s="327"/>
      <c r="Z469" s="327"/>
      <c r="AA469" s="327"/>
      <c r="AB469" s="327"/>
    </row>
    <row r="470" spans="1:28" s="40" customFormat="1" ht="15">
      <c r="A470" s="412"/>
      <c r="B470" s="412"/>
      <c r="C470" s="412"/>
      <c r="D470" s="412"/>
      <c r="E470" s="412"/>
      <c r="F470" s="412"/>
      <c r="G470" s="689"/>
      <c r="H470" s="689"/>
      <c r="I470" s="689"/>
      <c r="J470" s="689"/>
      <c r="K470" s="689"/>
      <c r="L470" s="689"/>
      <c r="M470" s="689"/>
      <c r="N470" s="689"/>
      <c r="O470" s="689"/>
      <c r="P470" s="689"/>
      <c r="Q470" s="689"/>
      <c r="R470" s="689"/>
      <c r="S470" s="689"/>
      <c r="T470" s="689"/>
      <c r="U470" s="689"/>
      <c r="V470" s="689"/>
      <c r="W470" s="327"/>
      <c r="X470" s="327"/>
      <c r="Y470" s="327"/>
      <c r="Z470" s="327"/>
      <c r="AA470" s="327"/>
      <c r="AB470" s="327"/>
    </row>
    <row r="471" spans="1:28" s="40" customFormat="1" ht="15">
      <c r="A471" s="412"/>
      <c r="B471" s="412"/>
      <c r="C471" s="412"/>
      <c r="D471" s="412"/>
      <c r="E471" s="412"/>
      <c r="F471" s="412"/>
      <c r="G471" s="689"/>
      <c r="H471" s="689"/>
      <c r="I471" s="689"/>
      <c r="J471" s="689"/>
      <c r="K471" s="689"/>
      <c r="L471" s="689"/>
      <c r="M471" s="689"/>
      <c r="N471" s="689"/>
      <c r="O471" s="689"/>
      <c r="P471" s="689"/>
      <c r="Q471" s="689"/>
      <c r="R471" s="689"/>
      <c r="S471" s="689"/>
      <c r="T471" s="689"/>
      <c r="U471" s="689"/>
      <c r="V471" s="689"/>
      <c r="W471" s="327"/>
      <c r="X471" s="327"/>
      <c r="Y471" s="327"/>
      <c r="Z471" s="327"/>
      <c r="AA471" s="327"/>
      <c r="AB471" s="327"/>
    </row>
    <row r="472" spans="1:28" s="40" customFormat="1" ht="15">
      <c r="A472" s="412"/>
      <c r="B472" s="412"/>
      <c r="C472" s="412"/>
      <c r="D472" s="412"/>
      <c r="E472" s="412"/>
      <c r="F472" s="412"/>
      <c r="G472" s="689"/>
      <c r="H472" s="689"/>
      <c r="I472" s="689"/>
      <c r="J472" s="689"/>
      <c r="K472" s="689"/>
      <c r="L472" s="689"/>
      <c r="M472" s="689"/>
      <c r="N472" s="689"/>
      <c r="O472" s="689"/>
      <c r="P472" s="689"/>
      <c r="Q472" s="689"/>
      <c r="R472" s="689"/>
      <c r="S472" s="689"/>
      <c r="T472" s="689"/>
      <c r="U472" s="689"/>
      <c r="V472" s="689"/>
      <c r="W472" s="327"/>
      <c r="X472" s="327"/>
      <c r="Y472" s="327"/>
      <c r="Z472" s="327"/>
      <c r="AA472" s="327"/>
      <c r="AB472" s="327"/>
    </row>
    <row r="473" spans="1:28" s="40" customFormat="1" ht="15">
      <c r="A473" s="412"/>
      <c r="B473" s="412"/>
      <c r="C473" s="412"/>
      <c r="D473" s="412"/>
      <c r="E473" s="412"/>
      <c r="F473" s="412"/>
      <c r="G473" s="689"/>
      <c r="H473" s="689"/>
      <c r="I473" s="689"/>
      <c r="J473" s="689"/>
      <c r="K473" s="689"/>
      <c r="L473" s="689"/>
      <c r="M473" s="689"/>
      <c r="N473" s="689"/>
      <c r="O473" s="689"/>
      <c r="P473" s="689"/>
      <c r="Q473" s="689"/>
      <c r="R473" s="689"/>
      <c r="S473" s="689"/>
      <c r="T473" s="689"/>
      <c r="U473" s="689"/>
      <c r="V473" s="689"/>
      <c r="W473" s="327"/>
      <c r="X473" s="327"/>
      <c r="Y473" s="327"/>
      <c r="Z473" s="327"/>
      <c r="AA473" s="327"/>
      <c r="AB473" s="327"/>
    </row>
    <row r="474" spans="1:28" s="40" customFormat="1" ht="15">
      <c r="A474" s="412"/>
      <c r="B474" s="412"/>
      <c r="C474" s="412"/>
      <c r="D474" s="412"/>
      <c r="E474" s="412"/>
      <c r="F474" s="412"/>
      <c r="G474" s="689"/>
      <c r="H474" s="689"/>
      <c r="I474" s="689"/>
      <c r="J474" s="689"/>
      <c r="K474" s="689"/>
      <c r="L474" s="689"/>
      <c r="M474" s="689"/>
      <c r="N474" s="689"/>
      <c r="O474" s="689"/>
      <c r="P474" s="689"/>
      <c r="Q474" s="689"/>
      <c r="R474" s="689"/>
      <c r="S474" s="689"/>
      <c r="T474" s="689"/>
      <c r="U474" s="689"/>
      <c r="V474" s="689"/>
      <c r="W474" s="327"/>
      <c r="X474" s="327"/>
      <c r="Y474" s="327"/>
      <c r="Z474" s="327"/>
      <c r="AA474" s="327"/>
      <c r="AB474" s="327"/>
    </row>
    <row r="475" spans="1:28" s="40" customFormat="1" ht="15">
      <c r="A475" s="412"/>
      <c r="B475" s="412"/>
      <c r="C475" s="412"/>
      <c r="D475" s="412"/>
      <c r="E475" s="412"/>
      <c r="F475" s="412"/>
      <c r="G475" s="689"/>
      <c r="H475" s="689"/>
      <c r="I475" s="689"/>
      <c r="J475" s="689"/>
      <c r="K475" s="689"/>
      <c r="L475" s="689"/>
      <c r="M475" s="689"/>
      <c r="N475" s="689"/>
      <c r="O475" s="689"/>
      <c r="P475" s="689"/>
      <c r="Q475" s="689"/>
      <c r="R475" s="689"/>
      <c r="S475" s="689"/>
      <c r="T475" s="689"/>
      <c r="U475" s="689"/>
      <c r="V475" s="689"/>
      <c r="W475" s="327"/>
      <c r="X475" s="327"/>
      <c r="Y475" s="327"/>
      <c r="Z475" s="327"/>
      <c r="AA475" s="327"/>
      <c r="AB475" s="327"/>
    </row>
    <row r="476" spans="1:28" s="40" customFormat="1" ht="15">
      <c r="A476" s="412"/>
      <c r="B476" s="412"/>
      <c r="C476" s="412"/>
      <c r="D476" s="412"/>
      <c r="E476" s="412"/>
      <c r="F476" s="412"/>
      <c r="G476" s="689"/>
      <c r="H476" s="689"/>
      <c r="I476" s="689"/>
      <c r="J476" s="689"/>
      <c r="K476" s="689"/>
      <c r="L476" s="689"/>
      <c r="M476" s="689"/>
      <c r="N476" s="689"/>
      <c r="O476" s="689"/>
      <c r="P476" s="689"/>
      <c r="Q476" s="689"/>
      <c r="R476" s="689"/>
      <c r="S476" s="689"/>
      <c r="T476" s="689"/>
      <c r="U476" s="689"/>
      <c r="V476" s="689"/>
      <c r="W476" s="327"/>
      <c r="X476" s="327"/>
      <c r="Y476" s="327"/>
      <c r="Z476" s="327"/>
      <c r="AA476" s="327"/>
      <c r="AB476" s="327"/>
    </row>
    <row r="477" spans="1:28" s="40" customFormat="1" ht="15">
      <c r="A477" s="412"/>
      <c r="B477" s="412"/>
      <c r="C477" s="412"/>
      <c r="D477" s="412"/>
      <c r="E477" s="412"/>
      <c r="F477" s="412"/>
      <c r="G477" s="689"/>
      <c r="H477" s="689"/>
      <c r="I477" s="689"/>
      <c r="J477" s="689"/>
      <c r="K477" s="689"/>
      <c r="L477" s="689"/>
      <c r="M477" s="689"/>
      <c r="N477" s="689"/>
      <c r="O477" s="689"/>
      <c r="P477" s="689"/>
      <c r="Q477" s="689"/>
      <c r="R477" s="689"/>
      <c r="S477" s="689"/>
      <c r="T477" s="689"/>
      <c r="U477" s="689"/>
      <c r="V477" s="689"/>
      <c r="W477" s="327"/>
      <c r="X477" s="327"/>
      <c r="Y477" s="327"/>
      <c r="Z477" s="327"/>
      <c r="AA477" s="327"/>
      <c r="AB477" s="327"/>
    </row>
    <row r="478" spans="1:28" s="40" customFormat="1" ht="15">
      <c r="A478" s="412"/>
      <c r="B478" s="412"/>
      <c r="C478" s="412"/>
      <c r="D478" s="412"/>
      <c r="E478" s="412"/>
      <c r="F478" s="412"/>
      <c r="G478" s="689"/>
      <c r="H478" s="689"/>
      <c r="I478" s="689"/>
      <c r="J478" s="689"/>
      <c r="K478" s="689"/>
      <c r="L478" s="689"/>
      <c r="M478" s="689"/>
      <c r="N478" s="689"/>
      <c r="O478" s="689"/>
      <c r="P478" s="689"/>
      <c r="Q478" s="689"/>
      <c r="R478" s="689"/>
      <c r="S478" s="689"/>
      <c r="T478" s="689"/>
      <c r="U478" s="689"/>
      <c r="V478" s="689"/>
      <c r="W478" s="327"/>
      <c r="X478" s="327"/>
      <c r="Y478" s="327"/>
      <c r="Z478" s="327"/>
      <c r="AA478" s="327"/>
      <c r="AB478" s="327"/>
    </row>
    <row r="479" spans="1:28" s="40" customFormat="1" ht="15">
      <c r="A479" s="412"/>
      <c r="B479" s="412"/>
      <c r="C479" s="412"/>
      <c r="D479" s="412"/>
      <c r="E479" s="412"/>
      <c r="F479" s="412"/>
      <c r="G479" s="689"/>
      <c r="H479" s="689"/>
      <c r="I479" s="689"/>
      <c r="J479" s="689"/>
      <c r="K479" s="689"/>
      <c r="L479" s="689"/>
      <c r="M479" s="689"/>
      <c r="N479" s="689"/>
      <c r="O479" s="689"/>
      <c r="P479" s="689"/>
      <c r="Q479" s="689"/>
      <c r="R479" s="689"/>
      <c r="S479" s="689"/>
      <c r="T479" s="689"/>
      <c r="U479" s="689"/>
      <c r="V479" s="689"/>
      <c r="W479" s="327"/>
      <c r="X479" s="327"/>
      <c r="Y479" s="327"/>
      <c r="Z479" s="327"/>
      <c r="AA479" s="327"/>
      <c r="AB479" s="327"/>
    </row>
    <row r="480" spans="1:28" s="40" customFormat="1" ht="15">
      <c r="A480" s="412"/>
      <c r="B480" s="412"/>
      <c r="C480" s="412"/>
      <c r="D480" s="412"/>
      <c r="E480" s="412"/>
      <c r="F480" s="412"/>
      <c r="G480" s="689"/>
      <c r="H480" s="689"/>
      <c r="I480" s="689"/>
      <c r="J480" s="689"/>
      <c r="K480" s="689"/>
      <c r="L480" s="689"/>
      <c r="M480" s="689"/>
      <c r="N480" s="689"/>
      <c r="O480" s="689"/>
      <c r="P480" s="689"/>
      <c r="Q480" s="689"/>
      <c r="R480" s="689"/>
      <c r="S480" s="689"/>
      <c r="T480" s="689"/>
      <c r="U480" s="689"/>
      <c r="V480" s="689"/>
      <c r="W480" s="327"/>
      <c r="X480" s="327"/>
      <c r="Y480" s="327"/>
      <c r="Z480" s="327"/>
      <c r="AA480" s="327"/>
      <c r="AB480" s="327"/>
    </row>
    <row r="481" spans="1:28" s="40" customFormat="1" ht="15">
      <c r="A481" s="412"/>
      <c r="B481" s="412"/>
      <c r="C481" s="412"/>
      <c r="D481" s="412"/>
      <c r="E481" s="412"/>
      <c r="F481" s="412"/>
      <c r="G481" s="689"/>
      <c r="H481" s="689"/>
      <c r="I481" s="689"/>
      <c r="J481" s="689"/>
      <c r="K481" s="689"/>
      <c r="L481" s="689"/>
      <c r="M481" s="689"/>
      <c r="N481" s="689"/>
      <c r="O481" s="689"/>
      <c r="P481" s="689"/>
      <c r="Q481" s="689"/>
      <c r="R481" s="689"/>
      <c r="S481" s="689"/>
      <c r="T481" s="689"/>
      <c r="U481" s="689"/>
      <c r="V481" s="689"/>
      <c r="W481" s="327"/>
      <c r="X481" s="327"/>
      <c r="Y481" s="327"/>
      <c r="Z481" s="327"/>
      <c r="AA481" s="327"/>
      <c r="AB481" s="327"/>
    </row>
    <row r="482" spans="1:28" s="40" customFormat="1" ht="15">
      <c r="A482" s="412"/>
      <c r="B482" s="412"/>
      <c r="C482" s="412"/>
      <c r="D482" s="412"/>
      <c r="E482" s="412"/>
      <c r="F482" s="412"/>
      <c r="G482" s="689"/>
      <c r="H482" s="689"/>
      <c r="I482" s="689"/>
      <c r="J482" s="689"/>
      <c r="K482" s="689"/>
      <c r="L482" s="689"/>
      <c r="M482" s="689"/>
      <c r="N482" s="689"/>
      <c r="O482" s="689"/>
      <c r="P482" s="689"/>
      <c r="Q482" s="689"/>
      <c r="R482" s="689"/>
      <c r="S482" s="689"/>
      <c r="T482" s="689"/>
      <c r="U482" s="689"/>
      <c r="V482" s="689"/>
      <c r="W482" s="327"/>
      <c r="X482" s="327"/>
      <c r="Y482" s="327"/>
      <c r="Z482" s="327"/>
      <c r="AA482" s="327"/>
      <c r="AB482" s="327"/>
    </row>
    <row r="483" spans="1:28" s="40" customFormat="1" ht="15">
      <c r="A483" s="412"/>
      <c r="B483" s="412"/>
      <c r="C483" s="412"/>
      <c r="D483" s="412"/>
      <c r="E483" s="412"/>
      <c r="F483" s="412"/>
      <c r="G483" s="689"/>
      <c r="H483" s="689"/>
      <c r="I483" s="689"/>
      <c r="J483" s="689"/>
      <c r="K483" s="689"/>
      <c r="L483" s="689"/>
      <c r="M483" s="689"/>
      <c r="N483" s="689"/>
      <c r="O483" s="689"/>
      <c r="P483" s="689"/>
      <c r="Q483" s="689"/>
      <c r="R483" s="689"/>
      <c r="S483" s="689"/>
      <c r="T483" s="689"/>
      <c r="U483" s="689"/>
      <c r="V483" s="689"/>
      <c r="W483" s="327"/>
      <c r="X483" s="327"/>
      <c r="Y483" s="327"/>
      <c r="Z483" s="327"/>
      <c r="AA483" s="327"/>
      <c r="AB483" s="327"/>
    </row>
    <row r="484" spans="1:28" s="40" customFormat="1" ht="15">
      <c r="A484" s="412"/>
      <c r="B484" s="412"/>
      <c r="C484" s="412"/>
      <c r="D484" s="412"/>
      <c r="E484" s="412"/>
      <c r="F484" s="412"/>
      <c r="G484" s="689"/>
      <c r="H484" s="689"/>
      <c r="I484" s="689"/>
      <c r="J484" s="689"/>
      <c r="K484" s="689"/>
      <c r="L484" s="689"/>
      <c r="M484" s="689"/>
      <c r="N484" s="689"/>
      <c r="O484" s="689"/>
      <c r="P484" s="689"/>
      <c r="Q484" s="689"/>
      <c r="R484" s="689"/>
      <c r="S484" s="689"/>
      <c r="T484" s="689"/>
      <c r="U484" s="689"/>
      <c r="V484" s="689"/>
      <c r="W484" s="327"/>
      <c r="X484" s="327"/>
      <c r="Y484" s="327"/>
      <c r="Z484" s="327"/>
      <c r="AA484" s="327"/>
      <c r="AB484" s="327"/>
    </row>
    <row r="485" spans="1:28" s="40" customFormat="1" ht="15">
      <c r="A485" s="412"/>
      <c r="B485" s="412"/>
      <c r="C485" s="412"/>
      <c r="D485" s="412"/>
      <c r="E485" s="412"/>
      <c r="F485" s="412"/>
      <c r="G485" s="689"/>
      <c r="H485" s="689"/>
      <c r="I485" s="689"/>
      <c r="J485" s="689"/>
      <c r="K485" s="689"/>
      <c r="L485" s="689"/>
      <c r="M485" s="689"/>
      <c r="N485" s="689"/>
      <c r="O485" s="689"/>
      <c r="P485" s="689"/>
      <c r="Q485" s="689"/>
      <c r="R485" s="689"/>
      <c r="S485" s="689"/>
      <c r="T485" s="689"/>
      <c r="U485" s="689"/>
      <c r="V485" s="689"/>
      <c r="W485" s="327"/>
      <c r="X485" s="327"/>
      <c r="Y485" s="327"/>
      <c r="Z485" s="327"/>
      <c r="AA485" s="327"/>
      <c r="AB485" s="327"/>
    </row>
    <row r="486" spans="1:28" s="40" customFormat="1" ht="15">
      <c r="A486" s="412"/>
      <c r="B486" s="412"/>
      <c r="C486" s="412"/>
      <c r="D486" s="412"/>
      <c r="E486" s="412"/>
      <c r="F486" s="412"/>
      <c r="G486" s="689"/>
      <c r="H486" s="689"/>
      <c r="I486" s="689"/>
      <c r="J486" s="689"/>
      <c r="K486" s="689"/>
      <c r="L486" s="689"/>
      <c r="M486" s="689"/>
      <c r="N486" s="689"/>
      <c r="O486" s="689"/>
      <c r="P486" s="689"/>
      <c r="Q486" s="689"/>
      <c r="R486" s="689"/>
      <c r="S486" s="689"/>
      <c r="T486" s="689"/>
      <c r="U486" s="689"/>
      <c r="V486" s="689"/>
      <c r="W486" s="327"/>
      <c r="X486" s="327"/>
      <c r="Y486" s="327"/>
      <c r="Z486" s="327"/>
      <c r="AA486" s="327"/>
      <c r="AB486" s="327"/>
    </row>
    <row r="487" spans="1:28" s="40" customFormat="1" ht="15">
      <c r="A487" s="412"/>
      <c r="B487" s="412"/>
      <c r="C487" s="412"/>
      <c r="D487" s="412"/>
      <c r="E487" s="412"/>
      <c r="F487" s="412"/>
      <c r="G487" s="689"/>
      <c r="H487" s="689"/>
      <c r="I487" s="689"/>
      <c r="J487" s="689"/>
      <c r="K487" s="689"/>
      <c r="L487" s="689"/>
      <c r="M487" s="689"/>
      <c r="N487" s="689"/>
      <c r="O487" s="689"/>
      <c r="P487" s="689"/>
      <c r="Q487" s="689"/>
      <c r="R487" s="689"/>
      <c r="S487" s="689"/>
      <c r="T487" s="689"/>
      <c r="U487" s="689"/>
      <c r="V487" s="689"/>
      <c r="W487" s="327"/>
      <c r="X487" s="327"/>
      <c r="Y487" s="327"/>
      <c r="Z487" s="327"/>
      <c r="AA487" s="327"/>
      <c r="AB487" s="327"/>
    </row>
    <row r="488" spans="1:28" s="40" customFormat="1" ht="15">
      <c r="A488" s="412"/>
      <c r="B488" s="412"/>
      <c r="C488" s="412"/>
      <c r="D488" s="412"/>
      <c r="E488" s="412"/>
      <c r="F488" s="412"/>
      <c r="G488" s="689"/>
      <c r="H488" s="689"/>
      <c r="I488" s="689"/>
      <c r="J488" s="689"/>
      <c r="K488" s="689"/>
      <c r="L488" s="689"/>
      <c r="M488" s="689"/>
      <c r="N488" s="689"/>
      <c r="O488" s="689"/>
      <c r="P488" s="689"/>
      <c r="Q488" s="689"/>
      <c r="R488" s="689"/>
      <c r="S488" s="689"/>
      <c r="T488" s="689"/>
      <c r="U488" s="689"/>
      <c r="V488" s="689"/>
      <c r="W488" s="327"/>
      <c r="X488" s="327"/>
      <c r="Y488" s="327"/>
      <c r="Z488" s="327"/>
      <c r="AA488" s="327"/>
      <c r="AB488" s="327"/>
    </row>
    <row r="489" spans="1:28" s="40" customFormat="1" ht="15">
      <c r="A489" s="412"/>
      <c r="B489" s="412"/>
      <c r="C489" s="412"/>
      <c r="D489" s="412"/>
      <c r="E489" s="412"/>
      <c r="F489" s="412"/>
      <c r="G489" s="689"/>
      <c r="H489" s="689"/>
      <c r="I489" s="689"/>
      <c r="J489" s="689"/>
      <c r="K489" s="689"/>
      <c r="L489" s="689"/>
      <c r="M489" s="689"/>
      <c r="N489" s="689"/>
      <c r="O489" s="689"/>
      <c r="P489" s="689"/>
      <c r="Q489" s="689"/>
      <c r="R489" s="689"/>
      <c r="S489" s="689"/>
      <c r="T489" s="689"/>
      <c r="U489" s="689"/>
      <c r="V489" s="689"/>
      <c r="W489" s="327"/>
      <c r="X489" s="327"/>
      <c r="Y489" s="327"/>
      <c r="Z489" s="327"/>
      <c r="AA489" s="327"/>
      <c r="AB489" s="327"/>
    </row>
    <row r="490" spans="1:28" s="40" customFormat="1" ht="15">
      <c r="A490" s="412"/>
      <c r="B490" s="412"/>
      <c r="C490" s="412"/>
      <c r="D490" s="412"/>
      <c r="E490" s="412"/>
      <c r="F490" s="412"/>
      <c r="G490" s="689"/>
      <c r="H490" s="689"/>
      <c r="I490" s="689"/>
      <c r="J490" s="689"/>
      <c r="K490" s="689"/>
      <c r="L490" s="689"/>
      <c r="M490" s="689"/>
      <c r="N490" s="689"/>
      <c r="O490" s="689"/>
      <c r="P490" s="689"/>
      <c r="Q490" s="689"/>
      <c r="R490" s="689"/>
      <c r="S490" s="689"/>
      <c r="T490" s="689"/>
      <c r="U490" s="689"/>
      <c r="V490" s="689"/>
      <c r="W490" s="327"/>
      <c r="X490" s="327"/>
      <c r="Y490" s="327"/>
      <c r="Z490" s="327"/>
      <c r="AA490" s="327"/>
      <c r="AB490" s="327"/>
    </row>
    <row r="491" spans="1:28" s="40" customFormat="1" ht="15">
      <c r="A491" s="412"/>
      <c r="B491" s="412"/>
      <c r="C491" s="412"/>
      <c r="D491" s="412"/>
      <c r="E491" s="412"/>
      <c r="F491" s="412"/>
      <c r="G491" s="689"/>
      <c r="H491" s="689"/>
      <c r="I491" s="689"/>
      <c r="J491" s="689"/>
      <c r="K491" s="689"/>
      <c r="L491" s="689"/>
      <c r="M491" s="689"/>
      <c r="N491" s="689"/>
      <c r="O491" s="689"/>
      <c r="P491" s="689"/>
      <c r="Q491" s="689"/>
      <c r="R491" s="689"/>
      <c r="S491" s="689"/>
      <c r="T491" s="689"/>
      <c r="U491" s="689"/>
      <c r="V491" s="689"/>
      <c r="W491" s="327"/>
      <c r="X491" s="327"/>
      <c r="Y491" s="327"/>
      <c r="Z491" s="327"/>
      <c r="AA491" s="327"/>
      <c r="AB491" s="327"/>
    </row>
    <row r="492" spans="1:28" s="40" customFormat="1" ht="15">
      <c r="A492" s="412"/>
      <c r="B492" s="412"/>
      <c r="C492" s="412"/>
      <c r="D492" s="412"/>
      <c r="E492" s="412"/>
      <c r="F492" s="412"/>
      <c r="G492" s="689"/>
      <c r="H492" s="689"/>
      <c r="I492" s="689"/>
      <c r="J492" s="689"/>
      <c r="K492" s="689"/>
      <c r="L492" s="689"/>
      <c r="M492" s="689"/>
      <c r="N492" s="689"/>
      <c r="O492" s="689"/>
      <c r="P492" s="689"/>
      <c r="Q492" s="689"/>
      <c r="R492" s="689"/>
      <c r="S492" s="689"/>
      <c r="T492" s="689"/>
      <c r="U492" s="689"/>
      <c r="V492" s="689"/>
      <c r="W492" s="327"/>
      <c r="X492" s="327"/>
      <c r="Y492" s="327"/>
      <c r="Z492" s="327"/>
      <c r="AA492" s="327"/>
      <c r="AB492" s="327"/>
    </row>
    <row r="493" spans="1:28" s="40" customFormat="1" ht="15">
      <c r="A493" s="412"/>
      <c r="B493" s="412"/>
      <c r="C493" s="412"/>
      <c r="D493" s="412"/>
      <c r="E493" s="412"/>
      <c r="F493" s="412"/>
      <c r="G493" s="689"/>
      <c r="H493" s="689"/>
      <c r="I493" s="689"/>
      <c r="J493" s="689"/>
      <c r="K493" s="689"/>
      <c r="L493" s="689"/>
      <c r="M493" s="689"/>
      <c r="N493" s="689"/>
      <c r="O493" s="689"/>
      <c r="P493" s="689"/>
      <c r="Q493" s="689"/>
      <c r="R493" s="689"/>
      <c r="S493" s="689"/>
      <c r="T493" s="689"/>
      <c r="U493" s="689"/>
      <c r="V493" s="689"/>
      <c r="W493" s="327"/>
      <c r="X493" s="327"/>
      <c r="Y493" s="327"/>
      <c r="Z493" s="327"/>
      <c r="AA493" s="327"/>
      <c r="AB493" s="327"/>
    </row>
    <row r="494" spans="1:28" s="40" customFormat="1" ht="15">
      <c r="A494" s="412"/>
      <c r="B494" s="412"/>
      <c r="C494" s="412"/>
      <c r="D494" s="412"/>
      <c r="E494" s="412"/>
      <c r="F494" s="412"/>
      <c r="G494" s="689"/>
      <c r="H494" s="689"/>
      <c r="I494" s="689"/>
      <c r="J494" s="689"/>
      <c r="K494" s="689"/>
      <c r="L494" s="689"/>
      <c r="M494" s="689"/>
      <c r="N494" s="689"/>
      <c r="O494" s="689"/>
      <c r="P494" s="689"/>
      <c r="Q494" s="689"/>
      <c r="R494" s="689"/>
      <c r="S494" s="689"/>
      <c r="T494" s="689"/>
      <c r="U494" s="689"/>
      <c r="V494" s="689"/>
      <c r="W494" s="327"/>
      <c r="X494" s="327"/>
      <c r="Y494" s="327"/>
      <c r="Z494" s="327"/>
      <c r="AA494" s="327"/>
      <c r="AB494" s="327"/>
    </row>
    <row r="495" spans="1:28" s="40" customFormat="1" ht="15">
      <c r="A495" s="412"/>
      <c r="B495" s="412"/>
      <c r="C495" s="412"/>
      <c r="D495" s="412"/>
      <c r="E495" s="412"/>
      <c r="F495" s="412"/>
      <c r="G495" s="689"/>
      <c r="H495" s="689"/>
      <c r="I495" s="689"/>
      <c r="J495" s="689"/>
      <c r="K495" s="689"/>
      <c r="L495" s="689"/>
      <c r="M495" s="689"/>
      <c r="N495" s="689"/>
      <c r="O495" s="689"/>
      <c r="P495" s="689"/>
      <c r="Q495" s="689"/>
      <c r="R495" s="689"/>
      <c r="S495" s="689"/>
      <c r="T495" s="689"/>
      <c r="U495" s="689"/>
      <c r="V495" s="689"/>
      <c r="W495" s="327"/>
      <c r="X495" s="327"/>
      <c r="Y495" s="327"/>
      <c r="Z495" s="327"/>
      <c r="AA495" s="327"/>
      <c r="AB495" s="327"/>
    </row>
    <row r="496" spans="1:28" s="40" customFormat="1" ht="15">
      <c r="A496" s="412"/>
      <c r="B496" s="412"/>
      <c r="C496" s="412"/>
      <c r="D496" s="412"/>
      <c r="E496" s="412"/>
      <c r="F496" s="412"/>
      <c r="G496" s="689"/>
      <c r="H496" s="689"/>
      <c r="I496" s="689"/>
      <c r="J496" s="689"/>
      <c r="K496" s="689"/>
      <c r="L496" s="689"/>
      <c r="M496" s="689"/>
      <c r="N496" s="689"/>
      <c r="O496" s="689"/>
      <c r="P496" s="689"/>
      <c r="Q496" s="689"/>
      <c r="R496" s="689"/>
      <c r="S496" s="689"/>
      <c r="T496" s="689"/>
      <c r="U496" s="689"/>
      <c r="V496" s="689"/>
      <c r="W496" s="327"/>
      <c r="X496" s="327"/>
      <c r="Y496" s="327"/>
      <c r="Z496" s="327"/>
      <c r="AA496" s="327"/>
      <c r="AB496" s="327"/>
    </row>
    <row r="497" spans="1:28" s="40" customFormat="1" ht="15">
      <c r="A497" s="412"/>
      <c r="B497" s="412"/>
      <c r="C497" s="412"/>
      <c r="D497" s="412"/>
      <c r="E497" s="412"/>
      <c r="F497" s="412"/>
      <c r="G497" s="689"/>
      <c r="H497" s="689"/>
      <c r="I497" s="689"/>
      <c r="J497" s="689"/>
      <c r="K497" s="689"/>
      <c r="L497" s="689"/>
      <c r="M497" s="689"/>
      <c r="N497" s="689"/>
      <c r="O497" s="689"/>
      <c r="P497" s="689"/>
      <c r="Q497" s="689"/>
      <c r="R497" s="689"/>
      <c r="S497" s="689"/>
      <c r="T497" s="689"/>
      <c r="U497" s="689"/>
      <c r="V497" s="689"/>
      <c r="W497" s="327"/>
      <c r="X497" s="327"/>
      <c r="Y497" s="327"/>
      <c r="Z497" s="327"/>
      <c r="AA497" s="327"/>
      <c r="AB497" s="327"/>
    </row>
    <row r="498" spans="1:28" s="40" customFormat="1" ht="15">
      <c r="A498" s="412"/>
      <c r="B498" s="412"/>
      <c r="C498" s="412"/>
      <c r="D498" s="412"/>
      <c r="E498" s="412"/>
      <c r="F498" s="412"/>
      <c r="G498" s="689"/>
      <c r="H498" s="689"/>
      <c r="I498" s="689"/>
      <c r="J498" s="689"/>
      <c r="K498" s="689"/>
      <c r="L498" s="689"/>
      <c r="M498" s="689"/>
      <c r="N498" s="689"/>
      <c r="O498" s="689"/>
      <c r="P498" s="689"/>
      <c r="Q498" s="689"/>
      <c r="R498" s="689"/>
      <c r="S498" s="689"/>
      <c r="T498" s="689"/>
      <c r="U498" s="689"/>
      <c r="V498" s="689"/>
      <c r="W498" s="327"/>
      <c r="X498" s="327"/>
      <c r="Y498" s="327"/>
      <c r="Z498" s="327"/>
      <c r="AA498" s="327"/>
      <c r="AB498" s="327"/>
    </row>
    <row r="499" spans="1:28" s="40" customFormat="1" ht="15">
      <c r="A499" s="412"/>
      <c r="B499" s="412"/>
      <c r="C499" s="412"/>
      <c r="D499" s="412"/>
      <c r="E499" s="412"/>
      <c r="F499" s="412"/>
      <c r="G499" s="689"/>
      <c r="H499" s="689"/>
      <c r="I499" s="689"/>
      <c r="J499" s="689"/>
      <c r="K499" s="689"/>
      <c r="L499" s="689"/>
      <c r="M499" s="689"/>
      <c r="N499" s="689"/>
      <c r="O499" s="689"/>
      <c r="P499" s="689"/>
      <c r="Q499" s="689"/>
      <c r="R499" s="689"/>
      <c r="S499" s="689"/>
      <c r="T499" s="689"/>
      <c r="U499" s="689"/>
      <c r="V499" s="689"/>
      <c r="W499" s="327"/>
      <c r="X499" s="327"/>
      <c r="Y499" s="327"/>
      <c r="Z499" s="327"/>
      <c r="AA499" s="327"/>
      <c r="AB499" s="327"/>
    </row>
    <row r="500" spans="1:28" s="40" customFormat="1" ht="15">
      <c r="A500" s="412"/>
      <c r="B500" s="412"/>
      <c r="C500" s="412"/>
      <c r="D500" s="412"/>
      <c r="E500" s="412"/>
      <c r="F500" s="412"/>
      <c r="G500" s="689"/>
      <c r="H500" s="689"/>
      <c r="I500" s="689"/>
      <c r="J500" s="689"/>
      <c r="K500" s="689"/>
      <c r="L500" s="689"/>
      <c r="M500" s="689"/>
      <c r="N500" s="689"/>
      <c r="O500" s="689"/>
      <c r="P500" s="689"/>
      <c r="Q500" s="689"/>
      <c r="R500" s="689"/>
      <c r="S500" s="689"/>
      <c r="T500" s="689"/>
      <c r="U500" s="689"/>
      <c r="V500" s="689"/>
      <c r="W500" s="327"/>
      <c r="X500" s="327"/>
      <c r="Y500" s="327"/>
      <c r="Z500" s="327"/>
      <c r="AA500" s="327"/>
      <c r="AB500" s="327"/>
    </row>
    <row r="501" spans="1:28" s="40" customFormat="1" ht="15">
      <c r="A501" s="412"/>
      <c r="B501" s="412"/>
      <c r="C501" s="412"/>
      <c r="D501" s="412"/>
      <c r="E501" s="412"/>
      <c r="F501" s="412"/>
      <c r="G501" s="689"/>
      <c r="H501" s="689"/>
      <c r="I501" s="689"/>
      <c r="J501" s="689"/>
      <c r="K501" s="689"/>
      <c r="L501" s="689"/>
      <c r="M501" s="689"/>
      <c r="N501" s="689"/>
      <c r="O501" s="689"/>
      <c r="P501" s="689"/>
      <c r="Q501" s="689"/>
      <c r="R501" s="689"/>
      <c r="S501" s="689"/>
      <c r="T501" s="689"/>
      <c r="U501" s="689"/>
      <c r="V501" s="689"/>
      <c r="W501" s="327"/>
      <c r="X501" s="327"/>
      <c r="Y501" s="327"/>
      <c r="Z501" s="327"/>
      <c r="AA501" s="327"/>
      <c r="AB501" s="327"/>
    </row>
    <row r="502" spans="1:28" s="40" customFormat="1" ht="15">
      <c r="A502" s="412"/>
      <c r="B502" s="412"/>
      <c r="C502" s="412"/>
      <c r="D502" s="412"/>
      <c r="E502" s="412"/>
      <c r="F502" s="412"/>
      <c r="G502" s="689"/>
      <c r="H502" s="689"/>
      <c r="I502" s="689"/>
      <c r="J502" s="689"/>
      <c r="K502" s="689"/>
      <c r="L502" s="689"/>
      <c r="M502" s="689"/>
      <c r="N502" s="689"/>
      <c r="O502" s="689"/>
      <c r="P502" s="689"/>
      <c r="Q502" s="689"/>
      <c r="R502" s="689"/>
      <c r="S502" s="689"/>
      <c r="T502" s="689"/>
      <c r="U502" s="689"/>
      <c r="V502" s="689"/>
      <c r="W502" s="327"/>
      <c r="X502" s="327"/>
      <c r="Y502" s="327"/>
      <c r="Z502" s="327"/>
      <c r="AA502" s="327"/>
      <c r="AB502" s="327"/>
    </row>
    <row r="503" spans="1:28" s="40" customFormat="1" ht="15">
      <c r="A503" s="412"/>
      <c r="B503" s="412"/>
      <c r="C503" s="412"/>
      <c r="D503" s="412"/>
      <c r="E503" s="412"/>
      <c r="F503" s="412"/>
      <c r="G503" s="689"/>
      <c r="H503" s="689"/>
      <c r="I503" s="689"/>
      <c r="J503" s="689"/>
      <c r="K503" s="689"/>
      <c r="L503" s="689"/>
      <c r="M503" s="689"/>
      <c r="N503" s="689"/>
      <c r="O503" s="689"/>
      <c r="P503" s="689"/>
      <c r="Q503" s="689"/>
      <c r="R503" s="689"/>
      <c r="S503" s="689"/>
      <c r="T503" s="689"/>
      <c r="U503" s="689"/>
      <c r="V503" s="689"/>
      <c r="W503" s="327"/>
      <c r="X503" s="327"/>
      <c r="Y503" s="327"/>
      <c r="Z503" s="327"/>
      <c r="AA503" s="327"/>
      <c r="AB503" s="327"/>
    </row>
    <row r="504" spans="1:28" s="40" customFormat="1" ht="15">
      <c r="A504" s="412"/>
      <c r="B504" s="412"/>
      <c r="C504" s="412"/>
      <c r="D504" s="412"/>
      <c r="E504" s="412"/>
      <c r="F504" s="412"/>
      <c r="G504" s="689"/>
      <c r="H504" s="689"/>
      <c r="I504" s="689"/>
      <c r="J504" s="689"/>
      <c r="K504" s="689"/>
      <c r="L504" s="689"/>
      <c r="M504" s="689"/>
      <c r="N504" s="689"/>
      <c r="O504" s="689"/>
      <c r="P504" s="689"/>
      <c r="Q504" s="689"/>
      <c r="R504" s="689"/>
      <c r="S504" s="689"/>
      <c r="T504" s="689"/>
      <c r="U504" s="689"/>
      <c r="V504" s="689"/>
      <c r="W504" s="327"/>
      <c r="X504" s="327"/>
      <c r="Y504" s="327"/>
      <c r="Z504" s="327"/>
      <c r="AA504" s="327"/>
      <c r="AB504" s="327"/>
    </row>
    <row r="505" spans="1:28" s="40" customFormat="1" ht="15">
      <c r="A505" s="412"/>
      <c r="B505" s="412"/>
      <c r="C505" s="412"/>
      <c r="D505" s="412"/>
      <c r="E505" s="412"/>
      <c r="F505" s="412"/>
      <c r="G505" s="689"/>
      <c r="H505" s="689"/>
      <c r="I505" s="689"/>
      <c r="J505" s="689"/>
      <c r="K505" s="689"/>
      <c r="L505" s="689"/>
      <c r="M505" s="689"/>
      <c r="N505" s="689"/>
      <c r="O505" s="689"/>
      <c r="P505" s="689"/>
      <c r="Q505" s="689"/>
      <c r="R505" s="689"/>
      <c r="S505" s="689"/>
      <c r="T505" s="689"/>
      <c r="U505" s="689"/>
      <c r="V505" s="689"/>
      <c r="W505" s="327"/>
      <c r="X505" s="327"/>
      <c r="Y505" s="327"/>
      <c r="Z505" s="327"/>
      <c r="AA505" s="327"/>
      <c r="AB505" s="327"/>
    </row>
    <row r="506" spans="1:28" s="40" customFormat="1" ht="15">
      <c r="A506" s="412"/>
      <c r="B506" s="412"/>
      <c r="C506" s="412"/>
      <c r="D506" s="412"/>
      <c r="E506" s="412"/>
      <c r="F506" s="412"/>
      <c r="G506" s="689"/>
      <c r="H506" s="689"/>
      <c r="I506" s="689"/>
      <c r="J506" s="689"/>
      <c r="K506" s="689"/>
      <c r="L506" s="689"/>
      <c r="M506" s="689"/>
      <c r="N506" s="689"/>
      <c r="O506" s="689"/>
      <c r="P506" s="689"/>
      <c r="Q506" s="689"/>
      <c r="R506" s="689"/>
      <c r="S506" s="689"/>
      <c r="T506" s="689"/>
      <c r="U506" s="689"/>
      <c r="V506" s="689"/>
      <c r="W506" s="327"/>
      <c r="X506" s="327"/>
      <c r="Y506" s="327"/>
      <c r="Z506" s="327"/>
      <c r="AA506" s="327"/>
      <c r="AB506" s="327"/>
    </row>
    <row r="507" spans="1:28" s="40" customFormat="1" ht="15">
      <c r="A507" s="412"/>
      <c r="B507" s="412"/>
      <c r="C507" s="412"/>
      <c r="D507" s="412"/>
      <c r="E507" s="412"/>
      <c r="F507" s="412"/>
      <c r="G507" s="689"/>
      <c r="H507" s="689"/>
      <c r="I507" s="689"/>
      <c r="J507" s="689"/>
      <c r="K507" s="689"/>
      <c r="L507" s="689"/>
      <c r="M507" s="689"/>
      <c r="N507" s="689"/>
      <c r="O507" s="689"/>
      <c r="P507" s="689"/>
      <c r="Q507" s="689"/>
      <c r="R507" s="689"/>
      <c r="S507" s="689"/>
      <c r="T507" s="689"/>
      <c r="U507" s="689"/>
      <c r="V507" s="689"/>
      <c r="W507" s="327"/>
      <c r="X507" s="327"/>
      <c r="Y507" s="327"/>
      <c r="Z507" s="327"/>
      <c r="AA507" s="327"/>
      <c r="AB507" s="327"/>
    </row>
    <row r="508" spans="1:28" s="40" customFormat="1" ht="15">
      <c r="A508" s="412"/>
      <c r="B508" s="412"/>
      <c r="C508" s="412"/>
      <c r="D508" s="412"/>
      <c r="E508" s="412"/>
      <c r="F508" s="412"/>
      <c r="G508" s="689"/>
      <c r="H508" s="689"/>
      <c r="I508" s="689"/>
      <c r="J508" s="689"/>
      <c r="K508" s="689"/>
      <c r="L508" s="689"/>
      <c r="M508" s="689"/>
      <c r="N508" s="689"/>
      <c r="O508" s="689"/>
      <c r="P508" s="689"/>
      <c r="Q508" s="689"/>
      <c r="R508" s="689"/>
      <c r="S508" s="689"/>
      <c r="T508" s="689"/>
      <c r="U508" s="689"/>
      <c r="V508" s="689"/>
      <c r="W508" s="327"/>
      <c r="X508" s="327"/>
      <c r="Y508" s="327"/>
      <c r="Z508" s="327"/>
      <c r="AA508" s="327"/>
      <c r="AB508" s="327"/>
    </row>
    <row r="509" spans="1:28" s="40" customFormat="1" ht="15">
      <c r="A509" s="412"/>
      <c r="B509" s="412"/>
      <c r="C509" s="412"/>
      <c r="D509" s="412"/>
      <c r="E509" s="412"/>
      <c r="F509" s="412"/>
      <c r="G509" s="689"/>
      <c r="H509" s="689"/>
      <c r="I509" s="689"/>
      <c r="J509" s="689"/>
      <c r="K509" s="689"/>
      <c r="L509" s="689"/>
      <c r="M509" s="689"/>
      <c r="N509" s="689"/>
      <c r="O509" s="689"/>
      <c r="P509" s="689"/>
      <c r="Q509" s="689"/>
      <c r="R509" s="689"/>
      <c r="S509" s="689"/>
      <c r="T509" s="689"/>
      <c r="U509" s="689"/>
      <c r="V509" s="689"/>
      <c r="W509" s="327"/>
      <c r="X509" s="327"/>
      <c r="Y509" s="327"/>
      <c r="Z509" s="327"/>
      <c r="AA509" s="327"/>
      <c r="AB509" s="327"/>
    </row>
    <row r="510" spans="1:28" s="40" customFormat="1" ht="15">
      <c r="A510" s="412"/>
      <c r="B510" s="412"/>
      <c r="C510" s="412"/>
      <c r="D510" s="412"/>
      <c r="E510" s="412"/>
      <c r="F510" s="412"/>
      <c r="G510" s="689"/>
      <c r="H510" s="689"/>
      <c r="I510" s="689"/>
      <c r="J510" s="689"/>
      <c r="K510" s="689"/>
      <c r="L510" s="689"/>
      <c r="M510" s="689"/>
      <c r="N510" s="689"/>
      <c r="O510" s="689"/>
      <c r="P510" s="689"/>
      <c r="Q510" s="689"/>
      <c r="R510" s="689"/>
      <c r="S510" s="689"/>
      <c r="T510" s="689"/>
      <c r="U510" s="689"/>
      <c r="V510" s="689"/>
      <c r="W510" s="327"/>
      <c r="X510" s="327"/>
      <c r="Y510" s="327"/>
      <c r="Z510" s="327"/>
      <c r="AA510" s="327"/>
      <c r="AB510" s="327"/>
    </row>
    <row r="511" spans="1:28" s="40" customFormat="1" ht="15">
      <c r="A511" s="412"/>
      <c r="B511" s="412"/>
      <c r="C511" s="412"/>
      <c r="D511" s="412"/>
      <c r="E511" s="412"/>
      <c r="F511" s="412"/>
      <c r="G511" s="689"/>
      <c r="H511" s="689"/>
      <c r="I511" s="689"/>
      <c r="J511" s="689"/>
      <c r="K511" s="689"/>
      <c r="L511" s="689"/>
      <c r="M511" s="689"/>
      <c r="N511" s="689"/>
      <c r="O511" s="689"/>
      <c r="P511" s="689"/>
      <c r="Q511" s="689"/>
      <c r="R511" s="689"/>
      <c r="S511" s="689"/>
      <c r="T511" s="689"/>
      <c r="U511" s="689"/>
      <c r="V511" s="689"/>
      <c r="W511" s="327"/>
      <c r="X511" s="327"/>
      <c r="Y511" s="327"/>
      <c r="Z511" s="327"/>
      <c r="AA511" s="327"/>
      <c r="AB511" s="327"/>
    </row>
    <row r="512" spans="1:28" s="40" customFormat="1" ht="15">
      <c r="A512" s="412"/>
      <c r="B512" s="412"/>
      <c r="C512" s="412"/>
      <c r="D512" s="412"/>
      <c r="E512" s="412"/>
      <c r="F512" s="412"/>
      <c r="G512" s="689"/>
      <c r="H512" s="689"/>
      <c r="I512" s="689"/>
      <c r="J512" s="689"/>
      <c r="K512" s="689"/>
      <c r="L512" s="689"/>
      <c r="M512" s="689"/>
      <c r="N512" s="689"/>
      <c r="O512" s="689"/>
      <c r="P512" s="689"/>
      <c r="Q512" s="689"/>
      <c r="R512" s="689"/>
      <c r="S512" s="689"/>
      <c r="T512" s="689"/>
      <c r="U512" s="689"/>
      <c r="V512" s="689"/>
      <c r="W512" s="327"/>
      <c r="X512" s="327"/>
      <c r="Y512" s="327"/>
      <c r="Z512" s="327"/>
      <c r="AA512" s="327"/>
      <c r="AB512" s="327"/>
    </row>
    <row r="513" spans="1:28" s="40" customFormat="1" ht="15">
      <c r="A513" s="412"/>
      <c r="B513" s="412"/>
      <c r="C513" s="412"/>
      <c r="D513" s="412"/>
      <c r="E513" s="412"/>
      <c r="F513" s="412"/>
      <c r="G513" s="689"/>
      <c r="H513" s="689"/>
      <c r="I513" s="689"/>
      <c r="J513" s="689"/>
      <c r="K513" s="689"/>
      <c r="L513" s="689"/>
      <c r="M513" s="689"/>
      <c r="N513" s="689"/>
      <c r="O513" s="689"/>
      <c r="P513" s="689"/>
      <c r="Q513" s="689"/>
      <c r="R513" s="689"/>
      <c r="S513" s="689"/>
      <c r="T513" s="689"/>
      <c r="U513" s="689"/>
      <c r="V513" s="689"/>
      <c r="W513" s="327"/>
      <c r="X513" s="327"/>
      <c r="Y513" s="327"/>
      <c r="Z513" s="327"/>
      <c r="AA513" s="327"/>
      <c r="AB513" s="327"/>
    </row>
    <row r="514" spans="1:28" s="40" customFormat="1" ht="15">
      <c r="A514" s="412"/>
      <c r="B514" s="412"/>
      <c r="C514" s="412"/>
      <c r="D514" s="412"/>
      <c r="E514" s="412"/>
      <c r="F514" s="412"/>
      <c r="G514" s="689"/>
      <c r="H514" s="689"/>
      <c r="I514" s="689"/>
      <c r="J514" s="689"/>
      <c r="K514" s="689"/>
      <c r="L514" s="689"/>
      <c r="M514" s="689"/>
      <c r="N514" s="689"/>
      <c r="O514" s="689"/>
      <c r="P514" s="689"/>
      <c r="Q514" s="689"/>
      <c r="R514" s="689"/>
      <c r="S514" s="689"/>
      <c r="T514" s="689"/>
      <c r="U514" s="689"/>
      <c r="V514" s="689"/>
      <c r="W514" s="327"/>
      <c r="X514" s="327"/>
      <c r="Y514" s="327"/>
      <c r="Z514" s="327"/>
      <c r="AA514" s="327"/>
      <c r="AB514" s="327"/>
    </row>
    <row r="515" spans="1:28" s="40" customFormat="1" ht="15">
      <c r="A515" s="412"/>
      <c r="B515" s="412"/>
      <c r="C515" s="412"/>
      <c r="D515" s="412"/>
      <c r="E515" s="412"/>
      <c r="F515" s="412"/>
      <c r="G515" s="689"/>
      <c r="H515" s="689"/>
      <c r="I515" s="689"/>
      <c r="J515" s="689"/>
      <c r="K515" s="689"/>
      <c r="L515" s="689"/>
      <c r="M515" s="689"/>
      <c r="N515" s="689"/>
      <c r="O515" s="689"/>
      <c r="P515" s="689"/>
      <c r="Q515" s="689"/>
      <c r="R515" s="689"/>
      <c r="S515" s="689"/>
      <c r="T515" s="689"/>
      <c r="U515" s="689"/>
      <c r="V515" s="689"/>
      <c r="W515" s="327"/>
      <c r="X515" s="327"/>
      <c r="Y515" s="327"/>
      <c r="Z515" s="327"/>
      <c r="AA515" s="327"/>
      <c r="AB515" s="327"/>
    </row>
    <row r="516" spans="1:28" s="40" customFormat="1" ht="15">
      <c r="A516" s="412"/>
      <c r="B516" s="412"/>
      <c r="C516" s="412"/>
      <c r="D516" s="412"/>
      <c r="E516" s="412"/>
      <c r="F516" s="412"/>
      <c r="G516" s="689"/>
      <c r="H516" s="689"/>
      <c r="I516" s="689"/>
      <c r="J516" s="689"/>
      <c r="K516" s="689"/>
      <c r="L516" s="689"/>
      <c r="M516" s="689"/>
      <c r="N516" s="689"/>
      <c r="O516" s="689"/>
      <c r="P516" s="689"/>
      <c r="Q516" s="689"/>
      <c r="R516" s="689"/>
      <c r="S516" s="689"/>
      <c r="T516" s="689"/>
      <c r="U516" s="689"/>
      <c r="V516" s="689"/>
      <c r="W516" s="327"/>
      <c r="X516" s="327"/>
      <c r="Y516" s="327"/>
      <c r="Z516" s="327"/>
      <c r="AA516" s="327"/>
      <c r="AB516" s="327"/>
    </row>
    <row r="517" spans="1:28" s="40" customFormat="1" ht="15">
      <c r="A517" s="412"/>
      <c r="B517" s="412"/>
      <c r="C517" s="412"/>
      <c r="D517" s="412"/>
      <c r="E517" s="412"/>
      <c r="F517" s="412"/>
      <c r="G517" s="689"/>
      <c r="H517" s="689"/>
      <c r="I517" s="689"/>
      <c r="J517" s="689"/>
      <c r="K517" s="689"/>
      <c r="L517" s="689"/>
      <c r="M517" s="689"/>
      <c r="N517" s="689"/>
      <c r="O517" s="689"/>
      <c r="P517" s="689"/>
      <c r="Q517" s="689"/>
      <c r="R517" s="689"/>
      <c r="S517" s="689"/>
      <c r="T517" s="689"/>
      <c r="U517" s="689"/>
      <c r="V517" s="689"/>
      <c r="W517" s="327"/>
      <c r="X517" s="327"/>
      <c r="Y517" s="327"/>
      <c r="Z517" s="327"/>
      <c r="AA517" s="327"/>
      <c r="AB517" s="327"/>
    </row>
    <row r="518" spans="1:28" s="40" customFormat="1" ht="15">
      <c r="A518" s="412"/>
      <c r="B518" s="412"/>
      <c r="C518" s="412"/>
      <c r="D518" s="412"/>
      <c r="E518" s="412"/>
      <c r="F518" s="412"/>
      <c r="G518" s="689"/>
      <c r="H518" s="689"/>
      <c r="I518" s="689"/>
      <c r="J518" s="689"/>
      <c r="K518" s="689"/>
      <c r="L518" s="689"/>
      <c r="M518" s="689"/>
      <c r="N518" s="689"/>
      <c r="O518" s="689"/>
      <c r="P518" s="689"/>
      <c r="Q518" s="689"/>
      <c r="R518" s="689"/>
      <c r="S518" s="689"/>
      <c r="T518" s="689"/>
      <c r="U518" s="689"/>
      <c r="V518" s="689"/>
      <c r="W518" s="327"/>
      <c r="X518" s="327"/>
      <c r="Y518" s="327"/>
      <c r="Z518" s="327"/>
      <c r="AA518" s="327"/>
      <c r="AB518" s="327"/>
    </row>
    <row r="519" spans="1:28" s="40" customFormat="1" ht="15">
      <c r="A519" s="412"/>
      <c r="B519" s="412"/>
      <c r="C519" s="412"/>
      <c r="D519" s="412"/>
      <c r="E519" s="412"/>
      <c r="F519" s="412"/>
      <c r="G519" s="689"/>
      <c r="H519" s="689"/>
      <c r="I519" s="689"/>
      <c r="J519" s="689"/>
      <c r="K519" s="689"/>
      <c r="L519" s="689"/>
      <c r="M519" s="689"/>
      <c r="N519" s="689"/>
      <c r="O519" s="689"/>
      <c r="P519" s="689"/>
      <c r="Q519" s="689"/>
      <c r="R519" s="689"/>
      <c r="S519" s="689"/>
      <c r="T519" s="689"/>
      <c r="U519" s="689"/>
      <c r="V519" s="689"/>
      <c r="W519" s="327"/>
      <c r="X519" s="327"/>
      <c r="Y519" s="327"/>
      <c r="Z519" s="327"/>
      <c r="AA519" s="327"/>
      <c r="AB519" s="327"/>
    </row>
    <row r="520" spans="1:28" s="40" customFormat="1" ht="15">
      <c r="A520" s="412"/>
      <c r="B520" s="412"/>
      <c r="C520" s="412"/>
      <c r="D520" s="412"/>
      <c r="E520" s="412"/>
      <c r="F520" s="412"/>
      <c r="G520" s="689"/>
      <c r="H520" s="689"/>
      <c r="I520" s="689"/>
      <c r="J520" s="689"/>
      <c r="K520" s="689"/>
      <c r="L520" s="689"/>
      <c r="M520" s="689"/>
      <c r="N520" s="689"/>
      <c r="O520" s="689"/>
      <c r="P520" s="689"/>
      <c r="Q520" s="689"/>
      <c r="R520" s="689"/>
      <c r="S520" s="689"/>
      <c r="T520" s="689"/>
      <c r="U520" s="689"/>
      <c r="V520" s="689"/>
      <c r="W520" s="327"/>
      <c r="X520" s="327"/>
      <c r="Y520" s="327"/>
      <c r="Z520" s="327"/>
      <c r="AA520" s="327"/>
      <c r="AB520" s="327"/>
    </row>
    <row r="521" spans="1:28" s="40" customFormat="1" ht="15">
      <c r="A521" s="412"/>
      <c r="B521" s="412"/>
      <c r="C521" s="412"/>
      <c r="D521" s="412"/>
      <c r="E521" s="412"/>
      <c r="F521" s="412"/>
      <c r="G521" s="689"/>
      <c r="H521" s="689"/>
      <c r="I521" s="689"/>
      <c r="J521" s="689"/>
      <c r="K521" s="689"/>
      <c r="L521" s="689"/>
      <c r="M521" s="689"/>
      <c r="N521" s="689"/>
      <c r="O521" s="689"/>
      <c r="P521" s="689"/>
      <c r="Q521" s="689"/>
      <c r="R521" s="689"/>
      <c r="S521" s="689"/>
      <c r="T521" s="689"/>
      <c r="U521" s="689"/>
      <c r="V521" s="689"/>
      <c r="W521" s="327"/>
      <c r="X521" s="327"/>
      <c r="Y521" s="327"/>
      <c r="Z521" s="327"/>
      <c r="AA521" s="327"/>
      <c r="AB521" s="327"/>
    </row>
    <row r="522" spans="1:28" s="40" customFormat="1" ht="15">
      <c r="A522" s="412"/>
      <c r="B522" s="412"/>
      <c r="C522" s="412"/>
      <c r="D522" s="412"/>
      <c r="E522" s="412"/>
      <c r="F522" s="412"/>
      <c r="G522" s="689"/>
      <c r="H522" s="689"/>
      <c r="I522" s="689"/>
      <c r="J522" s="689"/>
      <c r="K522" s="689"/>
      <c r="L522" s="689"/>
      <c r="M522" s="689"/>
      <c r="N522" s="689"/>
      <c r="O522" s="689"/>
      <c r="P522" s="689"/>
      <c r="Q522" s="689"/>
      <c r="R522" s="689"/>
      <c r="S522" s="689"/>
      <c r="T522" s="689"/>
      <c r="U522" s="689"/>
      <c r="V522" s="689"/>
      <c r="W522" s="327"/>
      <c r="X522" s="327"/>
      <c r="Y522" s="327"/>
      <c r="Z522" s="327"/>
      <c r="AA522" s="327"/>
      <c r="AB522" s="327"/>
    </row>
    <row r="523" spans="1:28" s="40" customFormat="1" ht="15">
      <c r="A523" s="412"/>
      <c r="B523" s="412"/>
      <c r="C523" s="412"/>
      <c r="D523" s="412"/>
      <c r="E523" s="412"/>
      <c r="F523" s="412"/>
      <c r="G523" s="689"/>
      <c r="H523" s="689"/>
      <c r="I523" s="689"/>
      <c r="J523" s="689"/>
      <c r="K523" s="689"/>
      <c r="L523" s="689"/>
      <c r="M523" s="689"/>
      <c r="N523" s="689"/>
      <c r="O523" s="689"/>
      <c r="P523" s="689"/>
      <c r="Q523" s="689"/>
      <c r="R523" s="689"/>
      <c r="S523" s="689"/>
      <c r="T523" s="689"/>
      <c r="U523" s="689"/>
      <c r="V523" s="689"/>
      <c r="W523" s="327"/>
      <c r="X523" s="327"/>
      <c r="Y523" s="327"/>
      <c r="Z523" s="327"/>
      <c r="AA523" s="327"/>
      <c r="AB523" s="327"/>
    </row>
    <row r="524" spans="1:28" s="40" customFormat="1" ht="15">
      <c r="A524" s="412"/>
      <c r="B524" s="412"/>
      <c r="C524" s="412"/>
      <c r="D524" s="412"/>
      <c r="E524" s="412"/>
      <c r="F524" s="412"/>
      <c r="G524" s="689"/>
      <c r="H524" s="689"/>
      <c r="I524" s="689"/>
      <c r="J524" s="689"/>
      <c r="K524" s="689"/>
      <c r="L524" s="689"/>
      <c r="M524" s="689"/>
      <c r="N524" s="689"/>
      <c r="O524" s="689"/>
      <c r="P524" s="689"/>
      <c r="Q524" s="689"/>
      <c r="R524" s="689"/>
      <c r="S524" s="689"/>
      <c r="T524" s="689"/>
      <c r="U524" s="689"/>
      <c r="V524" s="689"/>
      <c r="W524" s="327"/>
      <c r="X524" s="327"/>
      <c r="Y524" s="327"/>
      <c r="Z524" s="327"/>
      <c r="AA524" s="327"/>
      <c r="AB524" s="327"/>
    </row>
    <row r="525" spans="1:28" s="40" customFormat="1" ht="15">
      <c r="A525" s="412"/>
      <c r="B525" s="412"/>
      <c r="C525" s="412"/>
      <c r="D525" s="412"/>
      <c r="E525" s="412"/>
      <c r="F525" s="412"/>
      <c r="G525" s="689"/>
      <c r="H525" s="689"/>
      <c r="I525" s="689"/>
      <c r="J525" s="689"/>
      <c r="K525" s="689"/>
      <c r="L525" s="689"/>
      <c r="M525" s="689"/>
      <c r="N525" s="689"/>
      <c r="O525" s="689"/>
      <c r="P525" s="689"/>
      <c r="Q525" s="689"/>
      <c r="R525" s="689"/>
      <c r="S525" s="689"/>
      <c r="T525" s="689"/>
      <c r="U525" s="689"/>
      <c r="V525" s="689"/>
      <c r="W525" s="327"/>
      <c r="X525" s="327"/>
      <c r="Y525" s="327"/>
      <c r="Z525" s="327"/>
      <c r="AA525" s="327"/>
      <c r="AB525" s="327"/>
    </row>
    <row r="526" spans="1:28" s="40" customFormat="1" ht="15">
      <c r="A526" s="412"/>
      <c r="B526" s="412"/>
      <c r="C526" s="412"/>
      <c r="D526" s="412"/>
      <c r="E526" s="412"/>
      <c r="F526" s="412"/>
      <c r="G526" s="689"/>
      <c r="H526" s="689"/>
      <c r="I526" s="689"/>
      <c r="J526" s="689"/>
      <c r="K526" s="689"/>
      <c r="L526" s="689"/>
      <c r="M526" s="689"/>
      <c r="N526" s="689"/>
      <c r="O526" s="689"/>
      <c r="P526" s="689"/>
      <c r="Q526" s="689"/>
      <c r="R526" s="689"/>
      <c r="S526" s="689"/>
      <c r="T526" s="689"/>
      <c r="U526" s="689"/>
      <c r="V526" s="689"/>
      <c r="W526" s="327"/>
      <c r="X526" s="327"/>
      <c r="Y526" s="327"/>
      <c r="Z526" s="327"/>
      <c r="AA526" s="327"/>
      <c r="AB526" s="327"/>
    </row>
    <row r="527" spans="1:28" s="40" customFormat="1" ht="15">
      <c r="A527" s="412"/>
      <c r="B527" s="412"/>
      <c r="C527" s="412"/>
      <c r="D527" s="412"/>
      <c r="E527" s="412"/>
      <c r="F527" s="412"/>
      <c r="G527" s="689"/>
      <c r="H527" s="689"/>
      <c r="I527" s="689"/>
      <c r="J527" s="689"/>
      <c r="K527" s="689"/>
      <c r="L527" s="689"/>
      <c r="M527" s="689"/>
      <c r="N527" s="689"/>
      <c r="O527" s="689"/>
      <c r="P527" s="689"/>
      <c r="Q527" s="689"/>
      <c r="R527" s="689"/>
      <c r="S527" s="689"/>
      <c r="T527" s="689"/>
      <c r="U527" s="689"/>
      <c r="V527" s="689"/>
      <c r="W527" s="327"/>
      <c r="X527" s="327"/>
      <c r="Y527" s="327"/>
      <c r="Z527" s="327"/>
      <c r="AA527" s="327"/>
      <c r="AB527" s="327"/>
    </row>
    <row r="528" spans="1:28" s="40" customFormat="1" ht="15">
      <c r="A528" s="412"/>
      <c r="B528" s="412"/>
      <c r="C528" s="412"/>
      <c r="D528" s="412"/>
      <c r="E528" s="412"/>
      <c r="F528" s="412"/>
      <c r="G528" s="689"/>
      <c r="H528" s="689"/>
      <c r="I528" s="689"/>
      <c r="J528" s="689"/>
      <c r="K528" s="689"/>
      <c r="L528" s="689"/>
      <c r="M528" s="689"/>
      <c r="N528" s="689"/>
      <c r="O528" s="689"/>
      <c r="P528" s="689"/>
      <c r="Q528" s="689"/>
      <c r="R528" s="689"/>
      <c r="S528" s="689"/>
      <c r="T528" s="689"/>
      <c r="U528" s="689"/>
      <c r="V528" s="689"/>
      <c r="W528" s="327"/>
      <c r="X528" s="327"/>
      <c r="Y528" s="327"/>
      <c r="Z528" s="327"/>
      <c r="AA528" s="327"/>
      <c r="AB528" s="327"/>
    </row>
    <row r="529" spans="1:28" s="40" customFormat="1" ht="15">
      <c r="A529" s="412"/>
      <c r="B529" s="412"/>
      <c r="C529" s="412"/>
      <c r="D529" s="412"/>
      <c r="E529" s="412"/>
      <c r="F529" s="412"/>
      <c r="G529" s="689"/>
      <c r="H529" s="689"/>
      <c r="I529" s="689"/>
      <c r="J529" s="689"/>
      <c r="K529" s="689"/>
      <c r="L529" s="689"/>
      <c r="M529" s="689"/>
      <c r="N529" s="689"/>
      <c r="O529" s="689"/>
      <c r="P529" s="689"/>
      <c r="Q529" s="689"/>
      <c r="R529" s="689"/>
      <c r="S529" s="689"/>
      <c r="T529" s="689"/>
      <c r="U529" s="689"/>
      <c r="V529" s="689"/>
      <c r="W529" s="327"/>
      <c r="X529" s="327"/>
      <c r="Y529" s="327"/>
      <c r="Z529" s="327"/>
      <c r="AA529" s="327"/>
      <c r="AB529" s="327"/>
    </row>
    <row r="530" spans="1:28" s="40" customFormat="1" ht="15">
      <c r="A530" s="412"/>
      <c r="B530" s="412"/>
      <c r="C530" s="412"/>
      <c r="D530" s="412"/>
      <c r="E530" s="412"/>
      <c r="F530" s="412"/>
      <c r="G530" s="689"/>
      <c r="H530" s="689"/>
      <c r="I530" s="689"/>
      <c r="J530" s="689"/>
      <c r="K530" s="689"/>
      <c r="L530" s="689"/>
      <c r="M530" s="689"/>
      <c r="N530" s="689"/>
      <c r="O530" s="689"/>
      <c r="P530" s="689"/>
      <c r="Q530" s="689"/>
      <c r="R530" s="689"/>
      <c r="S530" s="689"/>
      <c r="T530" s="689"/>
      <c r="U530" s="689"/>
      <c r="V530" s="689"/>
      <c r="W530" s="327"/>
      <c r="X530" s="327"/>
      <c r="Y530" s="327"/>
      <c r="Z530" s="327"/>
      <c r="AA530" s="327"/>
      <c r="AB530" s="327"/>
    </row>
    <row r="531" spans="1:28" s="40" customFormat="1" ht="15">
      <c r="A531" s="412"/>
      <c r="B531" s="412"/>
      <c r="C531" s="412"/>
      <c r="D531" s="412"/>
      <c r="E531" s="412"/>
      <c r="F531" s="412"/>
      <c r="G531" s="689"/>
      <c r="H531" s="689"/>
      <c r="I531" s="689"/>
      <c r="J531" s="689"/>
      <c r="K531" s="689"/>
      <c r="L531" s="689"/>
      <c r="M531" s="689"/>
      <c r="N531" s="689"/>
      <c r="O531" s="689"/>
      <c r="P531" s="689"/>
      <c r="Q531" s="689"/>
      <c r="R531" s="689"/>
      <c r="S531" s="689"/>
      <c r="T531" s="689"/>
      <c r="U531" s="689"/>
      <c r="V531" s="689"/>
      <c r="W531" s="327"/>
      <c r="X531" s="327"/>
      <c r="Y531" s="327"/>
      <c r="Z531" s="327"/>
      <c r="AA531" s="327"/>
      <c r="AB531" s="327"/>
    </row>
    <row r="532" spans="1:28" s="40" customFormat="1" ht="15">
      <c r="A532" s="412"/>
      <c r="B532" s="412"/>
      <c r="C532" s="412"/>
      <c r="D532" s="412"/>
      <c r="E532" s="412"/>
      <c r="F532" s="412"/>
      <c r="G532" s="689"/>
      <c r="H532" s="689"/>
      <c r="I532" s="689"/>
      <c r="J532" s="689"/>
      <c r="K532" s="689"/>
      <c r="L532" s="689"/>
      <c r="M532" s="689"/>
      <c r="N532" s="689"/>
      <c r="O532" s="689"/>
      <c r="P532" s="689"/>
      <c r="Q532" s="689"/>
      <c r="R532" s="689"/>
      <c r="S532" s="689"/>
      <c r="T532" s="689"/>
      <c r="U532" s="689"/>
      <c r="V532" s="689"/>
      <c r="W532" s="327"/>
      <c r="X532" s="327"/>
      <c r="Y532" s="327"/>
      <c r="Z532" s="327"/>
      <c r="AA532" s="327"/>
      <c r="AB532" s="327"/>
    </row>
    <row r="533" spans="1:28" s="40" customFormat="1" ht="15">
      <c r="A533" s="412"/>
      <c r="B533" s="412"/>
      <c r="C533" s="412"/>
      <c r="D533" s="412"/>
      <c r="E533" s="412"/>
      <c r="F533" s="412"/>
      <c r="G533" s="689"/>
      <c r="H533" s="689"/>
      <c r="I533" s="689"/>
      <c r="J533" s="689"/>
      <c r="K533" s="689"/>
      <c r="L533" s="689"/>
      <c r="M533" s="689"/>
      <c r="N533" s="689"/>
      <c r="O533" s="689"/>
      <c r="P533" s="689"/>
      <c r="Q533" s="689"/>
      <c r="R533" s="689"/>
      <c r="S533" s="689"/>
      <c r="T533" s="689"/>
      <c r="U533" s="689"/>
      <c r="V533" s="689"/>
      <c r="W533" s="327"/>
      <c r="X533" s="327"/>
      <c r="Y533" s="327"/>
      <c r="Z533" s="327"/>
      <c r="AA533" s="327"/>
      <c r="AB533" s="327"/>
    </row>
    <row r="534" spans="1:28" s="40" customFormat="1" ht="15">
      <c r="A534" s="412"/>
      <c r="B534" s="412"/>
      <c r="C534" s="412"/>
      <c r="D534" s="412"/>
      <c r="E534" s="412"/>
      <c r="F534" s="412"/>
      <c r="G534" s="689"/>
      <c r="H534" s="689"/>
      <c r="I534" s="689"/>
      <c r="J534" s="689"/>
      <c r="K534" s="689"/>
      <c r="L534" s="689"/>
      <c r="M534" s="689"/>
      <c r="N534" s="689"/>
      <c r="O534" s="689"/>
      <c r="P534" s="689"/>
      <c r="Q534" s="689"/>
      <c r="R534" s="689"/>
      <c r="S534" s="689"/>
      <c r="T534" s="689"/>
      <c r="U534" s="689"/>
      <c r="V534" s="689"/>
      <c r="W534" s="327"/>
      <c r="X534" s="327"/>
      <c r="Y534" s="327"/>
      <c r="Z534" s="327"/>
      <c r="AA534" s="327"/>
      <c r="AB534" s="327"/>
    </row>
    <row r="535" spans="1:28" s="40" customFormat="1" ht="15">
      <c r="A535" s="412"/>
      <c r="B535" s="412"/>
      <c r="C535" s="412"/>
      <c r="D535" s="412"/>
      <c r="E535" s="412"/>
      <c r="F535" s="412"/>
      <c r="G535" s="689"/>
      <c r="H535" s="689"/>
      <c r="I535" s="689"/>
      <c r="J535" s="689"/>
      <c r="K535" s="689"/>
      <c r="L535" s="689"/>
      <c r="M535" s="689"/>
      <c r="N535" s="689"/>
      <c r="O535" s="689"/>
      <c r="P535" s="689"/>
      <c r="Q535" s="689"/>
      <c r="R535" s="689"/>
      <c r="S535" s="689"/>
      <c r="T535" s="689"/>
      <c r="U535" s="689"/>
      <c r="V535" s="689"/>
      <c r="W535" s="327"/>
      <c r="X535" s="327"/>
      <c r="Y535" s="327"/>
      <c r="Z535" s="327"/>
      <c r="AA535" s="327"/>
      <c r="AB535" s="327"/>
    </row>
    <row r="536" spans="1:28" s="40" customFormat="1" ht="15">
      <c r="A536" s="412"/>
      <c r="B536" s="412"/>
      <c r="C536" s="412"/>
      <c r="D536" s="412"/>
      <c r="E536" s="412"/>
      <c r="F536" s="412"/>
      <c r="G536" s="689"/>
      <c r="H536" s="689"/>
      <c r="I536" s="689"/>
      <c r="J536" s="689"/>
      <c r="K536" s="689"/>
      <c r="L536" s="689"/>
      <c r="M536" s="689"/>
      <c r="N536" s="689"/>
      <c r="O536" s="689"/>
      <c r="P536" s="689"/>
      <c r="Q536" s="689"/>
      <c r="R536" s="689"/>
      <c r="S536" s="689"/>
      <c r="T536" s="689"/>
      <c r="U536" s="689"/>
      <c r="V536" s="689"/>
      <c r="W536" s="327"/>
      <c r="X536" s="327"/>
      <c r="Y536" s="327"/>
      <c r="Z536" s="327"/>
      <c r="AA536" s="327"/>
      <c r="AB536" s="327"/>
    </row>
    <row r="537" spans="1:28" s="40" customFormat="1" ht="15">
      <c r="A537" s="412"/>
      <c r="B537" s="412"/>
      <c r="C537" s="412"/>
      <c r="D537" s="412"/>
      <c r="E537" s="412"/>
      <c r="F537" s="412"/>
      <c r="G537" s="689"/>
      <c r="H537" s="689"/>
      <c r="I537" s="689"/>
      <c r="J537" s="689"/>
      <c r="K537" s="689"/>
      <c r="L537" s="689"/>
      <c r="M537" s="689"/>
      <c r="N537" s="689"/>
      <c r="O537" s="689"/>
      <c r="P537" s="689"/>
      <c r="Q537" s="689"/>
      <c r="R537" s="689"/>
      <c r="S537" s="689"/>
      <c r="T537" s="689"/>
      <c r="U537" s="689"/>
      <c r="V537" s="689"/>
      <c r="W537" s="327"/>
      <c r="X537" s="327"/>
      <c r="Y537" s="327"/>
      <c r="Z537" s="327"/>
      <c r="AA537" s="327"/>
      <c r="AB537" s="327"/>
    </row>
    <row r="538" spans="1:28" s="40" customFormat="1" ht="15">
      <c r="A538" s="412"/>
      <c r="B538" s="412"/>
      <c r="C538" s="412"/>
      <c r="D538" s="412"/>
      <c r="E538" s="412"/>
      <c r="F538" s="412"/>
      <c r="G538" s="689"/>
      <c r="H538" s="689"/>
      <c r="I538" s="689"/>
      <c r="J538" s="689"/>
      <c r="K538" s="689"/>
      <c r="L538" s="689"/>
      <c r="M538" s="689"/>
      <c r="N538" s="689"/>
      <c r="O538" s="689"/>
      <c r="P538" s="689"/>
      <c r="Q538" s="689"/>
      <c r="R538" s="689"/>
      <c r="S538" s="689"/>
      <c r="T538" s="689"/>
      <c r="U538" s="689"/>
      <c r="V538" s="689"/>
      <c r="W538" s="327"/>
      <c r="X538" s="327"/>
      <c r="Y538" s="327"/>
      <c r="Z538" s="327"/>
      <c r="AA538" s="327"/>
      <c r="AB538" s="327"/>
    </row>
    <row r="539" spans="1:28" s="40" customFormat="1" ht="15">
      <c r="A539" s="412"/>
      <c r="B539" s="412"/>
      <c r="C539" s="412"/>
      <c r="D539" s="412"/>
      <c r="E539" s="412"/>
      <c r="F539" s="412"/>
      <c r="G539" s="689"/>
      <c r="H539" s="689"/>
      <c r="I539" s="689"/>
      <c r="J539" s="689"/>
      <c r="K539" s="689"/>
      <c r="L539" s="689"/>
      <c r="M539" s="689"/>
      <c r="N539" s="689"/>
      <c r="O539" s="689"/>
      <c r="P539" s="689"/>
      <c r="Q539" s="689"/>
      <c r="R539" s="689"/>
      <c r="S539" s="689"/>
      <c r="T539" s="689"/>
      <c r="U539" s="689"/>
      <c r="V539" s="689"/>
      <c r="W539" s="327"/>
      <c r="X539" s="327"/>
      <c r="Y539" s="327"/>
      <c r="Z539" s="327"/>
      <c r="AA539" s="327"/>
      <c r="AB539" s="327"/>
    </row>
    <row r="540" spans="1:28" s="40" customFormat="1" ht="15">
      <c r="A540" s="412"/>
      <c r="B540" s="412"/>
      <c r="C540" s="412"/>
      <c r="D540" s="412"/>
      <c r="E540" s="412"/>
      <c r="F540" s="412"/>
      <c r="G540" s="689"/>
      <c r="H540" s="689"/>
      <c r="I540" s="689"/>
      <c r="J540" s="689"/>
      <c r="K540" s="689"/>
      <c r="L540" s="689"/>
      <c r="M540" s="689"/>
      <c r="N540" s="689"/>
      <c r="O540" s="689"/>
      <c r="P540" s="689"/>
      <c r="Q540" s="689"/>
      <c r="R540" s="689"/>
      <c r="S540" s="689"/>
      <c r="T540" s="689"/>
      <c r="U540" s="689"/>
      <c r="V540" s="689"/>
      <c r="W540" s="327"/>
      <c r="X540" s="327"/>
      <c r="Y540" s="327"/>
      <c r="Z540" s="327"/>
      <c r="AA540" s="327"/>
      <c r="AB540" s="327"/>
    </row>
    <row r="541" spans="1:28" s="40" customFormat="1" ht="15">
      <c r="A541" s="412"/>
      <c r="B541" s="412"/>
      <c r="C541" s="412"/>
      <c r="D541" s="412"/>
      <c r="E541" s="412"/>
      <c r="F541" s="412"/>
      <c r="G541" s="689"/>
      <c r="H541" s="689"/>
      <c r="I541" s="689"/>
      <c r="J541" s="689"/>
      <c r="K541" s="689"/>
      <c r="L541" s="689"/>
      <c r="M541" s="689"/>
      <c r="N541" s="689"/>
      <c r="O541" s="689"/>
      <c r="P541" s="689"/>
      <c r="Q541" s="689"/>
      <c r="R541" s="689"/>
      <c r="S541" s="689"/>
      <c r="T541" s="689"/>
      <c r="U541" s="689"/>
      <c r="V541" s="689"/>
      <c r="W541" s="327"/>
      <c r="X541" s="327"/>
      <c r="Y541" s="327"/>
      <c r="Z541" s="327"/>
      <c r="AA541" s="327"/>
      <c r="AB541" s="327"/>
    </row>
    <row r="542" spans="1:28" s="40" customFormat="1" ht="15">
      <c r="A542" s="412"/>
      <c r="B542" s="412"/>
      <c r="C542" s="412"/>
      <c r="D542" s="412"/>
      <c r="E542" s="412"/>
      <c r="F542" s="412"/>
      <c r="G542" s="689"/>
      <c r="H542" s="689"/>
      <c r="I542" s="689"/>
      <c r="J542" s="689"/>
      <c r="K542" s="689"/>
      <c r="L542" s="689"/>
      <c r="M542" s="689"/>
      <c r="N542" s="689"/>
      <c r="O542" s="689"/>
      <c r="P542" s="689"/>
      <c r="Q542" s="689"/>
      <c r="R542" s="689"/>
      <c r="S542" s="689"/>
      <c r="T542" s="689"/>
      <c r="U542" s="689"/>
      <c r="V542" s="689"/>
      <c r="W542" s="327"/>
      <c r="X542" s="327"/>
      <c r="Y542" s="327"/>
      <c r="Z542" s="327"/>
      <c r="AA542" s="327"/>
      <c r="AB542" s="327"/>
    </row>
    <row r="543" spans="1:28" s="40" customFormat="1" ht="15">
      <c r="A543" s="412"/>
      <c r="B543" s="412"/>
      <c r="C543" s="412"/>
      <c r="D543" s="412"/>
      <c r="E543" s="412"/>
      <c r="F543" s="412"/>
      <c r="G543" s="689"/>
      <c r="H543" s="689"/>
      <c r="I543" s="689"/>
      <c r="J543" s="689"/>
      <c r="K543" s="689"/>
      <c r="L543" s="689"/>
      <c r="M543" s="689"/>
      <c r="N543" s="689"/>
      <c r="O543" s="689"/>
      <c r="P543" s="689"/>
      <c r="Q543" s="689"/>
      <c r="R543" s="689"/>
      <c r="S543" s="689"/>
      <c r="T543" s="689"/>
      <c r="U543" s="689"/>
      <c r="V543" s="689"/>
      <c r="W543" s="327"/>
      <c r="X543" s="327"/>
      <c r="Y543" s="327"/>
      <c r="Z543" s="327"/>
      <c r="AA543" s="327"/>
      <c r="AB543" s="327"/>
    </row>
    <row r="544" spans="1:28" s="40" customFormat="1" ht="15">
      <c r="A544" s="412"/>
      <c r="B544" s="412"/>
      <c r="C544" s="412"/>
      <c r="D544" s="412"/>
      <c r="E544" s="412"/>
      <c r="F544" s="412"/>
      <c r="G544" s="689"/>
      <c r="H544" s="689"/>
      <c r="I544" s="689"/>
      <c r="J544" s="689"/>
      <c r="K544" s="689"/>
      <c r="L544" s="689"/>
      <c r="M544" s="689"/>
      <c r="N544" s="689"/>
      <c r="O544" s="689"/>
      <c r="P544" s="689"/>
      <c r="Q544" s="689"/>
      <c r="R544" s="689"/>
      <c r="S544" s="689"/>
      <c r="T544" s="689"/>
      <c r="U544" s="689"/>
      <c r="V544" s="689"/>
      <c r="W544" s="327"/>
      <c r="X544" s="327"/>
      <c r="Y544" s="327"/>
      <c r="Z544" s="327"/>
      <c r="AA544" s="327"/>
      <c r="AB544" s="327"/>
    </row>
    <row r="545" spans="1:28" s="40" customFormat="1" ht="15">
      <c r="A545" s="412"/>
      <c r="B545" s="412"/>
      <c r="C545" s="412"/>
      <c r="D545" s="412"/>
      <c r="E545" s="412"/>
      <c r="F545" s="412"/>
      <c r="G545" s="689"/>
      <c r="H545" s="689"/>
      <c r="I545" s="689"/>
      <c r="J545" s="689"/>
      <c r="K545" s="689"/>
      <c r="L545" s="689"/>
      <c r="M545" s="689"/>
      <c r="N545" s="689"/>
      <c r="O545" s="689"/>
      <c r="P545" s="689"/>
      <c r="Q545" s="689"/>
      <c r="R545" s="689"/>
      <c r="S545" s="689"/>
      <c r="T545" s="689"/>
      <c r="U545" s="689"/>
      <c r="V545" s="689"/>
      <c r="W545" s="327"/>
      <c r="X545" s="327"/>
      <c r="Y545" s="327"/>
      <c r="Z545" s="327"/>
      <c r="AA545" s="327"/>
      <c r="AB545" s="327"/>
    </row>
    <row r="546" spans="1:28" s="40" customFormat="1" ht="15">
      <c r="A546" s="412"/>
      <c r="B546" s="412"/>
      <c r="C546" s="412"/>
      <c r="D546" s="412"/>
      <c r="E546" s="412"/>
      <c r="F546" s="412"/>
      <c r="G546" s="689"/>
      <c r="H546" s="689"/>
      <c r="I546" s="689"/>
      <c r="J546" s="689"/>
      <c r="K546" s="689"/>
      <c r="L546" s="689"/>
      <c r="M546" s="689"/>
      <c r="N546" s="689"/>
      <c r="O546" s="689"/>
      <c r="P546" s="689"/>
      <c r="Q546" s="689"/>
      <c r="R546" s="689"/>
      <c r="S546" s="689"/>
      <c r="T546" s="689"/>
      <c r="U546" s="689"/>
      <c r="V546" s="689"/>
      <c r="W546" s="327"/>
      <c r="X546" s="327"/>
      <c r="Y546" s="327"/>
      <c r="Z546" s="327"/>
      <c r="AA546" s="327"/>
      <c r="AB546" s="327"/>
    </row>
    <row r="547" spans="1:28" s="40" customFormat="1" ht="15">
      <c r="A547" s="412"/>
      <c r="B547" s="412"/>
      <c r="C547" s="412"/>
      <c r="D547" s="412"/>
      <c r="E547" s="412"/>
      <c r="F547" s="412"/>
      <c r="G547" s="689"/>
      <c r="H547" s="689"/>
      <c r="I547" s="689"/>
      <c r="J547" s="689"/>
      <c r="K547" s="689"/>
      <c r="L547" s="689"/>
      <c r="M547" s="689"/>
      <c r="N547" s="689"/>
      <c r="O547" s="689"/>
      <c r="P547" s="689"/>
      <c r="Q547" s="689"/>
      <c r="R547" s="689"/>
      <c r="S547" s="689"/>
      <c r="T547" s="689"/>
      <c r="U547" s="689"/>
      <c r="V547" s="689"/>
      <c r="W547" s="327"/>
      <c r="X547" s="327"/>
      <c r="Y547" s="327"/>
      <c r="Z547" s="327"/>
      <c r="AA547" s="327"/>
      <c r="AB547" s="327"/>
    </row>
    <row r="548" spans="1:28" s="40" customFormat="1" ht="15">
      <c r="A548" s="412"/>
      <c r="B548" s="412"/>
      <c r="C548" s="412"/>
      <c r="D548" s="412"/>
      <c r="E548" s="412"/>
      <c r="F548" s="412"/>
      <c r="G548" s="689"/>
      <c r="H548" s="689"/>
      <c r="I548" s="689"/>
      <c r="J548" s="689"/>
      <c r="K548" s="689"/>
      <c r="L548" s="689"/>
      <c r="M548" s="689"/>
      <c r="N548" s="689"/>
      <c r="O548" s="689"/>
      <c r="P548" s="689"/>
      <c r="Q548" s="689"/>
      <c r="R548" s="689"/>
      <c r="S548" s="689"/>
      <c r="T548" s="689"/>
      <c r="U548" s="689"/>
      <c r="V548" s="689"/>
      <c r="W548" s="327"/>
      <c r="X548" s="327"/>
      <c r="Y548" s="327"/>
      <c r="Z548" s="327"/>
      <c r="AA548" s="327"/>
      <c r="AB548" s="327"/>
    </row>
    <row r="549" spans="1:28" s="40" customFormat="1" ht="15">
      <c r="A549" s="412"/>
      <c r="B549" s="412"/>
      <c r="C549" s="412"/>
      <c r="D549" s="412"/>
      <c r="E549" s="412"/>
      <c r="F549" s="412"/>
      <c r="G549" s="689"/>
      <c r="H549" s="689"/>
      <c r="I549" s="689"/>
      <c r="J549" s="689"/>
      <c r="K549" s="689"/>
      <c r="L549" s="689"/>
      <c r="M549" s="689"/>
      <c r="N549" s="689"/>
      <c r="O549" s="689"/>
      <c r="P549" s="689"/>
      <c r="Q549" s="689"/>
      <c r="R549" s="689"/>
      <c r="S549" s="689"/>
      <c r="T549" s="689"/>
      <c r="U549" s="689"/>
      <c r="V549" s="689"/>
      <c r="W549" s="327"/>
      <c r="X549" s="327"/>
      <c r="Y549" s="327"/>
      <c r="Z549" s="327"/>
      <c r="AA549" s="327"/>
      <c r="AB549" s="327"/>
    </row>
    <row r="550" spans="1:28" s="40" customFormat="1" ht="15">
      <c r="A550" s="412"/>
      <c r="B550" s="412"/>
      <c r="C550" s="412"/>
      <c r="D550" s="412"/>
      <c r="E550" s="412"/>
      <c r="F550" s="412"/>
      <c r="G550" s="689"/>
      <c r="H550" s="689"/>
      <c r="I550" s="689"/>
      <c r="J550" s="689"/>
      <c r="K550" s="689"/>
      <c r="L550" s="689"/>
      <c r="M550" s="689"/>
      <c r="N550" s="689"/>
      <c r="O550" s="689"/>
      <c r="P550" s="689"/>
      <c r="Q550" s="689"/>
      <c r="R550" s="689"/>
      <c r="S550" s="689"/>
      <c r="T550" s="689"/>
      <c r="U550" s="689"/>
      <c r="V550" s="689"/>
      <c r="W550" s="327"/>
      <c r="X550" s="327"/>
      <c r="Y550" s="327"/>
      <c r="Z550" s="327"/>
      <c r="AA550" s="327"/>
      <c r="AB550" s="327"/>
    </row>
    <row r="551" spans="1:28" s="40" customFormat="1" ht="15">
      <c r="A551" s="412"/>
      <c r="B551" s="412"/>
      <c r="C551" s="412"/>
      <c r="D551" s="412"/>
      <c r="E551" s="412"/>
      <c r="F551" s="412"/>
      <c r="G551" s="689"/>
      <c r="H551" s="689"/>
      <c r="I551" s="689"/>
      <c r="J551" s="689"/>
      <c r="K551" s="689"/>
      <c r="L551" s="689"/>
      <c r="M551" s="689"/>
      <c r="N551" s="689"/>
      <c r="O551" s="689"/>
      <c r="P551" s="689"/>
      <c r="Q551" s="689"/>
      <c r="R551" s="689"/>
      <c r="S551" s="689"/>
      <c r="T551" s="689"/>
      <c r="U551" s="689"/>
      <c r="V551" s="689"/>
      <c r="W551" s="327"/>
      <c r="X551" s="327"/>
      <c r="Y551" s="327"/>
      <c r="Z551" s="327"/>
      <c r="AA551" s="327"/>
      <c r="AB551" s="327"/>
    </row>
    <row r="552" spans="1:28" s="40" customFormat="1" ht="15">
      <c r="A552" s="412"/>
      <c r="B552" s="412"/>
      <c r="C552" s="412"/>
      <c r="D552" s="412"/>
      <c r="E552" s="412"/>
      <c r="F552" s="412"/>
      <c r="G552" s="689"/>
      <c r="H552" s="689"/>
      <c r="I552" s="689"/>
      <c r="J552" s="689"/>
      <c r="K552" s="689"/>
      <c r="L552" s="689"/>
      <c r="M552" s="689"/>
      <c r="N552" s="689"/>
      <c r="O552" s="689"/>
      <c r="P552" s="689"/>
      <c r="Q552" s="689"/>
      <c r="R552" s="689"/>
      <c r="S552" s="689"/>
      <c r="T552" s="689"/>
      <c r="U552" s="689"/>
      <c r="V552" s="689"/>
      <c r="W552" s="327"/>
      <c r="X552" s="327"/>
      <c r="Y552" s="327"/>
      <c r="Z552" s="327"/>
      <c r="AA552" s="327"/>
      <c r="AB552" s="327"/>
    </row>
    <row r="553" spans="1:28" s="40" customFormat="1" ht="15">
      <c r="A553" s="412"/>
      <c r="B553" s="412"/>
      <c r="C553" s="412"/>
      <c r="D553" s="412"/>
      <c r="E553" s="412"/>
      <c r="F553" s="412"/>
      <c r="G553" s="689"/>
      <c r="H553" s="689"/>
      <c r="I553" s="689"/>
      <c r="J553" s="689"/>
      <c r="K553" s="689"/>
      <c r="L553" s="689"/>
      <c r="M553" s="689"/>
      <c r="N553" s="689"/>
      <c r="O553" s="689"/>
      <c r="P553" s="689"/>
      <c r="Q553" s="689"/>
      <c r="R553" s="689"/>
      <c r="S553" s="689"/>
      <c r="T553" s="689"/>
      <c r="U553" s="689"/>
      <c r="V553" s="689"/>
      <c r="W553" s="327"/>
      <c r="X553" s="327"/>
      <c r="Y553" s="327"/>
      <c r="Z553" s="327"/>
      <c r="AA553" s="327"/>
      <c r="AB553" s="327"/>
    </row>
    <row r="554" spans="1:28" s="40" customFormat="1" ht="15">
      <c r="A554" s="412"/>
      <c r="B554" s="412"/>
      <c r="C554" s="412"/>
      <c r="D554" s="412"/>
      <c r="E554" s="412"/>
      <c r="F554" s="412"/>
      <c r="G554" s="689"/>
      <c r="H554" s="689"/>
      <c r="I554" s="689"/>
      <c r="J554" s="689"/>
      <c r="K554" s="689"/>
      <c r="L554" s="689"/>
      <c r="M554" s="689"/>
      <c r="N554" s="689"/>
      <c r="O554" s="689"/>
      <c r="P554" s="689"/>
      <c r="Q554" s="689"/>
      <c r="R554" s="689"/>
      <c r="S554" s="689"/>
      <c r="T554" s="689"/>
      <c r="U554" s="689"/>
      <c r="V554" s="689"/>
      <c r="W554" s="327"/>
      <c r="X554" s="327"/>
      <c r="Y554" s="327"/>
      <c r="Z554" s="327"/>
      <c r="AA554" s="327"/>
      <c r="AB554" s="327"/>
    </row>
    <row r="555" spans="1:28" s="40" customFormat="1" ht="15">
      <c r="A555" s="412"/>
      <c r="B555" s="412"/>
      <c r="C555" s="412"/>
      <c r="D555" s="412"/>
      <c r="E555" s="412"/>
      <c r="F555" s="412"/>
      <c r="G555" s="689"/>
      <c r="H555" s="689"/>
      <c r="I555" s="689"/>
      <c r="J555" s="689"/>
      <c r="K555" s="689"/>
      <c r="L555" s="689"/>
      <c r="M555" s="689"/>
      <c r="N555" s="689"/>
      <c r="O555" s="689"/>
      <c r="P555" s="689"/>
      <c r="Q555" s="689"/>
      <c r="R555" s="689"/>
      <c r="S555" s="689"/>
      <c r="T555" s="689"/>
      <c r="U555" s="689"/>
      <c r="V555" s="689"/>
      <c r="W555" s="327"/>
      <c r="X555" s="327"/>
      <c r="Y555" s="327"/>
      <c r="Z555" s="327"/>
      <c r="AA555" s="327"/>
      <c r="AB555" s="327"/>
    </row>
    <row r="556" spans="1:28" s="40" customFormat="1" ht="15">
      <c r="A556" s="412"/>
      <c r="B556" s="412"/>
      <c r="C556" s="412"/>
      <c r="D556" s="412"/>
      <c r="E556" s="412"/>
      <c r="F556" s="412"/>
      <c r="G556" s="689"/>
      <c r="H556" s="689"/>
      <c r="I556" s="689"/>
      <c r="J556" s="689"/>
      <c r="K556" s="689"/>
      <c r="L556" s="689"/>
      <c r="M556" s="689"/>
      <c r="N556" s="689"/>
      <c r="O556" s="689"/>
      <c r="P556" s="689"/>
      <c r="Q556" s="689"/>
      <c r="R556" s="689"/>
      <c r="S556" s="689"/>
      <c r="T556" s="689"/>
      <c r="U556" s="689"/>
      <c r="V556" s="689"/>
      <c r="W556" s="327"/>
      <c r="X556" s="327"/>
      <c r="Y556" s="327"/>
      <c r="Z556" s="327"/>
      <c r="AA556" s="327"/>
      <c r="AB556" s="327"/>
    </row>
    <row r="557" spans="1:28" s="40" customFormat="1" ht="15">
      <c r="A557" s="412"/>
      <c r="B557" s="412"/>
      <c r="C557" s="412"/>
      <c r="D557" s="412"/>
      <c r="E557" s="412"/>
      <c r="F557" s="412"/>
      <c r="G557" s="689"/>
      <c r="H557" s="689"/>
      <c r="I557" s="689"/>
      <c r="J557" s="689"/>
      <c r="K557" s="689"/>
      <c r="L557" s="689"/>
      <c r="M557" s="689"/>
      <c r="N557" s="689"/>
      <c r="O557" s="689"/>
      <c r="P557" s="689"/>
      <c r="Q557" s="689"/>
      <c r="R557" s="689"/>
      <c r="S557" s="689"/>
      <c r="T557" s="689"/>
      <c r="U557" s="689"/>
      <c r="V557" s="689"/>
      <c r="W557" s="327"/>
      <c r="X557" s="327"/>
      <c r="Y557" s="327"/>
      <c r="Z557" s="327"/>
      <c r="AA557" s="327"/>
      <c r="AB557" s="327"/>
    </row>
    <row r="558" spans="1:28" s="40" customFormat="1" ht="15">
      <c r="A558" s="412"/>
      <c r="B558" s="412"/>
      <c r="C558" s="412"/>
      <c r="D558" s="412"/>
      <c r="E558" s="412"/>
      <c r="F558" s="412"/>
      <c r="G558" s="689"/>
      <c r="H558" s="689"/>
      <c r="I558" s="689"/>
      <c r="J558" s="689"/>
      <c r="K558" s="689"/>
      <c r="L558" s="689"/>
      <c r="M558" s="689"/>
      <c r="N558" s="689"/>
      <c r="O558" s="689"/>
      <c r="P558" s="689"/>
      <c r="Q558" s="689"/>
      <c r="R558" s="689"/>
      <c r="S558" s="689"/>
      <c r="T558" s="689"/>
      <c r="U558" s="689"/>
      <c r="V558" s="689"/>
      <c r="W558" s="327"/>
      <c r="X558" s="327"/>
      <c r="Y558" s="327"/>
      <c r="Z558" s="327"/>
      <c r="AA558" s="327"/>
      <c r="AB558" s="327"/>
    </row>
    <row r="559" spans="1:28" s="40" customFormat="1" ht="15">
      <c r="A559" s="412"/>
      <c r="B559" s="412"/>
      <c r="C559" s="412"/>
      <c r="D559" s="412"/>
      <c r="E559" s="412"/>
      <c r="F559" s="412"/>
      <c r="G559" s="689"/>
      <c r="H559" s="689"/>
      <c r="I559" s="689"/>
      <c r="J559" s="689"/>
      <c r="K559" s="689"/>
      <c r="L559" s="689"/>
      <c r="M559" s="689"/>
      <c r="N559" s="689"/>
      <c r="O559" s="689"/>
      <c r="P559" s="689"/>
      <c r="Q559" s="689"/>
      <c r="R559" s="689"/>
      <c r="S559" s="689"/>
      <c r="T559" s="689"/>
      <c r="U559" s="689"/>
      <c r="V559" s="689"/>
      <c r="W559" s="327"/>
      <c r="X559" s="327"/>
      <c r="Y559" s="327"/>
      <c r="Z559" s="327"/>
      <c r="AA559" s="327"/>
      <c r="AB559" s="327"/>
    </row>
    <row r="560" spans="1:28" s="40" customFormat="1" ht="15">
      <c r="A560" s="412"/>
      <c r="B560" s="412"/>
      <c r="C560" s="412"/>
      <c r="D560" s="412"/>
      <c r="E560" s="412"/>
      <c r="F560" s="412"/>
      <c r="G560" s="689"/>
      <c r="H560" s="689"/>
      <c r="I560" s="689"/>
      <c r="J560" s="689"/>
      <c r="K560" s="689"/>
      <c r="L560" s="689"/>
      <c r="M560" s="689"/>
      <c r="N560" s="689"/>
      <c r="O560" s="689"/>
      <c r="P560" s="689"/>
      <c r="Q560" s="689"/>
      <c r="R560" s="689"/>
      <c r="S560" s="689"/>
      <c r="T560" s="689"/>
      <c r="U560" s="689"/>
      <c r="V560" s="689"/>
      <c r="W560" s="327"/>
      <c r="X560" s="327"/>
      <c r="Y560" s="327"/>
      <c r="Z560" s="327"/>
      <c r="AA560" s="327"/>
      <c r="AB560" s="327"/>
    </row>
    <row r="561" spans="1:28" s="40" customFormat="1" ht="15">
      <c r="A561" s="412"/>
      <c r="B561" s="412"/>
      <c r="C561" s="412"/>
      <c r="D561" s="412"/>
      <c r="E561" s="412"/>
      <c r="F561" s="412"/>
      <c r="G561" s="689"/>
      <c r="H561" s="689"/>
      <c r="I561" s="689"/>
      <c r="J561" s="689"/>
      <c r="K561" s="689"/>
      <c r="L561" s="689"/>
      <c r="M561" s="689"/>
      <c r="N561" s="689"/>
      <c r="O561" s="689"/>
      <c r="P561" s="689"/>
      <c r="Q561" s="689"/>
      <c r="R561" s="689"/>
      <c r="S561" s="689"/>
      <c r="T561" s="689"/>
      <c r="U561" s="689"/>
      <c r="V561" s="689"/>
      <c r="W561" s="327"/>
      <c r="X561" s="327"/>
      <c r="Y561" s="327"/>
      <c r="Z561" s="327"/>
      <c r="AA561" s="327"/>
      <c r="AB561" s="327"/>
    </row>
    <row r="562" spans="1:28" s="40" customFormat="1" ht="15">
      <c r="A562" s="412"/>
      <c r="B562" s="412"/>
      <c r="C562" s="412"/>
      <c r="D562" s="412"/>
      <c r="E562" s="412"/>
      <c r="F562" s="412"/>
      <c r="G562" s="689"/>
      <c r="H562" s="689"/>
      <c r="I562" s="689"/>
      <c r="J562" s="689"/>
      <c r="K562" s="689"/>
      <c r="L562" s="689"/>
      <c r="M562" s="689"/>
      <c r="N562" s="689"/>
      <c r="O562" s="689"/>
      <c r="P562" s="689"/>
      <c r="Q562" s="689"/>
      <c r="R562" s="689"/>
      <c r="S562" s="689"/>
      <c r="T562" s="689"/>
      <c r="U562" s="689"/>
      <c r="V562" s="689"/>
      <c r="W562" s="327"/>
      <c r="X562" s="327"/>
      <c r="Y562" s="327"/>
      <c r="Z562" s="327"/>
      <c r="AA562" s="327"/>
      <c r="AB562" s="327"/>
    </row>
    <row r="563" spans="1:28" s="40" customFormat="1" ht="15">
      <c r="A563" s="412"/>
      <c r="B563" s="412"/>
      <c r="C563" s="412"/>
      <c r="D563" s="412"/>
      <c r="E563" s="412"/>
      <c r="F563" s="412"/>
      <c r="G563" s="689"/>
      <c r="H563" s="689"/>
      <c r="I563" s="689"/>
      <c r="J563" s="689"/>
      <c r="K563" s="689"/>
      <c r="L563" s="689"/>
      <c r="M563" s="689"/>
      <c r="N563" s="689"/>
      <c r="O563" s="689"/>
      <c r="P563" s="689"/>
      <c r="Q563" s="689"/>
      <c r="R563" s="689"/>
      <c r="S563" s="689"/>
      <c r="T563" s="689"/>
      <c r="U563" s="689"/>
      <c r="V563" s="689"/>
      <c r="W563" s="327"/>
      <c r="X563" s="327"/>
      <c r="Y563" s="327"/>
      <c r="Z563" s="327"/>
      <c r="AA563" s="327"/>
      <c r="AB563" s="327"/>
    </row>
    <row r="564" spans="1:28" s="40" customFormat="1" ht="15">
      <c r="A564" s="412"/>
      <c r="B564" s="412"/>
      <c r="C564" s="412"/>
      <c r="D564" s="412"/>
      <c r="E564" s="412"/>
      <c r="F564" s="412"/>
      <c r="G564" s="689"/>
      <c r="H564" s="689"/>
      <c r="I564" s="689"/>
      <c r="J564" s="689"/>
      <c r="K564" s="689"/>
      <c r="L564" s="689"/>
      <c r="M564" s="689"/>
      <c r="N564" s="689"/>
      <c r="O564" s="689"/>
      <c r="P564" s="689"/>
      <c r="Q564" s="689"/>
      <c r="R564" s="689"/>
      <c r="S564" s="689"/>
      <c r="T564" s="689"/>
      <c r="U564" s="689"/>
      <c r="V564" s="689"/>
      <c r="W564" s="327"/>
      <c r="X564" s="327"/>
      <c r="Y564" s="327"/>
      <c r="Z564" s="327"/>
      <c r="AA564" s="327"/>
      <c r="AB564" s="327"/>
    </row>
    <row r="565" spans="1:28" s="40" customFormat="1" ht="15">
      <c r="A565" s="412"/>
      <c r="B565" s="412"/>
      <c r="C565" s="412"/>
      <c r="D565" s="412"/>
      <c r="E565" s="412"/>
      <c r="F565" s="412"/>
      <c r="G565" s="689"/>
      <c r="H565" s="689"/>
      <c r="I565" s="689"/>
      <c r="J565" s="689"/>
      <c r="K565" s="689"/>
      <c r="L565" s="689"/>
      <c r="M565" s="689"/>
      <c r="N565" s="689"/>
      <c r="O565" s="689"/>
      <c r="P565" s="689"/>
      <c r="Q565" s="689"/>
      <c r="R565" s="689"/>
      <c r="S565" s="689"/>
      <c r="T565" s="689"/>
      <c r="U565" s="689"/>
      <c r="V565" s="689"/>
      <c r="W565" s="327"/>
      <c r="X565" s="327"/>
      <c r="Y565" s="327"/>
      <c r="Z565" s="327"/>
      <c r="AA565" s="327"/>
      <c r="AB565" s="327"/>
    </row>
    <row r="566" spans="1:28" s="40" customFormat="1" ht="15">
      <c r="A566" s="412"/>
      <c r="B566" s="412"/>
      <c r="C566" s="412"/>
      <c r="D566" s="412"/>
      <c r="E566" s="412"/>
      <c r="F566" s="412"/>
      <c r="G566" s="689"/>
      <c r="H566" s="689"/>
      <c r="I566" s="689"/>
      <c r="J566" s="689"/>
      <c r="K566" s="689"/>
      <c r="L566" s="689"/>
      <c r="M566" s="689"/>
      <c r="N566" s="689"/>
      <c r="O566" s="689"/>
      <c r="P566" s="689"/>
      <c r="Q566" s="689"/>
      <c r="R566" s="689"/>
      <c r="S566" s="689"/>
      <c r="T566" s="689"/>
      <c r="U566" s="689"/>
      <c r="V566" s="689"/>
      <c r="W566" s="327"/>
      <c r="X566" s="327"/>
      <c r="Y566" s="327"/>
      <c r="Z566" s="327"/>
      <c r="AA566" s="327"/>
      <c r="AB566" s="327"/>
    </row>
    <row r="567" spans="1:28" s="40" customFormat="1" ht="15">
      <c r="A567" s="412"/>
      <c r="B567" s="412"/>
      <c r="C567" s="412"/>
      <c r="D567" s="412"/>
      <c r="E567" s="412"/>
      <c r="F567" s="412"/>
      <c r="G567" s="689"/>
      <c r="H567" s="689"/>
      <c r="I567" s="689"/>
      <c r="J567" s="689"/>
      <c r="K567" s="689"/>
      <c r="L567" s="689"/>
      <c r="M567" s="689"/>
      <c r="N567" s="689"/>
      <c r="O567" s="689"/>
      <c r="P567" s="689"/>
      <c r="Q567" s="689"/>
      <c r="R567" s="689"/>
      <c r="S567" s="689"/>
      <c r="T567" s="689"/>
      <c r="U567" s="689"/>
      <c r="V567" s="689"/>
      <c r="W567" s="327"/>
      <c r="X567" s="327"/>
      <c r="Y567" s="327"/>
      <c r="Z567" s="327"/>
      <c r="AA567" s="327"/>
      <c r="AB567" s="327"/>
    </row>
    <row r="568" spans="1:28" s="40" customFormat="1" ht="15">
      <c r="A568" s="412"/>
      <c r="B568" s="412"/>
      <c r="C568" s="412"/>
      <c r="D568" s="412"/>
      <c r="E568" s="412"/>
      <c r="F568" s="412"/>
      <c r="G568" s="689"/>
      <c r="H568" s="689"/>
      <c r="I568" s="689"/>
      <c r="J568" s="689"/>
      <c r="K568" s="689"/>
      <c r="L568" s="689"/>
      <c r="M568" s="689"/>
      <c r="N568" s="689"/>
      <c r="O568" s="689"/>
      <c r="P568" s="689"/>
      <c r="Q568" s="689"/>
      <c r="R568" s="689"/>
      <c r="S568" s="689"/>
      <c r="T568" s="689"/>
      <c r="U568" s="689"/>
      <c r="V568" s="689"/>
      <c r="W568" s="327"/>
      <c r="X568" s="327"/>
      <c r="Y568" s="327"/>
      <c r="Z568" s="327"/>
      <c r="AA568" s="327"/>
      <c r="AB568" s="327"/>
    </row>
    <row r="569" spans="1:28" s="40" customFormat="1" ht="15">
      <c r="A569" s="412"/>
      <c r="B569" s="412"/>
      <c r="C569" s="412"/>
      <c r="D569" s="412"/>
      <c r="E569" s="412"/>
      <c r="F569" s="412"/>
      <c r="G569" s="689"/>
      <c r="H569" s="689"/>
      <c r="I569" s="689"/>
      <c r="J569" s="689"/>
      <c r="K569" s="689"/>
      <c r="L569" s="689"/>
      <c r="M569" s="689"/>
      <c r="N569" s="689"/>
      <c r="O569" s="689"/>
      <c r="P569" s="689"/>
      <c r="Q569" s="689"/>
      <c r="R569" s="689"/>
      <c r="S569" s="689"/>
      <c r="T569" s="689"/>
      <c r="U569" s="689"/>
      <c r="V569" s="689"/>
      <c r="W569" s="327"/>
      <c r="X569" s="327"/>
      <c r="Y569" s="327"/>
      <c r="Z569" s="327"/>
      <c r="AA569" s="327"/>
      <c r="AB569" s="327"/>
    </row>
    <row r="570" spans="1:28" s="40" customFormat="1" ht="15">
      <c r="A570" s="412"/>
      <c r="B570" s="412"/>
      <c r="C570" s="412"/>
      <c r="D570" s="412"/>
      <c r="E570" s="412"/>
      <c r="F570" s="412"/>
      <c r="G570" s="689"/>
      <c r="H570" s="689"/>
      <c r="I570" s="689"/>
      <c r="J570" s="689"/>
      <c r="K570" s="689"/>
      <c r="L570" s="689"/>
      <c r="M570" s="689"/>
      <c r="N570" s="689"/>
      <c r="O570" s="689"/>
      <c r="P570" s="689"/>
      <c r="Q570" s="689"/>
      <c r="R570" s="689"/>
      <c r="S570" s="689"/>
      <c r="T570" s="689"/>
      <c r="U570" s="689"/>
      <c r="V570" s="689"/>
      <c r="W570" s="327"/>
      <c r="X570" s="327"/>
      <c r="Y570" s="327"/>
      <c r="Z570" s="327"/>
      <c r="AA570" s="327"/>
      <c r="AB570" s="327"/>
    </row>
    <row r="571" spans="1:28" s="40" customFormat="1" ht="15">
      <c r="A571" s="412"/>
      <c r="B571" s="412"/>
      <c r="C571" s="412"/>
      <c r="D571" s="412"/>
      <c r="E571" s="412"/>
      <c r="F571" s="412"/>
      <c r="G571" s="689"/>
      <c r="H571" s="689"/>
      <c r="I571" s="689"/>
      <c r="J571" s="689"/>
      <c r="K571" s="689"/>
      <c r="L571" s="689"/>
      <c r="M571" s="689"/>
      <c r="N571" s="689"/>
      <c r="O571" s="689"/>
      <c r="P571" s="689"/>
      <c r="Q571" s="689"/>
      <c r="R571" s="689"/>
      <c r="S571" s="689"/>
      <c r="T571" s="689"/>
      <c r="U571" s="689"/>
      <c r="V571" s="689"/>
      <c r="W571" s="327"/>
      <c r="X571" s="327"/>
      <c r="Y571" s="327"/>
      <c r="Z571" s="327"/>
      <c r="AA571" s="327"/>
      <c r="AB571" s="327"/>
    </row>
    <row r="572" spans="1:28" s="40" customFormat="1" ht="15">
      <c r="A572" s="412"/>
      <c r="B572" s="412"/>
      <c r="C572" s="412"/>
      <c r="D572" s="412"/>
      <c r="E572" s="412"/>
      <c r="F572" s="412"/>
      <c r="G572" s="689"/>
      <c r="H572" s="689"/>
      <c r="I572" s="689"/>
      <c r="J572" s="689"/>
      <c r="K572" s="689"/>
      <c r="L572" s="689"/>
      <c r="M572" s="689"/>
      <c r="N572" s="689"/>
      <c r="O572" s="689"/>
      <c r="P572" s="689"/>
      <c r="Q572" s="689"/>
      <c r="R572" s="689"/>
      <c r="S572" s="689"/>
      <c r="T572" s="689"/>
      <c r="U572" s="689"/>
      <c r="V572" s="689"/>
      <c r="W572" s="327"/>
      <c r="X572" s="327"/>
      <c r="Y572" s="327"/>
      <c r="Z572" s="327"/>
      <c r="AA572" s="327"/>
      <c r="AB572" s="327"/>
    </row>
    <row r="573" spans="1:28" s="40" customFormat="1" ht="15">
      <c r="A573" s="412"/>
      <c r="B573" s="412"/>
      <c r="C573" s="412"/>
      <c r="D573" s="412"/>
      <c r="E573" s="412"/>
      <c r="F573" s="412"/>
      <c r="G573" s="689"/>
      <c r="H573" s="689"/>
      <c r="I573" s="689"/>
      <c r="J573" s="689"/>
      <c r="K573" s="689"/>
      <c r="L573" s="689"/>
      <c r="M573" s="689"/>
      <c r="N573" s="689"/>
      <c r="O573" s="689"/>
      <c r="P573" s="689"/>
      <c r="Q573" s="689"/>
      <c r="R573" s="689"/>
      <c r="S573" s="689"/>
      <c r="T573" s="689"/>
      <c r="U573" s="689"/>
      <c r="V573" s="689"/>
      <c r="W573" s="327"/>
      <c r="X573" s="327"/>
      <c r="Y573" s="327"/>
      <c r="Z573" s="327"/>
      <c r="AA573" s="327"/>
      <c r="AB573" s="327"/>
    </row>
    <row r="574" spans="1:28" s="40" customFormat="1" ht="15">
      <c r="A574" s="412"/>
      <c r="B574" s="412"/>
      <c r="C574" s="412"/>
      <c r="D574" s="412"/>
      <c r="E574" s="412"/>
      <c r="F574" s="412"/>
      <c r="G574" s="689"/>
      <c r="H574" s="689"/>
      <c r="I574" s="689"/>
      <c r="J574" s="689"/>
      <c r="K574" s="689"/>
      <c r="L574" s="689"/>
      <c r="M574" s="689"/>
      <c r="N574" s="689"/>
      <c r="O574" s="689"/>
      <c r="P574" s="689"/>
      <c r="Q574" s="689"/>
      <c r="R574" s="689"/>
      <c r="S574" s="689"/>
      <c r="T574" s="689"/>
      <c r="U574" s="689"/>
      <c r="V574" s="689"/>
      <c r="W574" s="327"/>
      <c r="X574" s="327"/>
      <c r="Y574" s="327"/>
      <c r="Z574" s="327"/>
      <c r="AA574" s="327"/>
      <c r="AB574" s="327"/>
    </row>
    <row r="575" spans="1:28" s="40" customFormat="1" ht="15">
      <c r="A575" s="412"/>
      <c r="B575" s="412"/>
      <c r="C575" s="412"/>
      <c r="D575" s="412"/>
      <c r="E575" s="412"/>
      <c r="F575" s="412"/>
      <c r="G575" s="689"/>
      <c r="H575" s="689"/>
      <c r="I575" s="689"/>
      <c r="J575" s="689"/>
      <c r="K575" s="689"/>
      <c r="L575" s="689"/>
      <c r="M575" s="689"/>
      <c r="N575" s="689"/>
      <c r="O575" s="689"/>
      <c r="P575" s="689"/>
      <c r="Q575" s="689"/>
      <c r="R575" s="689"/>
      <c r="S575" s="689"/>
      <c r="T575" s="689"/>
      <c r="U575" s="689"/>
      <c r="V575" s="689"/>
      <c r="W575" s="327"/>
      <c r="X575" s="327"/>
      <c r="Y575" s="327"/>
      <c r="Z575" s="327"/>
      <c r="AA575" s="327"/>
      <c r="AB575" s="327"/>
    </row>
    <row r="576" spans="1:28" s="40" customFormat="1" ht="15">
      <c r="A576" s="412"/>
      <c r="B576" s="412"/>
      <c r="C576" s="412"/>
      <c r="D576" s="412"/>
      <c r="E576" s="412"/>
      <c r="F576" s="412"/>
      <c r="G576" s="689"/>
      <c r="H576" s="689"/>
      <c r="I576" s="689"/>
      <c r="J576" s="689"/>
      <c r="K576" s="689"/>
      <c r="L576" s="689"/>
      <c r="M576" s="689"/>
      <c r="N576" s="689"/>
      <c r="O576" s="689"/>
      <c r="P576" s="689"/>
      <c r="Q576" s="689"/>
      <c r="R576" s="689"/>
      <c r="S576" s="689"/>
      <c r="T576" s="689"/>
      <c r="U576" s="689"/>
      <c r="V576" s="689"/>
      <c r="W576" s="327"/>
      <c r="X576" s="327"/>
      <c r="Y576" s="327"/>
      <c r="Z576" s="327"/>
      <c r="AA576" s="327"/>
      <c r="AB576" s="327"/>
    </row>
    <row r="577" spans="1:28" s="40" customFormat="1" ht="15">
      <c r="A577" s="412"/>
      <c r="B577" s="412"/>
      <c r="C577" s="412"/>
      <c r="D577" s="412"/>
      <c r="E577" s="412"/>
      <c r="F577" s="412"/>
      <c r="G577" s="689"/>
      <c r="H577" s="689"/>
      <c r="I577" s="689"/>
      <c r="J577" s="689"/>
      <c r="K577" s="689"/>
      <c r="L577" s="689"/>
      <c r="M577" s="689"/>
      <c r="N577" s="689"/>
      <c r="O577" s="689"/>
      <c r="P577" s="689"/>
      <c r="Q577" s="689"/>
      <c r="R577" s="689"/>
      <c r="S577" s="689"/>
      <c r="T577" s="689"/>
      <c r="U577" s="689"/>
      <c r="V577" s="689"/>
      <c r="W577" s="327"/>
      <c r="X577" s="327"/>
      <c r="Y577" s="327"/>
      <c r="Z577" s="327"/>
      <c r="AA577" s="327"/>
      <c r="AB577" s="327"/>
    </row>
    <row r="578" spans="1:28" s="40" customFormat="1" ht="15">
      <c r="A578" s="412"/>
      <c r="B578" s="412"/>
      <c r="C578" s="412"/>
      <c r="D578" s="412"/>
      <c r="E578" s="412"/>
      <c r="F578" s="412"/>
      <c r="G578" s="689"/>
      <c r="H578" s="689"/>
      <c r="I578" s="689"/>
      <c r="J578" s="689"/>
      <c r="K578" s="689"/>
      <c r="L578" s="689"/>
      <c r="M578" s="689"/>
      <c r="N578" s="689"/>
      <c r="O578" s="689"/>
      <c r="P578" s="689"/>
      <c r="Q578" s="689"/>
      <c r="R578" s="689"/>
      <c r="S578" s="689"/>
      <c r="T578" s="689"/>
      <c r="U578" s="689"/>
      <c r="V578" s="689"/>
      <c r="W578" s="327"/>
      <c r="X578" s="327"/>
      <c r="Y578" s="327"/>
      <c r="Z578" s="327"/>
      <c r="AA578" s="327"/>
      <c r="AB578" s="327"/>
    </row>
    <row r="579" spans="1:28" s="40" customFormat="1" ht="15">
      <c r="A579" s="412"/>
      <c r="B579" s="412"/>
      <c r="C579" s="412"/>
      <c r="D579" s="412"/>
      <c r="E579" s="412"/>
      <c r="F579" s="412"/>
      <c r="G579" s="689"/>
      <c r="H579" s="689"/>
      <c r="I579" s="689"/>
      <c r="J579" s="689"/>
      <c r="K579" s="689"/>
      <c r="L579" s="689"/>
      <c r="M579" s="689"/>
      <c r="N579" s="689"/>
      <c r="O579" s="689"/>
      <c r="P579" s="689"/>
      <c r="Q579" s="689"/>
      <c r="R579" s="689"/>
      <c r="S579" s="689"/>
      <c r="T579" s="689"/>
      <c r="U579" s="689"/>
      <c r="V579" s="689"/>
      <c r="W579" s="327"/>
      <c r="X579" s="327"/>
      <c r="Y579" s="327"/>
      <c r="Z579" s="327"/>
      <c r="AA579" s="327"/>
      <c r="AB579" s="327"/>
    </row>
    <row r="580" spans="1:28" s="40" customFormat="1" ht="15">
      <c r="A580" s="412"/>
      <c r="B580" s="412"/>
      <c r="C580" s="412"/>
      <c r="D580" s="412"/>
      <c r="E580" s="412"/>
      <c r="F580" s="412"/>
      <c r="G580" s="689"/>
      <c r="H580" s="689"/>
      <c r="I580" s="689"/>
      <c r="J580" s="689"/>
      <c r="K580" s="689"/>
      <c r="L580" s="689"/>
      <c r="M580" s="689"/>
      <c r="N580" s="689"/>
      <c r="O580" s="689"/>
      <c r="P580" s="689"/>
      <c r="Q580" s="689"/>
      <c r="R580" s="689"/>
      <c r="S580" s="689"/>
      <c r="T580" s="689"/>
      <c r="U580" s="689"/>
      <c r="V580" s="689"/>
      <c r="W580" s="327"/>
      <c r="X580" s="327"/>
      <c r="Y580" s="327"/>
      <c r="Z580" s="327"/>
      <c r="AA580" s="327"/>
      <c r="AB580" s="327"/>
    </row>
    <row r="581" spans="1:28" s="40" customFormat="1" ht="15">
      <c r="A581" s="412"/>
      <c r="B581" s="412"/>
      <c r="C581" s="412"/>
      <c r="D581" s="412"/>
      <c r="E581" s="412"/>
      <c r="F581" s="412"/>
      <c r="G581" s="689"/>
      <c r="H581" s="689"/>
      <c r="I581" s="689"/>
      <c r="J581" s="689"/>
      <c r="K581" s="689"/>
      <c r="L581" s="689"/>
      <c r="M581" s="689"/>
      <c r="N581" s="689"/>
      <c r="O581" s="689"/>
      <c r="P581" s="689"/>
      <c r="Q581" s="689"/>
      <c r="R581" s="689"/>
      <c r="S581" s="689"/>
      <c r="T581" s="689"/>
      <c r="U581" s="689"/>
      <c r="V581" s="689"/>
      <c r="W581" s="327"/>
      <c r="X581" s="327"/>
      <c r="Y581" s="327"/>
      <c r="Z581" s="327"/>
      <c r="AA581" s="327"/>
      <c r="AB581" s="327"/>
    </row>
    <row r="582" spans="1:28" s="40" customFormat="1" ht="15">
      <c r="A582" s="412"/>
      <c r="B582" s="412"/>
      <c r="C582" s="412"/>
      <c r="D582" s="412"/>
      <c r="E582" s="412"/>
      <c r="F582" s="412"/>
      <c r="G582" s="689"/>
      <c r="H582" s="689"/>
      <c r="I582" s="689"/>
      <c r="J582" s="689"/>
      <c r="K582" s="689"/>
      <c r="L582" s="689"/>
      <c r="M582" s="689"/>
      <c r="N582" s="689"/>
      <c r="O582" s="689"/>
      <c r="P582" s="689"/>
      <c r="Q582" s="689"/>
      <c r="R582" s="689"/>
      <c r="S582" s="689"/>
      <c r="T582" s="689"/>
      <c r="U582" s="689"/>
      <c r="V582" s="689"/>
      <c r="W582" s="327"/>
      <c r="X582" s="327"/>
      <c r="Y582" s="327"/>
      <c r="Z582" s="327"/>
      <c r="AA582" s="327"/>
      <c r="AB582" s="327"/>
    </row>
    <row r="583" spans="1:28" s="40" customFormat="1" ht="15">
      <c r="A583" s="412"/>
      <c r="B583" s="412"/>
      <c r="C583" s="412"/>
      <c r="D583" s="412"/>
      <c r="E583" s="412"/>
      <c r="F583" s="412"/>
      <c r="G583" s="689"/>
      <c r="H583" s="689"/>
      <c r="I583" s="689"/>
      <c r="J583" s="689"/>
      <c r="K583" s="689"/>
      <c r="L583" s="689"/>
      <c r="M583" s="689"/>
      <c r="N583" s="689"/>
      <c r="O583" s="689"/>
      <c r="P583" s="689"/>
      <c r="Q583" s="689"/>
      <c r="R583" s="689"/>
      <c r="S583" s="689"/>
      <c r="T583" s="689"/>
      <c r="U583" s="689"/>
      <c r="V583" s="689"/>
      <c r="W583" s="327"/>
      <c r="X583" s="327"/>
      <c r="Y583" s="327"/>
      <c r="Z583" s="327"/>
      <c r="AA583" s="327"/>
      <c r="AB583" s="327"/>
    </row>
    <row r="584" spans="1:28" s="40" customFormat="1" ht="15">
      <c r="A584" s="412"/>
      <c r="B584" s="412"/>
      <c r="C584" s="412"/>
      <c r="D584" s="412"/>
      <c r="E584" s="412"/>
      <c r="F584" s="412"/>
      <c r="G584" s="689"/>
      <c r="H584" s="689"/>
      <c r="I584" s="689"/>
      <c r="J584" s="689"/>
      <c r="K584" s="689"/>
      <c r="L584" s="689"/>
      <c r="M584" s="689"/>
      <c r="N584" s="689"/>
      <c r="O584" s="689"/>
      <c r="P584" s="689"/>
      <c r="Q584" s="689"/>
      <c r="R584" s="689"/>
      <c r="S584" s="689"/>
      <c r="T584" s="689"/>
      <c r="U584" s="689"/>
      <c r="V584" s="689"/>
      <c r="W584" s="327"/>
      <c r="X584" s="327"/>
      <c r="Y584" s="327"/>
      <c r="Z584" s="327"/>
      <c r="AA584" s="327"/>
      <c r="AB584" s="327"/>
    </row>
    <row r="585" spans="1:28" s="40" customFormat="1" ht="15">
      <c r="A585" s="412"/>
      <c r="B585" s="412"/>
      <c r="C585" s="412"/>
      <c r="D585" s="412"/>
      <c r="E585" s="412"/>
      <c r="F585" s="412"/>
      <c r="G585" s="689"/>
      <c r="H585" s="689"/>
      <c r="I585" s="689"/>
      <c r="J585" s="689"/>
      <c r="K585" s="689"/>
      <c r="L585" s="689"/>
      <c r="M585" s="689"/>
      <c r="N585" s="689"/>
      <c r="O585" s="689"/>
      <c r="P585" s="689"/>
      <c r="Q585" s="689"/>
      <c r="R585" s="689"/>
      <c r="S585" s="689"/>
      <c r="T585" s="689"/>
      <c r="U585" s="689"/>
      <c r="V585" s="689"/>
      <c r="W585" s="327"/>
      <c r="X585" s="327"/>
      <c r="Y585" s="327"/>
      <c r="Z585" s="327"/>
      <c r="AA585" s="327"/>
      <c r="AB585" s="327"/>
    </row>
    <row r="586" spans="1:28" s="40" customFormat="1" ht="15">
      <c r="A586" s="412"/>
      <c r="B586" s="412"/>
      <c r="C586" s="412"/>
      <c r="D586" s="412"/>
      <c r="E586" s="412"/>
      <c r="F586" s="412"/>
      <c r="G586" s="689"/>
      <c r="H586" s="689"/>
      <c r="I586" s="689"/>
      <c r="J586" s="689"/>
      <c r="K586" s="689"/>
      <c r="L586" s="689"/>
      <c r="M586" s="689"/>
      <c r="N586" s="689"/>
      <c r="O586" s="689"/>
      <c r="P586" s="689"/>
      <c r="Q586" s="689"/>
      <c r="R586" s="689"/>
      <c r="S586" s="689"/>
      <c r="T586" s="689"/>
      <c r="U586" s="689"/>
      <c r="V586" s="689"/>
      <c r="W586" s="327"/>
      <c r="X586" s="327"/>
      <c r="Y586" s="327"/>
      <c r="Z586" s="327"/>
      <c r="AA586" s="327"/>
      <c r="AB586" s="327"/>
    </row>
    <row r="587" spans="1:28" s="40" customFormat="1" ht="15">
      <c r="A587" s="412"/>
      <c r="B587" s="412"/>
      <c r="C587" s="412"/>
      <c r="D587" s="412"/>
      <c r="E587" s="412"/>
      <c r="F587" s="412"/>
      <c r="G587" s="689"/>
      <c r="H587" s="689"/>
      <c r="I587" s="689"/>
      <c r="J587" s="689"/>
      <c r="K587" s="689"/>
      <c r="L587" s="689"/>
      <c r="M587" s="689"/>
      <c r="N587" s="689"/>
      <c r="O587" s="689"/>
      <c r="P587" s="689"/>
      <c r="Q587" s="689"/>
      <c r="R587" s="689"/>
      <c r="S587" s="689"/>
      <c r="T587" s="689"/>
      <c r="U587" s="689"/>
      <c r="V587" s="689"/>
      <c r="W587" s="327"/>
      <c r="X587" s="327"/>
      <c r="Y587" s="327"/>
      <c r="Z587" s="327"/>
      <c r="AA587" s="327"/>
      <c r="AB587" s="327"/>
    </row>
    <row r="588" spans="1:28" s="40" customFormat="1" ht="15">
      <c r="A588" s="412"/>
      <c r="B588" s="412"/>
      <c r="C588" s="412"/>
      <c r="D588" s="412"/>
      <c r="E588" s="412"/>
      <c r="F588" s="412"/>
      <c r="G588" s="689"/>
      <c r="H588" s="689"/>
      <c r="I588" s="689"/>
      <c r="J588" s="689"/>
      <c r="K588" s="689"/>
      <c r="L588" s="689"/>
      <c r="M588" s="689"/>
      <c r="N588" s="689"/>
      <c r="O588" s="689"/>
      <c r="P588" s="689"/>
      <c r="Q588" s="689"/>
      <c r="R588" s="689"/>
      <c r="S588" s="689"/>
      <c r="T588" s="689"/>
      <c r="U588" s="689"/>
      <c r="V588" s="689"/>
      <c r="W588" s="327"/>
      <c r="X588" s="327"/>
      <c r="Y588" s="327"/>
      <c r="Z588" s="327"/>
      <c r="AA588" s="327"/>
      <c r="AB588" s="327"/>
    </row>
    <row r="589" spans="1:28" s="40" customFormat="1" ht="15">
      <c r="A589" s="412"/>
      <c r="B589" s="412"/>
      <c r="C589" s="412"/>
      <c r="D589" s="412"/>
      <c r="E589" s="412"/>
      <c r="F589" s="412"/>
      <c r="G589" s="689"/>
      <c r="H589" s="689"/>
      <c r="I589" s="689"/>
      <c r="J589" s="689"/>
      <c r="K589" s="689"/>
      <c r="L589" s="689"/>
      <c r="M589" s="689"/>
      <c r="N589" s="689"/>
      <c r="O589" s="689"/>
      <c r="P589" s="689"/>
      <c r="Q589" s="689"/>
      <c r="R589" s="689"/>
      <c r="S589" s="689"/>
      <c r="T589" s="689"/>
      <c r="U589" s="689"/>
      <c r="V589" s="689"/>
      <c r="W589" s="327"/>
      <c r="X589" s="327"/>
      <c r="Y589" s="327"/>
      <c r="Z589" s="327"/>
      <c r="AA589" s="327"/>
      <c r="AB589" s="327"/>
    </row>
    <row r="590" spans="1:28" s="40" customFormat="1" ht="15">
      <c r="A590" s="412"/>
      <c r="B590" s="412"/>
      <c r="C590" s="412"/>
      <c r="D590" s="412"/>
      <c r="E590" s="412"/>
      <c r="F590" s="412"/>
      <c r="G590" s="689"/>
      <c r="H590" s="689"/>
      <c r="I590" s="689"/>
      <c r="J590" s="689"/>
      <c r="K590" s="689"/>
      <c r="L590" s="689"/>
      <c r="M590" s="689"/>
      <c r="N590" s="689"/>
      <c r="O590" s="689"/>
      <c r="P590" s="689"/>
      <c r="Q590" s="689"/>
      <c r="R590" s="689"/>
      <c r="S590" s="689"/>
      <c r="T590" s="689"/>
      <c r="U590" s="689"/>
      <c r="V590" s="689"/>
      <c r="W590" s="327"/>
      <c r="X590" s="327"/>
      <c r="Y590" s="327"/>
      <c r="Z590" s="327"/>
      <c r="AA590" s="327"/>
      <c r="AB590" s="327"/>
    </row>
    <row r="591" spans="1:28" s="40" customFormat="1" ht="15">
      <c r="A591" s="412"/>
      <c r="B591" s="412"/>
      <c r="C591" s="412"/>
      <c r="D591" s="412"/>
      <c r="E591" s="412"/>
      <c r="F591" s="412"/>
      <c r="G591" s="689"/>
      <c r="H591" s="689"/>
      <c r="I591" s="689"/>
      <c r="J591" s="689"/>
      <c r="K591" s="689"/>
      <c r="L591" s="689"/>
      <c r="M591" s="689"/>
      <c r="N591" s="689"/>
      <c r="O591" s="689"/>
      <c r="P591" s="689"/>
      <c r="Q591" s="689"/>
      <c r="R591" s="689"/>
      <c r="S591" s="689"/>
      <c r="T591" s="689"/>
      <c r="U591" s="689"/>
      <c r="V591" s="689"/>
      <c r="W591" s="327"/>
      <c r="X591" s="327"/>
      <c r="Y591" s="327"/>
      <c r="Z591" s="327"/>
      <c r="AA591" s="327"/>
      <c r="AB591" s="327"/>
    </row>
    <row r="592" spans="1:28" s="40" customFormat="1" ht="15">
      <c r="A592" s="412"/>
      <c r="B592" s="412"/>
      <c r="C592" s="412"/>
      <c r="D592" s="412"/>
      <c r="E592" s="412"/>
      <c r="F592" s="412"/>
      <c r="G592" s="689"/>
      <c r="H592" s="689"/>
      <c r="I592" s="689"/>
      <c r="J592" s="689"/>
      <c r="K592" s="689"/>
      <c r="L592" s="689"/>
      <c r="M592" s="689"/>
      <c r="N592" s="689"/>
      <c r="O592" s="689"/>
      <c r="P592" s="689"/>
      <c r="Q592" s="689"/>
      <c r="R592" s="689"/>
      <c r="S592" s="689"/>
      <c r="T592" s="689"/>
      <c r="U592" s="689"/>
      <c r="V592" s="689"/>
      <c r="W592" s="327"/>
      <c r="X592" s="327"/>
      <c r="Y592" s="327"/>
      <c r="Z592" s="327"/>
      <c r="AA592" s="327"/>
      <c r="AB592" s="327"/>
    </row>
    <row r="593" spans="1:28" s="40" customFormat="1" ht="15">
      <c r="A593" s="412"/>
      <c r="B593" s="412"/>
      <c r="C593" s="412"/>
      <c r="D593" s="412"/>
      <c r="E593" s="412"/>
      <c r="F593" s="412"/>
      <c r="G593" s="689"/>
      <c r="H593" s="689"/>
      <c r="I593" s="689"/>
      <c r="J593" s="689"/>
      <c r="K593" s="689"/>
      <c r="L593" s="689"/>
      <c r="M593" s="689"/>
      <c r="N593" s="689"/>
      <c r="O593" s="689"/>
      <c r="P593" s="689"/>
      <c r="Q593" s="689"/>
      <c r="R593" s="689"/>
      <c r="S593" s="689"/>
      <c r="T593" s="689"/>
      <c r="U593" s="689"/>
      <c r="V593" s="689"/>
      <c r="W593" s="327"/>
      <c r="X593" s="327"/>
      <c r="Y593" s="327"/>
      <c r="Z593" s="327"/>
      <c r="AA593" s="327"/>
      <c r="AB593" s="327"/>
    </row>
    <row r="594" spans="1:28" s="40" customFormat="1" ht="15">
      <c r="A594" s="412"/>
      <c r="B594" s="412"/>
      <c r="C594" s="412"/>
      <c r="D594" s="412"/>
      <c r="E594" s="412"/>
      <c r="F594" s="412"/>
      <c r="G594" s="689"/>
      <c r="H594" s="689"/>
      <c r="I594" s="689"/>
      <c r="J594" s="689"/>
      <c r="K594" s="689"/>
      <c r="L594" s="689"/>
      <c r="M594" s="689"/>
      <c r="N594" s="689"/>
      <c r="O594" s="689"/>
      <c r="P594" s="689"/>
      <c r="Q594" s="689"/>
      <c r="R594" s="689"/>
      <c r="S594" s="689"/>
      <c r="T594" s="689"/>
      <c r="U594" s="689"/>
      <c r="V594" s="689"/>
      <c r="W594" s="327"/>
      <c r="X594" s="327"/>
      <c r="Y594" s="327"/>
      <c r="Z594" s="327"/>
      <c r="AA594" s="327"/>
      <c r="AB594" s="327"/>
    </row>
    <row r="595" spans="1:28" s="40" customFormat="1" ht="15">
      <c r="A595" s="412"/>
      <c r="B595" s="412"/>
      <c r="C595" s="412"/>
      <c r="D595" s="412"/>
      <c r="E595" s="412"/>
      <c r="F595" s="412"/>
      <c r="G595" s="689"/>
      <c r="H595" s="689"/>
      <c r="I595" s="689"/>
      <c r="J595" s="689"/>
      <c r="K595" s="689"/>
      <c r="L595" s="689"/>
      <c r="M595" s="689"/>
      <c r="N595" s="689"/>
      <c r="O595" s="689"/>
      <c r="P595" s="689"/>
      <c r="Q595" s="689"/>
      <c r="R595" s="689"/>
      <c r="S595" s="689"/>
      <c r="T595" s="689"/>
      <c r="U595" s="689"/>
      <c r="V595" s="689"/>
      <c r="W595" s="327"/>
      <c r="X595" s="327"/>
      <c r="Y595" s="327"/>
      <c r="Z595" s="327"/>
      <c r="AA595" s="327"/>
      <c r="AB595" s="327"/>
    </row>
    <row r="596" spans="1:28" s="40" customFormat="1" ht="15">
      <c r="A596" s="412"/>
      <c r="B596" s="412"/>
      <c r="C596" s="412"/>
      <c r="D596" s="412"/>
      <c r="E596" s="412"/>
      <c r="F596" s="412"/>
      <c r="G596" s="689"/>
      <c r="H596" s="689"/>
      <c r="I596" s="689"/>
      <c r="J596" s="689"/>
      <c r="K596" s="689"/>
      <c r="L596" s="689"/>
      <c r="M596" s="689"/>
      <c r="N596" s="689"/>
      <c r="O596" s="689"/>
      <c r="P596" s="689"/>
      <c r="Q596" s="689"/>
      <c r="R596" s="689"/>
      <c r="S596" s="689"/>
      <c r="T596" s="689"/>
      <c r="U596" s="689"/>
      <c r="V596" s="689"/>
      <c r="W596" s="327"/>
      <c r="X596" s="327"/>
      <c r="Y596" s="327"/>
      <c r="Z596" s="327"/>
      <c r="AA596" s="327"/>
      <c r="AB596" s="327"/>
    </row>
    <row r="597" spans="1:28" s="40" customFormat="1" ht="15">
      <c r="A597" s="412"/>
      <c r="B597" s="412"/>
      <c r="C597" s="412"/>
      <c r="D597" s="412"/>
      <c r="E597" s="412"/>
      <c r="F597" s="412"/>
      <c r="G597" s="689"/>
      <c r="H597" s="689"/>
      <c r="I597" s="689"/>
      <c r="J597" s="689"/>
      <c r="K597" s="689"/>
      <c r="L597" s="689"/>
      <c r="M597" s="689"/>
      <c r="N597" s="689"/>
      <c r="O597" s="689"/>
      <c r="P597" s="689"/>
      <c r="Q597" s="689"/>
      <c r="R597" s="689"/>
      <c r="S597" s="689"/>
      <c r="T597" s="689"/>
      <c r="U597" s="689"/>
      <c r="V597" s="689"/>
      <c r="W597" s="327"/>
      <c r="X597" s="327"/>
      <c r="Y597" s="327"/>
      <c r="Z597" s="327"/>
      <c r="AA597" s="327"/>
      <c r="AB597" s="327"/>
    </row>
    <row r="598" spans="1:28" s="40" customFormat="1" ht="15">
      <c r="A598" s="412"/>
      <c r="B598" s="412"/>
      <c r="C598" s="412"/>
      <c r="D598" s="412"/>
      <c r="E598" s="412"/>
      <c r="F598" s="412"/>
      <c r="G598" s="689"/>
      <c r="H598" s="689"/>
      <c r="I598" s="689"/>
      <c r="J598" s="689"/>
      <c r="K598" s="689"/>
      <c r="L598" s="689"/>
      <c r="M598" s="689"/>
      <c r="N598" s="689"/>
      <c r="O598" s="689"/>
      <c r="P598" s="689"/>
      <c r="Q598" s="689"/>
      <c r="R598" s="689"/>
      <c r="S598" s="689"/>
      <c r="T598" s="689"/>
      <c r="U598" s="689"/>
      <c r="V598" s="689"/>
      <c r="W598" s="327"/>
      <c r="X598" s="327"/>
      <c r="Y598" s="327"/>
      <c r="Z598" s="327"/>
      <c r="AA598" s="327"/>
      <c r="AB598" s="327"/>
    </row>
    <row r="599" spans="1:28" s="40" customFormat="1" ht="15">
      <c r="A599" s="412"/>
      <c r="B599" s="412"/>
      <c r="C599" s="412"/>
      <c r="D599" s="412"/>
      <c r="E599" s="412"/>
      <c r="F599" s="412"/>
      <c r="G599" s="689"/>
      <c r="H599" s="689"/>
      <c r="I599" s="689"/>
      <c r="J599" s="689"/>
      <c r="K599" s="689"/>
      <c r="L599" s="689"/>
      <c r="M599" s="689"/>
      <c r="N599" s="689"/>
      <c r="O599" s="689"/>
      <c r="P599" s="689"/>
      <c r="Q599" s="689"/>
      <c r="R599" s="689"/>
      <c r="S599" s="689"/>
      <c r="T599" s="689"/>
      <c r="U599" s="689"/>
      <c r="V599" s="689"/>
      <c r="W599" s="327"/>
      <c r="X599" s="327"/>
      <c r="Y599" s="327"/>
      <c r="Z599" s="327"/>
      <c r="AA599" s="327"/>
      <c r="AB599" s="327"/>
    </row>
    <row r="600" spans="1:28" s="40" customFormat="1" ht="15">
      <c r="A600" s="412"/>
      <c r="B600" s="412"/>
      <c r="C600" s="412"/>
      <c r="D600" s="412"/>
      <c r="E600" s="412"/>
      <c r="F600" s="412"/>
      <c r="G600" s="689"/>
      <c r="H600" s="689"/>
      <c r="I600" s="689"/>
      <c r="J600" s="689"/>
      <c r="K600" s="689"/>
      <c r="L600" s="689"/>
      <c r="M600" s="689"/>
      <c r="N600" s="689"/>
      <c r="O600" s="689"/>
      <c r="P600" s="689"/>
      <c r="Q600" s="689"/>
      <c r="R600" s="689"/>
      <c r="S600" s="689"/>
      <c r="T600" s="689"/>
      <c r="U600" s="689"/>
      <c r="V600" s="689"/>
      <c r="W600" s="327"/>
      <c r="X600" s="327"/>
      <c r="Y600" s="327"/>
      <c r="Z600" s="327"/>
      <c r="AA600" s="327"/>
      <c r="AB600" s="327"/>
    </row>
    <row r="601" spans="1:28" s="40" customFormat="1" ht="15">
      <c r="A601" s="412"/>
      <c r="B601" s="412"/>
      <c r="C601" s="412"/>
      <c r="D601" s="412"/>
      <c r="E601" s="412"/>
      <c r="F601" s="412"/>
      <c r="G601" s="689"/>
      <c r="H601" s="689"/>
      <c r="I601" s="689"/>
      <c r="J601" s="689"/>
      <c r="K601" s="689"/>
      <c r="L601" s="689"/>
      <c r="M601" s="689"/>
      <c r="N601" s="689"/>
      <c r="O601" s="689"/>
      <c r="P601" s="689"/>
      <c r="Q601" s="689"/>
      <c r="R601" s="689"/>
      <c r="S601" s="689"/>
      <c r="T601" s="689"/>
      <c r="U601" s="689"/>
      <c r="V601" s="689"/>
      <c r="W601" s="327"/>
      <c r="X601" s="327"/>
      <c r="Y601" s="327"/>
      <c r="Z601" s="327"/>
      <c r="AA601" s="327"/>
      <c r="AB601" s="327"/>
    </row>
    <row r="602" spans="1:28" s="40" customFormat="1" ht="15">
      <c r="A602" s="412"/>
      <c r="B602" s="412"/>
      <c r="C602" s="412"/>
      <c r="D602" s="412"/>
      <c r="E602" s="412"/>
      <c r="F602" s="412"/>
      <c r="G602" s="689"/>
      <c r="H602" s="689"/>
      <c r="I602" s="689"/>
      <c r="J602" s="689"/>
      <c r="K602" s="689"/>
      <c r="L602" s="689"/>
      <c r="M602" s="689"/>
      <c r="N602" s="689"/>
      <c r="O602" s="689"/>
      <c r="P602" s="689"/>
      <c r="Q602" s="689"/>
      <c r="R602" s="689"/>
      <c r="S602" s="689"/>
      <c r="T602" s="689"/>
      <c r="U602" s="689"/>
      <c r="V602" s="689"/>
      <c r="W602" s="327"/>
      <c r="X602" s="327"/>
      <c r="Y602" s="327"/>
      <c r="Z602" s="327"/>
      <c r="AA602" s="327"/>
      <c r="AB602" s="327"/>
    </row>
    <row r="603" spans="1:28" s="40" customFormat="1" ht="15">
      <c r="A603" s="412"/>
      <c r="B603" s="412"/>
      <c r="C603" s="412"/>
      <c r="D603" s="412"/>
      <c r="E603" s="412"/>
      <c r="F603" s="412"/>
      <c r="G603" s="689"/>
      <c r="H603" s="689"/>
      <c r="I603" s="689"/>
      <c r="J603" s="689"/>
      <c r="K603" s="689"/>
      <c r="L603" s="689"/>
      <c r="M603" s="689"/>
      <c r="N603" s="689"/>
      <c r="O603" s="689"/>
      <c r="P603" s="689"/>
      <c r="Q603" s="689"/>
      <c r="R603" s="689"/>
      <c r="S603" s="689"/>
      <c r="T603" s="689"/>
      <c r="U603" s="689"/>
      <c r="V603" s="689"/>
      <c r="W603" s="327"/>
      <c r="X603" s="327"/>
      <c r="Y603" s="327"/>
      <c r="Z603" s="327"/>
      <c r="AA603" s="327"/>
      <c r="AB603" s="327"/>
    </row>
    <row r="604" spans="1:28" s="40" customFormat="1" ht="15">
      <c r="A604" s="412"/>
      <c r="B604" s="412"/>
      <c r="C604" s="412"/>
      <c r="D604" s="412"/>
      <c r="E604" s="412"/>
      <c r="F604" s="412"/>
      <c r="G604" s="689"/>
      <c r="H604" s="689"/>
      <c r="I604" s="689"/>
      <c r="J604" s="689"/>
      <c r="K604" s="689"/>
      <c r="L604" s="689"/>
      <c r="M604" s="689"/>
      <c r="N604" s="689"/>
      <c r="O604" s="689"/>
      <c r="P604" s="689"/>
      <c r="Q604" s="689"/>
      <c r="R604" s="689"/>
      <c r="S604" s="689"/>
      <c r="T604" s="689"/>
      <c r="U604" s="689"/>
      <c r="V604" s="689"/>
      <c r="W604" s="327"/>
      <c r="X604" s="327"/>
      <c r="Y604" s="327"/>
      <c r="Z604" s="327"/>
      <c r="AA604" s="327"/>
      <c r="AB604" s="327"/>
    </row>
    <row r="605" spans="1:28" s="40" customFormat="1" ht="15">
      <c r="A605" s="412"/>
      <c r="B605" s="412"/>
      <c r="C605" s="412"/>
      <c r="D605" s="412"/>
      <c r="E605" s="412"/>
      <c r="F605" s="412"/>
      <c r="G605" s="689"/>
      <c r="H605" s="689"/>
      <c r="I605" s="689"/>
      <c r="J605" s="689"/>
      <c r="K605" s="689"/>
      <c r="L605" s="689"/>
      <c r="M605" s="689"/>
      <c r="N605" s="689"/>
      <c r="O605" s="689"/>
      <c r="P605" s="689"/>
      <c r="Q605" s="689"/>
      <c r="R605" s="689"/>
      <c r="S605" s="689"/>
      <c r="T605" s="689"/>
      <c r="U605" s="689"/>
      <c r="V605" s="689"/>
      <c r="W605" s="327"/>
      <c r="X605" s="327"/>
      <c r="Y605" s="327"/>
      <c r="Z605" s="327"/>
      <c r="AA605" s="327"/>
      <c r="AB605" s="327"/>
    </row>
    <row r="606" spans="1:28" s="40" customFormat="1" ht="15">
      <c r="A606" s="412"/>
      <c r="B606" s="412"/>
      <c r="C606" s="412"/>
      <c r="D606" s="412"/>
      <c r="E606" s="412"/>
      <c r="F606" s="412"/>
      <c r="G606" s="689"/>
      <c r="H606" s="689"/>
      <c r="I606" s="689"/>
      <c r="J606" s="689"/>
      <c r="K606" s="689"/>
      <c r="L606" s="689"/>
      <c r="M606" s="689"/>
      <c r="N606" s="689"/>
      <c r="O606" s="689"/>
      <c r="P606" s="689"/>
      <c r="Q606" s="689"/>
      <c r="R606" s="689"/>
      <c r="S606" s="689"/>
      <c r="T606" s="689"/>
      <c r="U606" s="689"/>
      <c r="V606" s="689"/>
      <c r="W606" s="327"/>
      <c r="X606" s="327"/>
      <c r="Y606" s="327"/>
      <c r="Z606" s="327"/>
      <c r="AA606" s="327"/>
      <c r="AB606" s="327"/>
    </row>
    <row r="607" spans="1:28" s="40" customFormat="1" ht="15">
      <c r="A607" s="412"/>
      <c r="B607" s="412"/>
      <c r="C607" s="412"/>
      <c r="D607" s="412"/>
      <c r="E607" s="412"/>
      <c r="F607" s="412"/>
      <c r="G607" s="689"/>
      <c r="H607" s="689"/>
      <c r="I607" s="689"/>
      <c r="J607" s="689"/>
      <c r="K607" s="689"/>
      <c r="L607" s="689"/>
      <c r="M607" s="689"/>
      <c r="N607" s="689"/>
      <c r="O607" s="689"/>
      <c r="P607" s="689"/>
      <c r="Q607" s="689"/>
      <c r="R607" s="689"/>
      <c r="S607" s="689"/>
      <c r="T607" s="689"/>
      <c r="U607" s="689"/>
      <c r="V607" s="689"/>
      <c r="W607" s="327"/>
      <c r="X607" s="327"/>
      <c r="Y607" s="327"/>
      <c r="Z607" s="327"/>
      <c r="AA607" s="327"/>
      <c r="AB607" s="327"/>
    </row>
    <row r="608" spans="1:28" s="40" customFormat="1" ht="15">
      <c r="A608" s="412"/>
      <c r="B608" s="412"/>
      <c r="C608" s="412"/>
      <c r="D608" s="412"/>
      <c r="E608" s="412"/>
      <c r="F608" s="412"/>
      <c r="G608" s="689"/>
      <c r="H608" s="689"/>
      <c r="I608" s="689"/>
      <c r="J608" s="689"/>
      <c r="K608" s="689"/>
      <c r="L608" s="689"/>
      <c r="M608" s="689"/>
      <c r="N608" s="689"/>
      <c r="O608" s="689"/>
      <c r="P608" s="689"/>
      <c r="Q608" s="689"/>
      <c r="R608" s="689"/>
      <c r="S608" s="689"/>
      <c r="T608" s="689"/>
      <c r="U608" s="689"/>
      <c r="V608" s="689"/>
      <c r="W608" s="327"/>
      <c r="X608" s="327"/>
      <c r="Y608" s="327"/>
      <c r="Z608" s="327"/>
      <c r="AA608" s="327"/>
      <c r="AB608" s="327"/>
    </row>
    <row r="609" spans="1:28" s="40" customFormat="1" ht="15">
      <c r="A609" s="412"/>
      <c r="B609" s="412"/>
      <c r="C609" s="412"/>
      <c r="D609" s="412"/>
      <c r="E609" s="412"/>
      <c r="F609" s="412"/>
      <c r="G609" s="689"/>
      <c r="H609" s="689"/>
      <c r="I609" s="689"/>
      <c r="J609" s="689"/>
      <c r="K609" s="689"/>
      <c r="L609" s="689"/>
      <c r="M609" s="689"/>
      <c r="N609" s="689"/>
      <c r="O609" s="689"/>
      <c r="P609" s="689"/>
      <c r="Q609" s="689"/>
      <c r="R609" s="689"/>
      <c r="S609" s="689"/>
      <c r="T609" s="689"/>
      <c r="U609" s="689"/>
      <c r="V609" s="689"/>
      <c r="W609" s="327"/>
      <c r="X609" s="327"/>
      <c r="Y609" s="327"/>
      <c r="Z609" s="327"/>
      <c r="AA609" s="327"/>
      <c r="AB609" s="327"/>
    </row>
    <row r="610" spans="1:28" s="40" customFormat="1" ht="15">
      <c r="A610" s="412"/>
      <c r="B610" s="412"/>
      <c r="C610" s="412"/>
      <c r="D610" s="412"/>
      <c r="E610" s="412"/>
      <c r="F610" s="412"/>
      <c r="G610" s="689"/>
      <c r="H610" s="689"/>
      <c r="I610" s="689"/>
      <c r="J610" s="689"/>
      <c r="K610" s="689"/>
      <c r="L610" s="689"/>
      <c r="M610" s="689"/>
      <c r="N610" s="689"/>
      <c r="O610" s="689"/>
      <c r="P610" s="689"/>
      <c r="Q610" s="689"/>
      <c r="R610" s="689"/>
      <c r="S610" s="689"/>
      <c r="T610" s="689"/>
      <c r="U610" s="689"/>
      <c r="V610" s="689"/>
      <c r="W610" s="327"/>
      <c r="X610" s="327"/>
      <c r="Y610" s="327"/>
      <c r="Z610" s="327"/>
      <c r="AA610" s="327"/>
      <c r="AB610" s="327"/>
    </row>
    <row r="611" spans="1:28" s="40" customFormat="1" ht="15">
      <c r="A611" s="412"/>
      <c r="B611" s="412"/>
      <c r="C611" s="412"/>
      <c r="D611" s="412"/>
      <c r="E611" s="412"/>
      <c r="F611" s="412"/>
      <c r="G611" s="689"/>
      <c r="H611" s="689"/>
      <c r="I611" s="689"/>
      <c r="J611" s="689"/>
      <c r="K611" s="689"/>
      <c r="L611" s="689"/>
      <c r="M611" s="689"/>
      <c r="N611" s="689"/>
      <c r="O611" s="689"/>
      <c r="P611" s="689"/>
      <c r="Q611" s="689"/>
      <c r="R611" s="689"/>
      <c r="S611" s="689"/>
      <c r="T611" s="689"/>
      <c r="U611" s="689"/>
      <c r="V611" s="689"/>
      <c r="W611" s="327"/>
      <c r="X611" s="327"/>
      <c r="Y611" s="327"/>
      <c r="Z611" s="327"/>
      <c r="AA611" s="327"/>
      <c r="AB611" s="327"/>
    </row>
    <row r="612" spans="1:28" s="40" customFormat="1" ht="15">
      <c r="A612" s="412"/>
      <c r="B612" s="412"/>
      <c r="C612" s="412"/>
      <c r="D612" s="412"/>
      <c r="E612" s="412"/>
      <c r="F612" s="412"/>
      <c r="G612" s="689"/>
      <c r="H612" s="689"/>
      <c r="I612" s="689"/>
      <c r="J612" s="689"/>
      <c r="K612" s="689"/>
      <c r="L612" s="689"/>
      <c r="M612" s="689"/>
      <c r="N612" s="689"/>
      <c r="O612" s="689"/>
      <c r="P612" s="689"/>
      <c r="Q612" s="689"/>
      <c r="R612" s="689"/>
      <c r="S612" s="689"/>
      <c r="T612" s="689"/>
      <c r="U612" s="689"/>
      <c r="V612" s="689"/>
      <c r="W612" s="327"/>
      <c r="X612" s="327"/>
      <c r="Y612" s="327"/>
      <c r="Z612" s="327"/>
      <c r="AA612" s="327"/>
      <c r="AB612" s="327"/>
    </row>
    <row r="613" spans="1:28" s="40" customFormat="1" ht="15">
      <c r="A613" s="412"/>
      <c r="B613" s="412"/>
      <c r="C613" s="412"/>
      <c r="D613" s="412"/>
      <c r="E613" s="412"/>
      <c r="F613" s="412"/>
      <c r="G613" s="689"/>
      <c r="H613" s="689"/>
      <c r="I613" s="689"/>
      <c r="J613" s="689"/>
      <c r="K613" s="689"/>
      <c r="L613" s="689"/>
      <c r="M613" s="689"/>
      <c r="N613" s="689"/>
      <c r="O613" s="689"/>
      <c r="P613" s="689"/>
      <c r="Q613" s="689"/>
      <c r="R613" s="689"/>
      <c r="S613" s="689"/>
      <c r="T613" s="689"/>
      <c r="U613" s="689"/>
      <c r="V613" s="689"/>
      <c r="W613" s="327"/>
      <c r="X613" s="327"/>
      <c r="Y613" s="327"/>
      <c r="Z613" s="327"/>
      <c r="AA613" s="327"/>
      <c r="AB613" s="327"/>
    </row>
    <row r="614" spans="1:28" s="40" customFormat="1" ht="15">
      <c r="A614" s="412"/>
      <c r="B614" s="412"/>
      <c r="C614" s="412"/>
      <c r="D614" s="412"/>
      <c r="E614" s="412"/>
      <c r="F614" s="412"/>
      <c r="G614" s="689"/>
      <c r="H614" s="689"/>
      <c r="I614" s="689"/>
      <c r="J614" s="689"/>
      <c r="K614" s="689"/>
      <c r="L614" s="689"/>
      <c r="M614" s="689"/>
      <c r="N614" s="689"/>
      <c r="O614" s="689"/>
      <c r="P614" s="689"/>
      <c r="Q614" s="689"/>
      <c r="R614" s="689"/>
      <c r="S614" s="689"/>
      <c r="T614" s="689"/>
      <c r="U614" s="689"/>
      <c r="V614" s="689"/>
      <c r="W614" s="327"/>
      <c r="X614" s="327"/>
      <c r="Y614" s="327"/>
      <c r="Z614" s="327"/>
      <c r="AA614" s="327"/>
      <c r="AB614" s="327"/>
    </row>
    <row r="615" spans="1:28" s="40" customFormat="1" ht="15">
      <c r="A615" s="412"/>
      <c r="B615" s="412"/>
      <c r="C615" s="412"/>
      <c r="D615" s="412"/>
      <c r="E615" s="412"/>
      <c r="F615" s="412"/>
      <c r="G615" s="689"/>
      <c r="H615" s="689"/>
      <c r="I615" s="689"/>
      <c r="J615" s="689"/>
      <c r="K615" s="689"/>
      <c r="L615" s="689"/>
      <c r="M615" s="689"/>
      <c r="N615" s="689"/>
      <c r="O615" s="689"/>
      <c r="P615" s="689"/>
      <c r="Q615" s="689"/>
      <c r="R615" s="689"/>
      <c r="S615" s="689"/>
      <c r="T615" s="689"/>
      <c r="U615" s="689"/>
      <c r="V615" s="689"/>
      <c r="W615" s="327"/>
      <c r="X615" s="327"/>
      <c r="Y615" s="327"/>
      <c r="Z615" s="327"/>
      <c r="AA615" s="327"/>
      <c r="AB615" s="327"/>
    </row>
    <row r="616" spans="1:28" s="40" customFormat="1" ht="15">
      <c r="A616" s="412"/>
      <c r="B616" s="412"/>
      <c r="C616" s="412"/>
      <c r="D616" s="412"/>
      <c r="E616" s="412"/>
      <c r="F616" s="412"/>
      <c r="G616" s="689"/>
      <c r="H616" s="689"/>
      <c r="I616" s="689"/>
      <c r="J616" s="689"/>
      <c r="K616" s="689"/>
      <c r="L616" s="689"/>
      <c r="M616" s="689"/>
      <c r="N616" s="689"/>
      <c r="O616" s="689"/>
      <c r="P616" s="689"/>
      <c r="Q616" s="689"/>
      <c r="R616" s="689"/>
      <c r="S616" s="689"/>
      <c r="T616" s="689"/>
      <c r="U616" s="689"/>
      <c r="V616" s="689"/>
      <c r="W616" s="327"/>
      <c r="X616" s="327"/>
      <c r="Y616" s="327"/>
      <c r="Z616" s="327"/>
      <c r="AA616" s="327"/>
      <c r="AB616" s="327"/>
    </row>
    <row r="617" spans="1:28" s="40" customFormat="1" ht="15">
      <c r="A617" s="412"/>
      <c r="B617" s="412"/>
      <c r="C617" s="412"/>
      <c r="D617" s="412"/>
      <c r="E617" s="412"/>
      <c r="F617" s="412"/>
      <c r="G617" s="689"/>
      <c r="H617" s="689"/>
      <c r="I617" s="689"/>
      <c r="J617" s="689"/>
      <c r="K617" s="689"/>
      <c r="L617" s="689"/>
      <c r="M617" s="689"/>
      <c r="N617" s="689"/>
      <c r="O617" s="689"/>
      <c r="P617" s="689"/>
      <c r="Q617" s="689"/>
      <c r="R617" s="689"/>
      <c r="S617" s="689"/>
      <c r="T617" s="689"/>
      <c r="U617" s="689"/>
      <c r="V617" s="689"/>
      <c r="W617" s="327"/>
      <c r="X617" s="327"/>
      <c r="Y617" s="327"/>
      <c r="Z617" s="327"/>
      <c r="AA617" s="327"/>
      <c r="AB617" s="327"/>
    </row>
    <row r="618" spans="1:28" s="40" customFormat="1" ht="15">
      <c r="A618" s="412"/>
      <c r="B618" s="412"/>
      <c r="C618" s="412"/>
      <c r="D618" s="412"/>
      <c r="E618" s="412"/>
      <c r="F618" s="412"/>
      <c r="G618" s="689"/>
      <c r="H618" s="689"/>
      <c r="I618" s="689"/>
      <c r="J618" s="689"/>
      <c r="K618" s="689"/>
      <c r="L618" s="689"/>
      <c r="M618" s="689"/>
      <c r="N618" s="689"/>
      <c r="O618" s="689"/>
      <c r="P618" s="689"/>
      <c r="Q618" s="689"/>
      <c r="R618" s="689"/>
      <c r="S618" s="689"/>
      <c r="T618" s="689"/>
      <c r="U618" s="689"/>
      <c r="V618" s="689"/>
      <c r="W618" s="327"/>
      <c r="X618" s="327"/>
      <c r="Y618" s="327"/>
      <c r="Z618" s="327"/>
      <c r="AA618" s="327"/>
      <c r="AB618" s="327"/>
    </row>
    <row r="619" spans="1:28" s="40" customFormat="1" ht="15">
      <c r="A619" s="412"/>
      <c r="B619" s="412"/>
      <c r="C619" s="412"/>
      <c r="D619" s="412"/>
      <c r="E619" s="412"/>
      <c r="F619" s="412"/>
      <c r="G619" s="689"/>
      <c r="H619" s="689"/>
      <c r="I619" s="689"/>
      <c r="J619" s="689"/>
      <c r="K619" s="689"/>
      <c r="L619" s="689"/>
      <c r="M619" s="689"/>
      <c r="N619" s="689"/>
      <c r="O619" s="689"/>
      <c r="P619" s="689"/>
      <c r="Q619" s="689"/>
      <c r="R619" s="689"/>
      <c r="S619" s="689"/>
      <c r="T619" s="689"/>
      <c r="U619" s="689"/>
      <c r="V619" s="689"/>
      <c r="W619" s="327"/>
      <c r="X619" s="327"/>
      <c r="Y619" s="327"/>
      <c r="Z619" s="327"/>
      <c r="AA619" s="327"/>
      <c r="AB619" s="327"/>
    </row>
    <row r="620" spans="1:28" s="40" customFormat="1" ht="15">
      <c r="A620" s="412"/>
      <c r="B620" s="412"/>
      <c r="C620" s="412"/>
      <c r="D620" s="412"/>
      <c r="E620" s="412"/>
      <c r="F620" s="412"/>
      <c r="G620" s="689"/>
      <c r="H620" s="689"/>
      <c r="I620" s="689"/>
      <c r="J620" s="689"/>
      <c r="K620" s="689"/>
      <c r="L620" s="689"/>
      <c r="M620" s="689"/>
      <c r="N620" s="689"/>
      <c r="O620" s="689"/>
      <c r="P620" s="689"/>
      <c r="Q620" s="689"/>
      <c r="R620" s="689"/>
      <c r="S620" s="689"/>
      <c r="T620" s="689"/>
      <c r="U620" s="689"/>
      <c r="V620" s="689"/>
      <c r="W620" s="327"/>
      <c r="X620" s="327"/>
      <c r="Y620" s="327"/>
      <c r="Z620" s="327"/>
      <c r="AA620" s="327"/>
      <c r="AB620" s="327"/>
    </row>
    <row r="621" spans="1:28" s="40" customFormat="1" ht="15">
      <c r="A621" s="412"/>
      <c r="B621" s="412"/>
      <c r="C621" s="412"/>
      <c r="D621" s="412"/>
      <c r="E621" s="412"/>
      <c r="F621" s="412"/>
      <c r="G621" s="689"/>
      <c r="H621" s="689"/>
      <c r="I621" s="689"/>
      <c r="J621" s="689"/>
      <c r="K621" s="689"/>
      <c r="L621" s="689"/>
      <c r="M621" s="689"/>
      <c r="N621" s="689"/>
      <c r="O621" s="689"/>
      <c r="P621" s="689"/>
      <c r="Q621" s="689"/>
      <c r="R621" s="689"/>
      <c r="S621" s="689"/>
      <c r="T621" s="689"/>
      <c r="U621" s="689"/>
      <c r="V621" s="689"/>
      <c r="W621" s="327"/>
      <c r="X621" s="327"/>
      <c r="Y621" s="327"/>
      <c r="Z621" s="327"/>
      <c r="AA621" s="327"/>
      <c r="AB621" s="327"/>
    </row>
    <row r="622" spans="1:28" s="40" customFormat="1" ht="15">
      <c r="A622" s="412"/>
      <c r="B622" s="412"/>
      <c r="C622" s="412"/>
      <c r="D622" s="412"/>
      <c r="E622" s="412"/>
      <c r="F622" s="412"/>
      <c r="G622" s="689"/>
      <c r="H622" s="689"/>
      <c r="I622" s="689"/>
      <c r="J622" s="689"/>
      <c r="K622" s="689"/>
      <c r="L622" s="689"/>
      <c r="M622" s="689"/>
      <c r="N622" s="689"/>
      <c r="O622" s="689"/>
      <c r="P622" s="689"/>
      <c r="Q622" s="689"/>
      <c r="R622" s="689"/>
      <c r="S622" s="689"/>
      <c r="T622" s="689"/>
      <c r="U622" s="689"/>
      <c r="V622" s="689"/>
      <c r="W622" s="327"/>
      <c r="X622" s="327"/>
      <c r="Y622" s="327"/>
      <c r="Z622" s="327"/>
      <c r="AA622" s="327"/>
      <c r="AB622" s="327"/>
    </row>
    <row r="623" spans="1:28" s="40" customFormat="1" ht="15">
      <c r="A623" s="412"/>
      <c r="B623" s="412"/>
      <c r="C623" s="412"/>
      <c r="D623" s="412"/>
      <c r="E623" s="412"/>
      <c r="F623" s="412"/>
      <c r="G623" s="689"/>
      <c r="H623" s="689"/>
      <c r="I623" s="689"/>
      <c r="J623" s="689"/>
      <c r="K623" s="689"/>
      <c r="L623" s="689"/>
      <c r="M623" s="689"/>
      <c r="N623" s="689"/>
      <c r="O623" s="689"/>
      <c r="P623" s="689"/>
      <c r="Q623" s="689"/>
      <c r="R623" s="689"/>
      <c r="S623" s="689"/>
      <c r="T623" s="689"/>
      <c r="U623" s="689"/>
      <c r="V623" s="689"/>
      <c r="W623" s="327"/>
      <c r="X623" s="327"/>
      <c r="Y623" s="327"/>
      <c r="Z623" s="327"/>
      <c r="AA623" s="327"/>
      <c r="AB623" s="327"/>
    </row>
    <row r="624" spans="1:28" s="40" customFormat="1" ht="15">
      <c r="A624" s="412"/>
      <c r="B624" s="412"/>
      <c r="C624" s="412"/>
      <c r="D624" s="412"/>
      <c r="E624" s="412"/>
      <c r="F624" s="412"/>
      <c r="G624" s="689"/>
      <c r="H624" s="689"/>
      <c r="I624" s="689"/>
      <c r="J624" s="689"/>
      <c r="K624" s="689"/>
      <c r="L624" s="689"/>
      <c r="M624" s="689"/>
      <c r="N624" s="689"/>
      <c r="O624" s="689"/>
      <c r="P624" s="689"/>
      <c r="Q624" s="689"/>
      <c r="R624" s="689"/>
      <c r="S624" s="689"/>
      <c r="T624" s="689"/>
      <c r="U624" s="689"/>
      <c r="V624" s="689"/>
      <c r="W624" s="327"/>
      <c r="X624" s="327"/>
      <c r="Y624" s="327"/>
      <c r="Z624" s="327"/>
      <c r="AA624" s="327"/>
      <c r="AB624" s="327"/>
    </row>
    <row r="625" spans="1:28" s="40" customFormat="1" ht="15">
      <c r="A625" s="412"/>
      <c r="B625" s="412"/>
      <c r="C625" s="412"/>
      <c r="D625" s="412"/>
      <c r="E625" s="412"/>
      <c r="F625" s="412"/>
      <c r="G625" s="689"/>
      <c r="H625" s="689"/>
      <c r="I625" s="689"/>
      <c r="J625" s="689"/>
      <c r="K625" s="689"/>
      <c r="L625" s="689"/>
      <c r="M625" s="689"/>
      <c r="N625" s="689"/>
      <c r="O625" s="689"/>
      <c r="P625" s="689"/>
      <c r="Q625" s="689"/>
      <c r="R625" s="689"/>
      <c r="S625" s="689"/>
      <c r="T625" s="689"/>
      <c r="U625" s="689"/>
      <c r="V625" s="689"/>
      <c r="W625" s="327"/>
      <c r="X625" s="327"/>
      <c r="Y625" s="327"/>
      <c r="Z625" s="327"/>
      <c r="AA625" s="327"/>
      <c r="AB625" s="327"/>
    </row>
    <row r="626" spans="1:28" s="40" customFormat="1" ht="15">
      <c r="A626" s="412"/>
      <c r="B626" s="412"/>
      <c r="C626" s="412"/>
      <c r="D626" s="412"/>
      <c r="E626" s="412"/>
      <c r="F626" s="412"/>
      <c r="G626" s="689"/>
      <c r="H626" s="689"/>
      <c r="I626" s="689"/>
      <c r="J626" s="689"/>
      <c r="K626" s="689"/>
      <c r="L626" s="689"/>
      <c r="M626" s="689"/>
      <c r="N626" s="689"/>
      <c r="O626" s="689"/>
      <c r="P626" s="689"/>
      <c r="Q626" s="689"/>
      <c r="R626" s="689"/>
      <c r="S626" s="689"/>
      <c r="T626" s="689"/>
      <c r="U626" s="689"/>
      <c r="V626" s="689"/>
      <c r="W626" s="327"/>
      <c r="X626" s="327"/>
      <c r="Y626" s="327"/>
      <c r="Z626" s="327"/>
      <c r="AA626" s="327"/>
      <c r="AB626" s="327"/>
    </row>
    <row r="627" spans="1:28" s="40" customFormat="1" ht="15">
      <c r="A627" s="412"/>
      <c r="B627" s="412"/>
      <c r="C627" s="412"/>
      <c r="D627" s="412"/>
      <c r="E627" s="412"/>
      <c r="F627" s="412"/>
      <c r="G627" s="689"/>
      <c r="H627" s="689"/>
      <c r="I627" s="689"/>
      <c r="J627" s="689"/>
      <c r="K627" s="689"/>
      <c r="L627" s="689"/>
      <c r="M627" s="689"/>
      <c r="N627" s="689"/>
      <c r="O627" s="689"/>
      <c r="P627" s="689"/>
      <c r="Q627" s="689"/>
      <c r="R627" s="689"/>
      <c r="S627" s="689"/>
      <c r="T627" s="689"/>
      <c r="U627" s="689"/>
      <c r="V627" s="689"/>
      <c r="W627" s="327"/>
      <c r="X627" s="327"/>
      <c r="Y627" s="327"/>
      <c r="Z627" s="327"/>
      <c r="AA627" s="327"/>
      <c r="AB627" s="327"/>
    </row>
    <row r="628" spans="1:28" s="40" customFormat="1" ht="15">
      <c r="A628" s="412"/>
      <c r="B628" s="412"/>
      <c r="C628" s="412"/>
      <c r="D628" s="412"/>
      <c r="E628" s="412"/>
      <c r="F628" s="412"/>
      <c r="G628" s="689"/>
      <c r="H628" s="689"/>
      <c r="I628" s="689"/>
      <c r="J628" s="689"/>
      <c r="K628" s="689"/>
      <c r="L628" s="689"/>
      <c r="M628" s="689"/>
      <c r="N628" s="689"/>
      <c r="O628" s="689"/>
      <c r="P628" s="689"/>
      <c r="Q628" s="689"/>
      <c r="R628" s="689"/>
      <c r="S628" s="689"/>
      <c r="T628" s="689"/>
      <c r="U628" s="689"/>
      <c r="V628" s="689"/>
      <c r="W628" s="327"/>
      <c r="X628" s="327"/>
      <c r="Y628" s="327"/>
      <c r="Z628" s="327"/>
      <c r="AA628" s="327"/>
      <c r="AB628" s="327"/>
    </row>
    <row r="629" spans="1:28" s="40" customFormat="1" ht="15">
      <c r="A629" s="412"/>
      <c r="B629" s="412"/>
      <c r="C629" s="412"/>
      <c r="D629" s="412"/>
      <c r="E629" s="412"/>
      <c r="F629" s="412"/>
      <c r="G629" s="689"/>
      <c r="H629" s="689"/>
      <c r="I629" s="689"/>
      <c r="J629" s="689"/>
      <c r="K629" s="689"/>
      <c r="L629" s="689"/>
      <c r="M629" s="689"/>
      <c r="N629" s="689"/>
      <c r="O629" s="689"/>
      <c r="P629" s="689"/>
      <c r="Q629" s="689"/>
      <c r="R629" s="689"/>
      <c r="S629" s="689"/>
      <c r="T629" s="689"/>
      <c r="U629" s="689"/>
      <c r="V629" s="689"/>
      <c r="W629" s="327"/>
      <c r="X629" s="327"/>
      <c r="Y629" s="327"/>
      <c r="Z629" s="327"/>
      <c r="AA629" s="327"/>
      <c r="AB629" s="327"/>
    </row>
    <row r="630" spans="1:28" s="40" customFormat="1" ht="15">
      <c r="A630" s="412"/>
      <c r="B630" s="412"/>
      <c r="C630" s="412"/>
      <c r="D630" s="412"/>
      <c r="E630" s="412"/>
      <c r="F630" s="412"/>
      <c r="G630" s="689"/>
      <c r="H630" s="689"/>
      <c r="I630" s="689"/>
      <c r="J630" s="689"/>
      <c r="K630" s="689"/>
      <c r="L630" s="689"/>
      <c r="M630" s="689"/>
      <c r="N630" s="689"/>
      <c r="O630" s="689"/>
      <c r="P630" s="689"/>
      <c r="Q630" s="689"/>
      <c r="R630" s="689"/>
      <c r="S630" s="689"/>
      <c r="T630" s="689"/>
      <c r="U630" s="689"/>
      <c r="V630" s="689"/>
      <c r="W630" s="327"/>
      <c r="X630" s="327"/>
      <c r="Y630" s="327"/>
      <c r="Z630" s="327"/>
      <c r="AA630" s="327"/>
      <c r="AB630" s="327"/>
    </row>
    <row r="631" spans="1:28" s="40" customFormat="1" ht="15">
      <c r="A631" s="412"/>
      <c r="B631" s="412"/>
      <c r="C631" s="412"/>
      <c r="D631" s="412"/>
      <c r="E631" s="412"/>
      <c r="F631" s="412"/>
      <c r="G631" s="689"/>
      <c r="H631" s="689"/>
      <c r="I631" s="689"/>
      <c r="J631" s="689"/>
      <c r="K631" s="689"/>
      <c r="L631" s="689"/>
      <c r="M631" s="689"/>
      <c r="N631" s="689"/>
      <c r="O631" s="689"/>
      <c r="P631" s="689"/>
      <c r="Q631" s="689"/>
      <c r="R631" s="689"/>
      <c r="S631" s="689"/>
      <c r="T631" s="689"/>
      <c r="U631" s="689"/>
      <c r="V631" s="689"/>
      <c r="W631" s="327"/>
      <c r="X631" s="327"/>
      <c r="Y631" s="327"/>
      <c r="Z631" s="327"/>
      <c r="AA631" s="327"/>
      <c r="AB631" s="327"/>
    </row>
    <row r="632" spans="1:28" s="40" customFormat="1" ht="15">
      <c r="A632" s="412"/>
      <c r="B632" s="412"/>
      <c r="C632" s="412"/>
      <c r="D632" s="412"/>
      <c r="E632" s="412"/>
      <c r="F632" s="412"/>
      <c r="G632" s="689"/>
      <c r="H632" s="689"/>
      <c r="I632" s="689"/>
      <c r="J632" s="689"/>
      <c r="K632" s="689"/>
      <c r="L632" s="689"/>
      <c r="M632" s="689"/>
      <c r="N632" s="689"/>
      <c r="O632" s="689"/>
      <c r="P632" s="689"/>
      <c r="Q632" s="689"/>
      <c r="R632" s="689"/>
      <c r="S632" s="689"/>
      <c r="T632" s="689"/>
      <c r="U632" s="689"/>
      <c r="V632" s="689"/>
      <c r="W632" s="327"/>
      <c r="X632" s="327"/>
      <c r="Y632" s="327"/>
      <c r="Z632" s="327"/>
      <c r="AA632" s="327"/>
      <c r="AB632" s="327"/>
    </row>
    <row r="633" spans="1:28" s="40" customFormat="1" ht="15">
      <c r="A633" s="412"/>
      <c r="B633" s="412"/>
      <c r="C633" s="412"/>
      <c r="D633" s="412"/>
      <c r="E633" s="412"/>
      <c r="F633" s="412"/>
      <c r="G633" s="689"/>
      <c r="H633" s="689"/>
      <c r="I633" s="689"/>
      <c r="J633" s="689"/>
      <c r="K633" s="689"/>
      <c r="L633" s="689"/>
      <c r="M633" s="689"/>
      <c r="N633" s="689"/>
      <c r="O633" s="689"/>
      <c r="P633" s="689"/>
      <c r="Q633" s="689"/>
      <c r="R633" s="689"/>
      <c r="S633" s="689"/>
      <c r="T633" s="689"/>
      <c r="U633" s="689"/>
      <c r="V633" s="689"/>
      <c r="W633" s="327"/>
      <c r="X633" s="327"/>
      <c r="Y633" s="327"/>
      <c r="Z633" s="327"/>
      <c r="AA633" s="327"/>
      <c r="AB633" s="327"/>
    </row>
    <row r="634" spans="1:28" s="40" customFormat="1" ht="15">
      <c r="A634" s="412"/>
      <c r="B634" s="412"/>
      <c r="C634" s="412"/>
      <c r="D634" s="412"/>
      <c r="E634" s="412"/>
      <c r="F634" s="412"/>
      <c r="G634" s="689"/>
      <c r="H634" s="689"/>
      <c r="I634" s="689"/>
      <c r="J634" s="689"/>
      <c r="K634" s="689"/>
      <c r="L634" s="689"/>
      <c r="M634" s="689"/>
      <c r="N634" s="689"/>
      <c r="O634" s="689"/>
      <c r="P634" s="689"/>
      <c r="Q634" s="689"/>
      <c r="R634" s="689"/>
      <c r="S634" s="689"/>
      <c r="T634" s="689"/>
      <c r="U634" s="689"/>
      <c r="V634" s="689"/>
      <c r="W634" s="327"/>
      <c r="X634" s="327"/>
      <c r="Y634" s="327"/>
      <c r="Z634" s="327"/>
      <c r="AA634" s="327"/>
      <c r="AB634" s="327"/>
    </row>
    <row r="635" spans="1:28" s="40" customFormat="1" ht="15">
      <c r="A635" s="412"/>
      <c r="B635" s="412"/>
      <c r="C635" s="412"/>
      <c r="D635" s="412"/>
      <c r="E635" s="412"/>
      <c r="F635" s="412"/>
      <c r="G635" s="689"/>
      <c r="H635" s="689"/>
      <c r="I635" s="689"/>
      <c r="J635" s="689"/>
      <c r="K635" s="689"/>
      <c r="L635" s="689"/>
      <c r="M635" s="689"/>
      <c r="N635" s="689"/>
      <c r="O635" s="689"/>
      <c r="P635" s="689"/>
      <c r="Q635" s="689"/>
      <c r="R635" s="689"/>
      <c r="S635" s="689"/>
      <c r="T635" s="689"/>
      <c r="U635" s="689"/>
      <c r="V635" s="689"/>
      <c r="W635" s="327"/>
      <c r="X635" s="327"/>
      <c r="Y635" s="327"/>
      <c r="Z635" s="327"/>
      <c r="AA635" s="327"/>
      <c r="AB635" s="327"/>
    </row>
    <row r="636" spans="1:28" s="40" customFormat="1" ht="15">
      <c r="A636" s="412"/>
      <c r="B636" s="412"/>
      <c r="C636" s="412"/>
      <c r="D636" s="412"/>
      <c r="E636" s="412"/>
      <c r="F636" s="412"/>
      <c r="G636" s="689"/>
      <c r="H636" s="689"/>
      <c r="I636" s="689"/>
      <c r="J636" s="689"/>
      <c r="K636" s="689"/>
      <c r="L636" s="689"/>
      <c r="M636" s="689"/>
      <c r="N636" s="689"/>
      <c r="O636" s="689"/>
      <c r="P636" s="689"/>
      <c r="Q636" s="689"/>
      <c r="R636" s="689"/>
      <c r="S636" s="689"/>
      <c r="T636" s="689"/>
      <c r="U636" s="689"/>
      <c r="V636" s="689"/>
      <c r="W636" s="327"/>
      <c r="X636" s="327"/>
      <c r="Y636" s="327"/>
      <c r="Z636" s="327"/>
      <c r="AA636" s="327"/>
      <c r="AB636" s="327"/>
    </row>
    <row r="637" spans="1:28" s="40" customFormat="1" ht="15">
      <c r="A637" s="412"/>
      <c r="B637" s="412"/>
      <c r="C637" s="412"/>
      <c r="D637" s="412"/>
      <c r="E637" s="412"/>
      <c r="F637" s="412"/>
      <c r="G637" s="689"/>
      <c r="H637" s="689"/>
      <c r="I637" s="689"/>
      <c r="J637" s="689"/>
      <c r="K637" s="689"/>
      <c r="L637" s="689"/>
      <c r="M637" s="689"/>
      <c r="N637" s="689"/>
      <c r="O637" s="689"/>
      <c r="P637" s="689"/>
      <c r="Q637" s="689"/>
      <c r="R637" s="689"/>
      <c r="S637" s="689"/>
      <c r="T637" s="689"/>
      <c r="U637" s="689"/>
      <c r="V637" s="689"/>
      <c r="W637" s="327"/>
      <c r="X637" s="327"/>
      <c r="Y637" s="327"/>
      <c r="Z637" s="327"/>
      <c r="AA637" s="327"/>
      <c r="AB637" s="327"/>
    </row>
    <row r="638" spans="1:28" s="40" customFormat="1" ht="15">
      <c r="A638" s="412"/>
      <c r="B638" s="412"/>
      <c r="C638" s="412"/>
      <c r="D638" s="412"/>
      <c r="E638" s="412"/>
      <c r="F638" s="412"/>
      <c r="G638" s="689"/>
      <c r="H638" s="689"/>
      <c r="I638" s="689"/>
      <c r="J638" s="689"/>
      <c r="K638" s="689"/>
      <c r="L638" s="689"/>
      <c r="M638" s="689"/>
      <c r="N638" s="689"/>
      <c r="O638" s="689"/>
      <c r="P638" s="689"/>
      <c r="Q638" s="689"/>
      <c r="R638" s="689"/>
      <c r="S638" s="689"/>
      <c r="T638" s="689"/>
      <c r="U638" s="689"/>
      <c r="V638" s="689"/>
      <c r="W638" s="327"/>
      <c r="X638" s="327"/>
      <c r="Y638" s="327"/>
      <c r="Z638" s="327"/>
      <c r="AA638" s="327"/>
      <c r="AB638" s="327"/>
    </row>
    <row r="639" spans="1:28" s="40" customFormat="1" ht="15">
      <c r="A639" s="412"/>
      <c r="B639" s="412"/>
      <c r="C639" s="412"/>
      <c r="D639" s="412"/>
      <c r="E639" s="412"/>
      <c r="F639" s="412"/>
      <c r="G639" s="689"/>
      <c r="H639" s="689"/>
      <c r="I639" s="689"/>
      <c r="J639" s="689"/>
      <c r="K639" s="689"/>
      <c r="L639" s="689"/>
      <c r="M639" s="689"/>
      <c r="N639" s="689"/>
      <c r="O639" s="689"/>
      <c r="P639" s="689"/>
      <c r="Q639" s="689"/>
      <c r="R639" s="689"/>
      <c r="S639" s="689"/>
      <c r="T639" s="689"/>
      <c r="U639" s="689"/>
      <c r="V639" s="689"/>
      <c r="W639" s="327"/>
      <c r="X639" s="327"/>
      <c r="Y639" s="327"/>
      <c r="Z639" s="327"/>
      <c r="AA639" s="327"/>
      <c r="AB639" s="327"/>
    </row>
    <row r="640" spans="1:28" s="40" customFormat="1" ht="15">
      <c r="A640" s="412"/>
      <c r="B640" s="412"/>
      <c r="C640" s="412"/>
      <c r="D640" s="412"/>
      <c r="E640" s="412"/>
      <c r="F640" s="412"/>
      <c r="G640" s="689"/>
      <c r="H640" s="689"/>
      <c r="I640" s="689"/>
      <c r="J640" s="689"/>
      <c r="K640" s="689"/>
      <c r="L640" s="689"/>
      <c r="M640" s="689"/>
      <c r="N640" s="689"/>
      <c r="O640" s="689"/>
      <c r="P640" s="689"/>
      <c r="Q640" s="689"/>
      <c r="R640" s="689"/>
      <c r="S640" s="689"/>
      <c r="T640" s="689"/>
      <c r="U640" s="689"/>
      <c r="V640" s="689"/>
      <c r="W640" s="327"/>
      <c r="X640" s="327"/>
      <c r="Y640" s="327"/>
      <c r="Z640" s="327"/>
      <c r="AA640" s="327"/>
      <c r="AB640" s="327"/>
    </row>
    <row r="641" spans="1:28" s="40" customFormat="1" ht="15">
      <c r="A641" s="412"/>
      <c r="B641" s="412"/>
      <c r="C641" s="412"/>
      <c r="D641" s="412"/>
      <c r="E641" s="412"/>
      <c r="F641" s="412"/>
      <c r="G641" s="689"/>
      <c r="H641" s="689"/>
      <c r="I641" s="689"/>
      <c r="J641" s="689"/>
      <c r="K641" s="689"/>
      <c r="L641" s="689"/>
      <c r="M641" s="689"/>
      <c r="N641" s="689"/>
      <c r="O641" s="689"/>
      <c r="P641" s="689"/>
      <c r="Q641" s="689"/>
      <c r="R641" s="689"/>
      <c r="S641" s="689"/>
      <c r="T641" s="689"/>
      <c r="U641" s="689"/>
      <c r="V641" s="689"/>
      <c r="W641" s="327"/>
      <c r="X641" s="327"/>
      <c r="Y641" s="327"/>
      <c r="Z641" s="327"/>
      <c r="AA641" s="327"/>
      <c r="AB641" s="327"/>
    </row>
    <row r="642" spans="1:28" s="40" customFormat="1" ht="15">
      <c r="A642" s="412"/>
      <c r="B642" s="412"/>
      <c r="C642" s="412"/>
      <c r="D642" s="412"/>
      <c r="E642" s="412"/>
      <c r="F642" s="412"/>
      <c r="G642" s="689"/>
      <c r="H642" s="689"/>
      <c r="I642" s="689"/>
      <c r="J642" s="689"/>
      <c r="K642" s="689"/>
      <c r="L642" s="689"/>
      <c r="M642" s="689"/>
      <c r="N642" s="689"/>
      <c r="O642" s="689"/>
      <c r="P642" s="689"/>
      <c r="Q642" s="689"/>
      <c r="R642" s="689"/>
      <c r="S642" s="689"/>
      <c r="T642" s="689"/>
      <c r="U642" s="689"/>
      <c r="V642" s="689"/>
      <c r="W642" s="327"/>
      <c r="X642" s="327"/>
      <c r="Y642" s="327"/>
      <c r="Z642" s="327"/>
      <c r="AA642" s="327"/>
      <c r="AB642" s="327"/>
    </row>
    <row r="643" spans="1:28" s="40" customFormat="1" ht="15">
      <c r="A643" s="412"/>
      <c r="B643" s="412"/>
      <c r="C643" s="412"/>
      <c r="D643" s="412"/>
      <c r="E643" s="412"/>
      <c r="F643" s="412"/>
      <c r="G643" s="689"/>
      <c r="H643" s="689"/>
      <c r="I643" s="689"/>
      <c r="J643" s="689"/>
      <c r="K643" s="689"/>
      <c r="L643" s="689"/>
      <c r="M643" s="689"/>
      <c r="N643" s="689"/>
      <c r="O643" s="689"/>
      <c r="P643" s="689"/>
      <c r="Q643" s="689"/>
      <c r="R643" s="689"/>
      <c r="S643" s="689"/>
      <c r="T643" s="689"/>
      <c r="U643" s="689"/>
      <c r="V643" s="689"/>
      <c r="W643" s="327"/>
      <c r="X643" s="327"/>
      <c r="Y643" s="327"/>
      <c r="Z643" s="327"/>
      <c r="AA643" s="327"/>
      <c r="AB643" s="327"/>
    </row>
    <row r="644" spans="1:28" s="40" customFormat="1" ht="15">
      <c r="A644" s="412"/>
      <c r="B644" s="412"/>
      <c r="C644" s="412"/>
      <c r="D644" s="412"/>
      <c r="E644" s="412"/>
      <c r="F644" s="412"/>
      <c r="G644" s="689"/>
      <c r="H644" s="689"/>
      <c r="I644" s="689"/>
      <c r="J644" s="689"/>
      <c r="K644" s="689"/>
      <c r="L644" s="689"/>
      <c r="M644" s="689"/>
      <c r="N644" s="689"/>
      <c r="O644" s="689"/>
      <c r="P644" s="689"/>
      <c r="Q644" s="689"/>
      <c r="R644" s="689"/>
      <c r="S644" s="689"/>
      <c r="T644" s="689"/>
      <c r="U644" s="689"/>
      <c r="V644" s="689"/>
      <c r="W644" s="327"/>
      <c r="X644" s="327"/>
      <c r="Y644" s="327"/>
      <c r="Z644" s="327"/>
      <c r="AA644" s="327"/>
      <c r="AB644" s="327"/>
    </row>
    <row r="645" spans="1:28" s="40" customFormat="1" ht="15">
      <c r="A645" s="412"/>
      <c r="B645" s="412"/>
      <c r="C645" s="412"/>
      <c r="D645" s="412"/>
      <c r="E645" s="412"/>
      <c r="F645" s="412"/>
      <c r="G645" s="689"/>
      <c r="H645" s="689"/>
      <c r="I645" s="689"/>
      <c r="J645" s="689"/>
      <c r="K645" s="689"/>
      <c r="L645" s="689"/>
      <c r="M645" s="689"/>
      <c r="N645" s="689"/>
      <c r="O645" s="689"/>
      <c r="P645" s="689"/>
      <c r="Q645" s="689"/>
      <c r="R645" s="689"/>
      <c r="S645" s="689"/>
      <c r="T645" s="689"/>
      <c r="U645" s="689"/>
      <c r="V645" s="689"/>
      <c r="W645" s="327"/>
      <c r="X645" s="327"/>
      <c r="Y645" s="327"/>
      <c r="Z645" s="327"/>
      <c r="AA645" s="327"/>
      <c r="AB645" s="327"/>
    </row>
    <row r="646" spans="1:28" s="40" customFormat="1" ht="15">
      <c r="A646" s="412"/>
      <c r="B646" s="412"/>
      <c r="C646" s="412"/>
      <c r="D646" s="412"/>
      <c r="E646" s="412"/>
      <c r="F646" s="412"/>
      <c r="G646" s="689"/>
      <c r="H646" s="689"/>
      <c r="I646" s="689"/>
      <c r="J646" s="689"/>
      <c r="K646" s="689"/>
      <c r="L646" s="689"/>
      <c r="M646" s="689"/>
      <c r="N646" s="689"/>
      <c r="O646" s="689"/>
      <c r="P646" s="689"/>
      <c r="Q646" s="689"/>
      <c r="R646" s="689"/>
      <c r="S646" s="689"/>
      <c r="T646" s="689"/>
      <c r="U646" s="689"/>
      <c r="V646" s="689"/>
      <c r="W646" s="327"/>
      <c r="X646" s="327"/>
      <c r="Y646" s="327"/>
      <c r="Z646" s="327"/>
      <c r="AA646" s="327"/>
      <c r="AB646" s="327"/>
    </row>
    <row r="647" spans="1:28" s="40" customFormat="1" ht="15">
      <c r="A647" s="412"/>
      <c r="B647" s="412"/>
      <c r="C647" s="412"/>
      <c r="D647" s="412"/>
      <c r="E647" s="412"/>
      <c r="F647" s="412"/>
      <c r="G647" s="689"/>
      <c r="H647" s="689"/>
      <c r="I647" s="689"/>
      <c r="J647" s="689"/>
      <c r="K647" s="689"/>
      <c r="L647" s="689"/>
      <c r="M647" s="689"/>
      <c r="N647" s="689"/>
      <c r="O647" s="689"/>
      <c r="P647" s="689"/>
      <c r="Q647" s="689"/>
      <c r="R647" s="689"/>
      <c r="S647" s="689"/>
      <c r="T647" s="689"/>
      <c r="U647" s="689"/>
      <c r="V647" s="689"/>
      <c r="W647" s="327"/>
      <c r="X647" s="327"/>
      <c r="Y647" s="327"/>
      <c r="Z647" s="327"/>
      <c r="AA647" s="327"/>
      <c r="AB647" s="327"/>
    </row>
    <row r="648" spans="1:28" s="40" customFormat="1" ht="15">
      <c r="A648" s="412"/>
      <c r="B648" s="412"/>
      <c r="C648" s="412"/>
      <c r="D648" s="412"/>
      <c r="E648" s="412"/>
      <c r="F648" s="412"/>
      <c r="G648" s="689"/>
      <c r="H648" s="689"/>
      <c r="I648" s="689"/>
      <c r="J648" s="689"/>
      <c r="K648" s="689"/>
      <c r="L648" s="689"/>
      <c r="M648" s="689"/>
      <c r="N648" s="689"/>
      <c r="O648" s="689"/>
      <c r="P648" s="689"/>
      <c r="Q648" s="689"/>
      <c r="R648" s="689"/>
      <c r="S648" s="689"/>
      <c r="T648" s="689"/>
      <c r="U648" s="689"/>
      <c r="V648" s="689"/>
      <c r="W648" s="327"/>
      <c r="X648" s="327"/>
      <c r="Y648" s="327"/>
      <c r="Z648" s="327"/>
      <c r="AA648" s="327"/>
      <c r="AB648" s="327"/>
    </row>
    <row r="649" spans="1:28" s="40" customFormat="1" ht="15">
      <c r="A649" s="412"/>
      <c r="B649" s="412"/>
      <c r="C649" s="412"/>
      <c r="D649" s="412"/>
      <c r="E649" s="412"/>
      <c r="F649" s="412"/>
      <c r="G649" s="689"/>
      <c r="H649" s="689"/>
      <c r="I649" s="689"/>
      <c r="J649" s="689"/>
      <c r="K649" s="689"/>
      <c r="L649" s="689"/>
      <c r="M649" s="689"/>
      <c r="N649" s="689"/>
      <c r="O649" s="689"/>
      <c r="P649" s="689"/>
      <c r="Q649" s="689"/>
      <c r="R649" s="689"/>
      <c r="S649" s="689"/>
      <c r="T649" s="689"/>
      <c r="U649" s="689"/>
      <c r="V649" s="689"/>
      <c r="W649" s="327"/>
      <c r="X649" s="327"/>
      <c r="Y649" s="327"/>
      <c r="Z649" s="327"/>
      <c r="AA649" s="327"/>
      <c r="AB649" s="327"/>
    </row>
    <row r="650" spans="1:28" s="40" customFormat="1" ht="15">
      <c r="A650" s="412"/>
      <c r="B650" s="412"/>
      <c r="C650" s="412"/>
      <c r="D650" s="412"/>
      <c r="E650" s="412"/>
      <c r="F650" s="412"/>
      <c r="G650" s="689"/>
      <c r="H650" s="689"/>
      <c r="I650" s="689"/>
      <c r="J650" s="689"/>
      <c r="K650" s="689"/>
      <c r="L650" s="689"/>
      <c r="M650" s="689"/>
      <c r="N650" s="689"/>
      <c r="O650" s="689"/>
      <c r="P650" s="689"/>
      <c r="Q650" s="689"/>
      <c r="R650" s="689"/>
      <c r="S650" s="689"/>
      <c r="T650" s="689"/>
      <c r="U650" s="689"/>
      <c r="V650" s="689"/>
      <c r="W650" s="327"/>
      <c r="X650" s="327"/>
      <c r="Y650" s="327"/>
      <c r="Z650" s="327"/>
      <c r="AA650" s="327"/>
      <c r="AB650" s="327"/>
    </row>
    <row r="651" spans="1:28" s="40" customFormat="1" ht="15">
      <c r="A651" s="412"/>
      <c r="B651" s="412"/>
      <c r="C651" s="412"/>
      <c r="D651" s="412"/>
      <c r="E651" s="412"/>
      <c r="F651" s="412"/>
      <c r="G651" s="689"/>
      <c r="H651" s="689"/>
      <c r="I651" s="689"/>
      <c r="J651" s="689"/>
      <c r="K651" s="689"/>
      <c r="L651" s="689"/>
      <c r="M651" s="689"/>
      <c r="N651" s="689"/>
      <c r="O651" s="689"/>
      <c r="P651" s="689"/>
      <c r="Q651" s="689"/>
      <c r="R651" s="689"/>
      <c r="S651" s="689"/>
      <c r="T651" s="689"/>
      <c r="U651" s="689"/>
      <c r="V651" s="689"/>
      <c r="W651" s="327"/>
      <c r="X651" s="327"/>
      <c r="Y651" s="327"/>
      <c r="Z651" s="327"/>
      <c r="AA651" s="327"/>
      <c r="AB651" s="327"/>
    </row>
    <row r="652" spans="1:28" s="40" customFormat="1" ht="15">
      <c r="A652" s="412"/>
      <c r="B652" s="412"/>
      <c r="C652" s="412"/>
      <c r="D652" s="412"/>
      <c r="E652" s="412"/>
      <c r="F652" s="412"/>
      <c r="G652" s="689"/>
      <c r="H652" s="689"/>
      <c r="I652" s="689"/>
      <c r="J652" s="689"/>
      <c r="K652" s="689"/>
      <c r="L652" s="689"/>
      <c r="M652" s="689"/>
      <c r="N652" s="689"/>
      <c r="O652" s="689"/>
      <c r="P652" s="689"/>
      <c r="Q652" s="689"/>
      <c r="R652" s="689"/>
      <c r="S652" s="689"/>
      <c r="T652" s="689"/>
      <c r="U652" s="689"/>
      <c r="V652" s="689"/>
      <c r="W652" s="327"/>
      <c r="X652" s="327"/>
      <c r="Y652" s="327"/>
      <c r="Z652" s="327"/>
      <c r="AA652" s="327"/>
      <c r="AB652" s="327"/>
    </row>
    <row r="653" spans="1:28" s="40" customFormat="1" ht="15">
      <c r="A653" s="412"/>
      <c r="B653" s="412"/>
      <c r="C653" s="412"/>
      <c r="D653" s="412"/>
      <c r="E653" s="412"/>
      <c r="F653" s="412"/>
      <c r="G653" s="689"/>
      <c r="H653" s="689"/>
      <c r="I653" s="689"/>
      <c r="J653" s="689"/>
      <c r="K653" s="689"/>
      <c r="L653" s="689"/>
      <c r="M653" s="689"/>
      <c r="N653" s="689"/>
      <c r="O653" s="689"/>
      <c r="P653" s="689"/>
      <c r="Q653" s="689"/>
      <c r="R653" s="689"/>
      <c r="S653" s="689"/>
      <c r="T653" s="689"/>
      <c r="U653" s="689"/>
      <c r="V653" s="689"/>
      <c r="W653" s="327"/>
      <c r="X653" s="327"/>
      <c r="Y653" s="327"/>
      <c r="Z653" s="327"/>
      <c r="AA653" s="327"/>
      <c r="AB653" s="327"/>
    </row>
    <row r="654" spans="1:28" s="40" customFormat="1" ht="15">
      <c r="A654" s="412"/>
      <c r="B654" s="412"/>
      <c r="C654" s="412"/>
      <c r="D654" s="412"/>
      <c r="E654" s="412"/>
      <c r="F654" s="412"/>
      <c r="G654" s="689"/>
      <c r="H654" s="689"/>
      <c r="I654" s="689"/>
      <c r="J654" s="689"/>
      <c r="K654" s="689"/>
      <c r="L654" s="689"/>
      <c r="M654" s="689"/>
      <c r="N654" s="689"/>
      <c r="O654" s="689"/>
      <c r="P654" s="689"/>
      <c r="Q654" s="689"/>
      <c r="R654" s="689"/>
      <c r="S654" s="689"/>
      <c r="T654" s="689"/>
      <c r="U654" s="689"/>
      <c r="V654" s="689"/>
      <c r="W654" s="327"/>
      <c r="X654" s="327"/>
      <c r="Y654" s="327"/>
      <c r="Z654" s="327"/>
      <c r="AA654" s="327"/>
      <c r="AB654" s="327"/>
    </row>
    <row r="655" spans="1:28" s="40" customFormat="1" ht="15">
      <c r="A655" s="412"/>
      <c r="B655" s="412"/>
      <c r="C655" s="412"/>
      <c r="D655" s="412"/>
      <c r="E655" s="412"/>
      <c r="F655" s="412"/>
      <c r="G655" s="689"/>
      <c r="H655" s="689"/>
      <c r="I655" s="689"/>
      <c r="J655" s="689"/>
      <c r="K655" s="689"/>
      <c r="L655" s="689"/>
      <c r="M655" s="689"/>
      <c r="N655" s="689"/>
      <c r="O655" s="689"/>
      <c r="P655" s="689"/>
      <c r="Q655" s="689"/>
      <c r="R655" s="689"/>
      <c r="S655" s="689"/>
      <c r="T655" s="689"/>
      <c r="U655" s="689"/>
      <c r="V655" s="689"/>
      <c r="W655" s="327"/>
      <c r="X655" s="327"/>
      <c r="Y655" s="327"/>
      <c r="Z655" s="327"/>
      <c r="AA655" s="327"/>
      <c r="AB655" s="327"/>
    </row>
    <row r="656" spans="1:28" s="40" customFormat="1" ht="15">
      <c r="A656" s="412"/>
      <c r="B656" s="412"/>
      <c r="C656" s="412"/>
      <c r="D656" s="412"/>
      <c r="E656" s="412"/>
      <c r="F656" s="412"/>
      <c r="G656" s="689"/>
      <c r="H656" s="689"/>
      <c r="I656" s="689"/>
      <c r="J656" s="689"/>
      <c r="K656" s="689"/>
      <c r="L656" s="689"/>
      <c r="M656" s="689"/>
      <c r="N656" s="689"/>
      <c r="O656" s="689"/>
      <c r="P656" s="689"/>
      <c r="Q656" s="689"/>
      <c r="R656" s="689"/>
      <c r="S656" s="689"/>
      <c r="T656" s="689"/>
      <c r="U656" s="689"/>
      <c r="V656" s="689"/>
      <c r="W656" s="327"/>
      <c r="X656" s="327"/>
      <c r="Y656" s="327"/>
      <c r="Z656" s="327"/>
      <c r="AA656" s="327"/>
      <c r="AB656" s="327"/>
    </row>
    <row r="657" spans="1:28" s="40" customFormat="1" ht="15">
      <c r="A657" s="412"/>
      <c r="B657" s="412"/>
      <c r="C657" s="412"/>
      <c r="D657" s="412"/>
      <c r="E657" s="412"/>
      <c r="F657" s="412"/>
      <c r="G657" s="689"/>
      <c r="H657" s="689"/>
      <c r="I657" s="689"/>
      <c r="J657" s="689"/>
      <c r="K657" s="689"/>
      <c r="L657" s="689"/>
      <c r="M657" s="689"/>
      <c r="N657" s="689"/>
      <c r="O657" s="689"/>
      <c r="P657" s="689"/>
      <c r="Q657" s="689"/>
      <c r="R657" s="689"/>
      <c r="S657" s="689"/>
      <c r="T657" s="689"/>
      <c r="U657" s="689"/>
      <c r="V657" s="689"/>
      <c r="W657" s="327"/>
      <c r="X657" s="327"/>
      <c r="Y657" s="327"/>
      <c r="Z657" s="327"/>
      <c r="AA657" s="327"/>
      <c r="AB657" s="327"/>
    </row>
    <row r="658" spans="1:28" s="40" customFormat="1" ht="15">
      <c r="A658" s="412"/>
      <c r="B658" s="412"/>
      <c r="C658" s="412"/>
      <c r="D658" s="412"/>
      <c r="E658" s="412"/>
      <c r="F658" s="412"/>
      <c r="G658" s="689"/>
      <c r="H658" s="689"/>
      <c r="I658" s="689"/>
      <c r="J658" s="689"/>
      <c r="K658" s="689"/>
      <c r="L658" s="689"/>
      <c r="M658" s="689"/>
      <c r="N658" s="689"/>
      <c r="O658" s="689"/>
      <c r="P658" s="689"/>
      <c r="Q658" s="689"/>
      <c r="R658" s="689"/>
      <c r="S658" s="689"/>
      <c r="T658" s="689"/>
      <c r="U658" s="689"/>
      <c r="V658" s="689"/>
      <c r="W658" s="327"/>
      <c r="X658" s="327"/>
      <c r="Y658" s="327"/>
      <c r="Z658" s="327"/>
      <c r="AA658" s="327"/>
      <c r="AB658" s="327"/>
    </row>
    <row r="659" spans="1:28" s="40" customFormat="1" ht="15">
      <c r="A659" s="412"/>
      <c r="B659" s="412"/>
      <c r="C659" s="412"/>
      <c r="D659" s="412"/>
      <c r="E659" s="412"/>
      <c r="F659" s="412"/>
      <c r="G659" s="689"/>
      <c r="H659" s="689"/>
      <c r="I659" s="689"/>
      <c r="J659" s="689"/>
      <c r="K659" s="689"/>
      <c r="L659" s="689"/>
      <c r="M659" s="689"/>
      <c r="N659" s="689"/>
      <c r="O659" s="689"/>
      <c r="P659" s="689"/>
      <c r="Q659" s="689"/>
      <c r="R659" s="689"/>
      <c r="S659" s="689"/>
      <c r="T659" s="689"/>
      <c r="U659" s="689"/>
      <c r="V659" s="689"/>
      <c r="W659" s="327"/>
      <c r="X659" s="327"/>
      <c r="Y659" s="327"/>
      <c r="Z659" s="327"/>
      <c r="AA659" s="327"/>
      <c r="AB659" s="327"/>
    </row>
    <row r="660" spans="1:28" s="40" customFormat="1" ht="15">
      <c r="A660" s="412"/>
      <c r="B660" s="412"/>
      <c r="C660" s="412"/>
      <c r="D660" s="412"/>
      <c r="E660" s="412"/>
      <c r="F660" s="412"/>
      <c r="G660" s="689"/>
      <c r="H660" s="689"/>
      <c r="I660" s="689"/>
      <c r="J660" s="689"/>
      <c r="K660" s="689"/>
      <c r="L660" s="689"/>
      <c r="M660" s="689"/>
      <c r="N660" s="689"/>
      <c r="O660" s="689"/>
      <c r="P660" s="689"/>
      <c r="Q660" s="689"/>
      <c r="R660" s="689"/>
      <c r="S660" s="689"/>
      <c r="T660" s="689"/>
      <c r="U660" s="689"/>
      <c r="V660" s="689"/>
      <c r="W660" s="327"/>
      <c r="X660" s="327"/>
      <c r="Y660" s="327"/>
      <c r="Z660" s="327"/>
      <c r="AA660" s="327"/>
      <c r="AB660" s="327"/>
    </row>
    <row r="661" spans="1:28" s="40" customFormat="1" ht="15">
      <c r="A661" s="412"/>
      <c r="B661" s="412"/>
      <c r="C661" s="412"/>
      <c r="D661" s="412"/>
      <c r="E661" s="412"/>
      <c r="F661" s="412"/>
      <c r="G661" s="689"/>
      <c r="H661" s="689"/>
      <c r="I661" s="689"/>
      <c r="J661" s="689"/>
      <c r="K661" s="689"/>
      <c r="L661" s="689"/>
      <c r="M661" s="689"/>
      <c r="N661" s="689"/>
      <c r="O661" s="689"/>
      <c r="P661" s="689"/>
      <c r="Q661" s="689"/>
      <c r="R661" s="689"/>
      <c r="S661" s="689"/>
      <c r="T661" s="689"/>
      <c r="U661" s="689"/>
      <c r="V661" s="689"/>
      <c r="W661" s="327"/>
      <c r="X661" s="327"/>
      <c r="Y661" s="327"/>
      <c r="Z661" s="327"/>
      <c r="AA661" s="327"/>
      <c r="AB661" s="327"/>
    </row>
    <row r="662" spans="1:28" s="40" customFormat="1" ht="15">
      <c r="A662" s="412"/>
      <c r="B662" s="412"/>
      <c r="C662" s="412"/>
      <c r="D662" s="412"/>
      <c r="E662" s="412"/>
      <c r="F662" s="412"/>
      <c r="G662" s="689"/>
      <c r="H662" s="689"/>
      <c r="I662" s="689"/>
      <c r="J662" s="689"/>
      <c r="K662" s="689"/>
      <c r="L662" s="689"/>
      <c r="M662" s="689"/>
      <c r="N662" s="689"/>
      <c r="O662" s="689"/>
      <c r="P662" s="689"/>
      <c r="Q662" s="689"/>
      <c r="R662" s="689"/>
      <c r="S662" s="689"/>
      <c r="T662" s="689"/>
      <c r="U662" s="689"/>
      <c r="V662" s="689"/>
      <c r="W662" s="327"/>
      <c r="X662" s="327"/>
      <c r="Y662" s="327"/>
      <c r="Z662" s="327"/>
      <c r="AA662" s="327"/>
      <c r="AB662" s="327"/>
    </row>
    <row r="663" spans="1:28" s="40" customFormat="1" ht="15">
      <c r="A663" s="412"/>
      <c r="B663" s="412"/>
      <c r="C663" s="412"/>
      <c r="D663" s="412"/>
      <c r="E663" s="412"/>
      <c r="F663" s="412"/>
      <c r="G663" s="689"/>
      <c r="H663" s="689"/>
      <c r="I663" s="689"/>
      <c r="J663" s="689"/>
      <c r="K663" s="689"/>
      <c r="L663" s="689"/>
      <c r="M663" s="689"/>
      <c r="N663" s="689"/>
      <c r="O663" s="689"/>
      <c r="P663" s="689"/>
      <c r="Q663" s="689"/>
      <c r="R663" s="689"/>
      <c r="S663" s="689"/>
      <c r="T663" s="689"/>
      <c r="U663" s="689"/>
      <c r="V663" s="689"/>
      <c r="W663" s="327"/>
      <c r="X663" s="327"/>
      <c r="Y663" s="327"/>
      <c r="Z663" s="327"/>
      <c r="AA663" s="327"/>
      <c r="AB663" s="327"/>
    </row>
    <row r="664" spans="1:28" s="40" customFormat="1" ht="15">
      <c r="A664" s="412"/>
      <c r="B664" s="412"/>
      <c r="C664" s="412"/>
      <c r="D664" s="412"/>
      <c r="E664" s="412"/>
      <c r="F664" s="412"/>
      <c r="G664" s="689"/>
      <c r="H664" s="689"/>
      <c r="I664" s="689"/>
      <c r="J664" s="689"/>
      <c r="K664" s="689"/>
      <c r="L664" s="689"/>
      <c r="M664" s="689"/>
      <c r="N664" s="689"/>
      <c r="O664" s="689"/>
      <c r="P664" s="689"/>
      <c r="Q664" s="689"/>
      <c r="R664" s="689"/>
      <c r="S664" s="689"/>
      <c r="T664" s="689"/>
      <c r="U664" s="689"/>
      <c r="V664" s="689"/>
      <c r="W664" s="327"/>
      <c r="X664" s="327"/>
      <c r="Y664" s="327"/>
      <c r="Z664" s="327"/>
      <c r="AA664" s="327"/>
      <c r="AB664" s="327"/>
    </row>
    <row r="665" spans="1:28" s="40" customFormat="1" ht="15">
      <c r="A665" s="412"/>
      <c r="B665" s="412"/>
      <c r="C665" s="412"/>
      <c r="D665" s="412"/>
      <c r="E665" s="412"/>
      <c r="F665" s="412"/>
      <c r="G665" s="689"/>
      <c r="H665" s="689"/>
      <c r="I665" s="689"/>
      <c r="J665" s="689"/>
      <c r="K665" s="689"/>
      <c r="L665" s="689"/>
      <c r="M665" s="689"/>
      <c r="N665" s="689"/>
      <c r="O665" s="689"/>
      <c r="P665" s="689"/>
      <c r="Q665" s="689"/>
      <c r="R665" s="689"/>
      <c r="S665" s="689"/>
      <c r="T665" s="689"/>
      <c r="U665" s="689"/>
      <c r="V665" s="689"/>
      <c r="W665" s="327"/>
      <c r="X665" s="327"/>
      <c r="Y665" s="327"/>
      <c r="Z665" s="327"/>
      <c r="AA665" s="327"/>
      <c r="AB665" s="327"/>
    </row>
    <row r="666" spans="1:28" s="40" customFormat="1" ht="15">
      <c r="A666" s="412"/>
      <c r="B666" s="412"/>
      <c r="C666" s="412"/>
      <c r="D666" s="412"/>
      <c r="E666" s="412"/>
      <c r="F666" s="412"/>
      <c r="G666" s="689"/>
      <c r="H666" s="689"/>
      <c r="I666" s="689"/>
      <c r="J666" s="689"/>
      <c r="K666" s="689"/>
      <c r="L666" s="689"/>
      <c r="M666" s="689"/>
      <c r="N666" s="689"/>
      <c r="O666" s="689"/>
      <c r="P666" s="689"/>
      <c r="Q666" s="689"/>
      <c r="R666" s="689"/>
      <c r="S666" s="689"/>
      <c r="T666" s="689"/>
      <c r="U666" s="689"/>
      <c r="V666" s="689"/>
      <c r="W666" s="327"/>
      <c r="X666" s="327"/>
      <c r="Y666" s="327"/>
      <c r="Z666" s="327"/>
      <c r="AA666" s="327"/>
      <c r="AB666" s="327"/>
    </row>
    <row r="667" spans="1:28" s="40" customFormat="1" ht="15">
      <c r="A667" s="412"/>
      <c r="B667" s="412"/>
      <c r="C667" s="412"/>
      <c r="D667" s="412"/>
      <c r="E667" s="412"/>
      <c r="F667" s="412"/>
      <c r="G667" s="689"/>
      <c r="H667" s="689"/>
      <c r="I667" s="689"/>
      <c r="J667" s="689"/>
      <c r="K667" s="689"/>
      <c r="L667" s="689"/>
      <c r="M667" s="689"/>
      <c r="N667" s="689"/>
      <c r="O667" s="689"/>
      <c r="P667" s="689"/>
      <c r="Q667" s="689"/>
      <c r="R667" s="689"/>
      <c r="S667" s="689"/>
      <c r="T667" s="689"/>
      <c r="U667" s="689"/>
      <c r="V667" s="689"/>
      <c r="W667" s="327"/>
      <c r="X667" s="327"/>
      <c r="Y667" s="327"/>
      <c r="Z667" s="327"/>
      <c r="AA667" s="327"/>
      <c r="AB667" s="327"/>
    </row>
    <row r="668" spans="1:28" s="40" customFormat="1" ht="15">
      <c r="A668" s="412"/>
      <c r="B668" s="412"/>
      <c r="C668" s="412"/>
      <c r="D668" s="412"/>
      <c r="E668" s="412"/>
      <c r="F668" s="412"/>
      <c r="G668" s="689"/>
      <c r="H668" s="689"/>
      <c r="I668" s="689"/>
      <c r="J668" s="689"/>
      <c r="K668" s="689"/>
      <c r="L668" s="689"/>
      <c r="M668" s="689"/>
      <c r="N668" s="689"/>
      <c r="O668" s="689"/>
      <c r="P668" s="689"/>
      <c r="Q668" s="689"/>
      <c r="R668" s="689"/>
      <c r="S668" s="689"/>
      <c r="T668" s="689"/>
      <c r="U668" s="689"/>
      <c r="V668" s="689"/>
      <c r="W668" s="327"/>
      <c r="X668" s="327"/>
      <c r="Y668" s="327"/>
      <c r="Z668" s="327"/>
      <c r="AA668" s="327"/>
      <c r="AB668" s="327"/>
    </row>
    <row r="669" spans="1:28" s="40" customFormat="1" ht="15">
      <c r="A669" s="412"/>
      <c r="B669" s="412"/>
      <c r="C669" s="412"/>
      <c r="D669" s="412"/>
      <c r="E669" s="412"/>
      <c r="F669" s="412"/>
      <c r="G669" s="689"/>
      <c r="H669" s="689"/>
      <c r="I669" s="689"/>
      <c r="J669" s="689"/>
      <c r="K669" s="689"/>
      <c r="L669" s="689"/>
      <c r="M669" s="689"/>
      <c r="N669" s="689"/>
      <c r="O669" s="689"/>
      <c r="P669" s="689"/>
      <c r="Q669" s="689"/>
      <c r="R669" s="689"/>
      <c r="S669" s="689"/>
      <c r="T669" s="689"/>
      <c r="U669" s="689"/>
      <c r="V669" s="689"/>
      <c r="W669" s="327"/>
      <c r="X669" s="327"/>
      <c r="Y669" s="327"/>
      <c r="Z669" s="327"/>
      <c r="AA669" s="327"/>
      <c r="AB669" s="327"/>
    </row>
    <row r="670" spans="1:28" s="40" customFormat="1" ht="15">
      <c r="A670" s="412"/>
      <c r="B670" s="412"/>
      <c r="C670" s="412"/>
      <c r="D670" s="412"/>
      <c r="E670" s="412"/>
      <c r="F670" s="412"/>
      <c r="G670" s="689"/>
      <c r="H670" s="689"/>
      <c r="I670" s="689"/>
      <c r="J670" s="689"/>
      <c r="K670" s="689"/>
      <c r="L670" s="689"/>
      <c r="M670" s="689"/>
      <c r="N670" s="689"/>
      <c r="O670" s="689"/>
      <c r="P670" s="689"/>
      <c r="Q670" s="689"/>
      <c r="R670" s="689"/>
      <c r="S670" s="689"/>
      <c r="T670" s="689"/>
      <c r="U670" s="689"/>
      <c r="V670" s="689"/>
      <c r="W670" s="327"/>
      <c r="X670" s="327"/>
      <c r="Y670" s="327"/>
      <c r="Z670" s="327"/>
      <c r="AA670" s="327"/>
      <c r="AB670" s="327"/>
    </row>
    <row r="671" spans="1:28" s="40" customFormat="1" ht="15">
      <c r="A671" s="412"/>
      <c r="B671" s="412"/>
      <c r="C671" s="412"/>
      <c r="D671" s="412"/>
      <c r="E671" s="412"/>
      <c r="F671" s="412"/>
      <c r="G671" s="689"/>
      <c r="H671" s="689"/>
      <c r="I671" s="689"/>
      <c r="J671" s="689"/>
      <c r="K671" s="689"/>
      <c r="L671" s="689"/>
      <c r="M671" s="689"/>
      <c r="N671" s="689"/>
      <c r="O671" s="689"/>
      <c r="P671" s="689"/>
      <c r="Q671" s="689"/>
      <c r="R671" s="689"/>
      <c r="S671" s="689"/>
      <c r="T671" s="689"/>
      <c r="U671" s="689"/>
      <c r="V671" s="689"/>
      <c r="W671" s="327"/>
      <c r="X671" s="327"/>
      <c r="Y671" s="327"/>
      <c r="Z671" s="327"/>
      <c r="AA671" s="327"/>
      <c r="AB671" s="327"/>
    </row>
    <row r="672" spans="1:28" s="40" customFormat="1" ht="15">
      <c r="A672" s="412"/>
      <c r="B672" s="412"/>
      <c r="C672" s="412"/>
      <c r="D672" s="412"/>
      <c r="E672" s="412"/>
      <c r="F672" s="412"/>
      <c r="G672" s="689"/>
      <c r="H672" s="689"/>
      <c r="I672" s="689"/>
      <c r="J672" s="689"/>
      <c r="K672" s="689"/>
      <c r="L672" s="689"/>
      <c r="M672" s="689"/>
      <c r="N672" s="689"/>
      <c r="O672" s="689"/>
      <c r="P672" s="689"/>
      <c r="Q672" s="689"/>
      <c r="R672" s="689"/>
      <c r="S672" s="689"/>
      <c r="T672" s="689"/>
      <c r="U672" s="689"/>
      <c r="V672" s="689"/>
      <c r="W672" s="327"/>
      <c r="X672" s="327"/>
      <c r="Y672" s="327"/>
      <c r="Z672" s="327"/>
      <c r="AA672" s="327"/>
      <c r="AB672" s="327"/>
    </row>
    <row r="673" spans="1:28" s="40" customFormat="1" ht="15">
      <c r="A673" s="412"/>
      <c r="B673" s="412"/>
      <c r="C673" s="412"/>
      <c r="D673" s="412"/>
      <c r="E673" s="412"/>
      <c r="F673" s="412"/>
      <c r="G673" s="689"/>
      <c r="H673" s="689"/>
      <c r="I673" s="689"/>
      <c r="J673" s="689"/>
      <c r="K673" s="689"/>
      <c r="L673" s="689"/>
      <c r="M673" s="689"/>
      <c r="N673" s="689"/>
      <c r="O673" s="689"/>
      <c r="P673" s="689"/>
      <c r="Q673" s="689"/>
      <c r="R673" s="689"/>
      <c r="S673" s="689"/>
      <c r="T673" s="689"/>
      <c r="U673" s="689"/>
      <c r="V673" s="689"/>
      <c r="W673" s="327"/>
      <c r="X673" s="327"/>
      <c r="Y673" s="327"/>
      <c r="Z673" s="327"/>
      <c r="AA673" s="327"/>
      <c r="AB673" s="327"/>
    </row>
    <row r="674" spans="1:28" s="40" customFormat="1" ht="15">
      <c r="A674" s="412"/>
      <c r="B674" s="412"/>
      <c r="C674" s="412"/>
      <c r="D674" s="412"/>
      <c r="E674" s="412"/>
      <c r="F674" s="412"/>
      <c r="G674" s="689"/>
      <c r="H674" s="689"/>
      <c r="I674" s="689"/>
      <c r="J674" s="689"/>
      <c r="K674" s="689"/>
      <c r="L674" s="689"/>
      <c r="M674" s="689"/>
      <c r="N674" s="689"/>
      <c r="O674" s="689"/>
      <c r="P674" s="689"/>
      <c r="Q674" s="689"/>
      <c r="R674" s="689"/>
      <c r="S674" s="689"/>
      <c r="T674" s="689"/>
      <c r="U674" s="689"/>
      <c r="V674" s="689"/>
      <c r="W674" s="327"/>
      <c r="X674" s="327"/>
      <c r="Y674" s="327"/>
      <c r="Z674" s="327"/>
      <c r="AA674" s="327"/>
      <c r="AB674" s="327"/>
    </row>
    <row r="675" spans="1:28" s="40" customFormat="1" ht="15">
      <c r="A675" s="412"/>
      <c r="B675" s="412"/>
      <c r="C675" s="412"/>
      <c r="D675" s="412"/>
      <c r="E675" s="412"/>
      <c r="F675" s="412"/>
      <c r="G675" s="689"/>
      <c r="H675" s="689"/>
      <c r="I675" s="689"/>
      <c r="J675" s="689"/>
      <c r="K675" s="689"/>
      <c r="L675" s="689"/>
      <c r="M675" s="689"/>
      <c r="N675" s="689"/>
      <c r="O675" s="689"/>
      <c r="P675" s="689"/>
      <c r="Q675" s="689"/>
      <c r="R675" s="689"/>
      <c r="S675" s="689"/>
      <c r="T675" s="689"/>
      <c r="U675" s="689"/>
      <c r="V675" s="689"/>
      <c r="W675" s="327"/>
      <c r="X675" s="327"/>
      <c r="Y675" s="327"/>
      <c r="Z675" s="327"/>
      <c r="AA675" s="327"/>
      <c r="AB675" s="327"/>
    </row>
    <row r="676" spans="1:28" s="40" customFormat="1" ht="15">
      <c r="A676" s="412"/>
      <c r="B676" s="412"/>
      <c r="C676" s="412"/>
      <c r="D676" s="412"/>
      <c r="E676" s="412"/>
      <c r="F676" s="412"/>
      <c r="G676" s="689"/>
      <c r="H676" s="689"/>
      <c r="I676" s="689"/>
      <c r="J676" s="689"/>
      <c r="K676" s="689"/>
      <c r="L676" s="689"/>
      <c r="M676" s="689"/>
      <c r="N676" s="689"/>
      <c r="O676" s="689"/>
      <c r="P676" s="689"/>
      <c r="Q676" s="689"/>
      <c r="R676" s="689"/>
      <c r="S676" s="689"/>
      <c r="T676" s="689"/>
      <c r="U676" s="689"/>
      <c r="V676" s="689"/>
      <c r="W676" s="327"/>
      <c r="X676" s="327"/>
      <c r="Y676" s="327"/>
      <c r="Z676" s="327"/>
      <c r="AA676" s="327"/>
      <c r="AB676" s="327"/>
    </row>
    <row r="677" spans="1:28" s="40" customFormat="1" ht="15">
      <c r="A677" s="412"/>
      <c r="B677" s="412"/>
      <c r="C677" s="412"/>
      <c r="D677" s="412"/>
      <c r="E677" s="412"/>
      <c r="F677" s="412"/>
      <c r="G677" s="689"/>
      <c r="H677" s="689"/>
      <c r="I677" s="689"/>
      <c r="J677" s="689"/>
      <c r="K677" s="689"/>
      <c r="L677" s="689"/>
      <c r="M677" s="689"/>
      <c r="N677" s="689"/>
      <c r="O677" s="689"/>
      <c r="P677" s="689"/>
      <c r="Q677" s="689"/>
      <c r="R677" s="689"/>
      <c r="S677" s="689"/>
      <c r="T677" s="689"/>
      <c r="U677" s="689"/>
      <c r="V677" s="689"/>
      <c r="W677" s="327"/>
      <c r="X677" s="327"/>
      <c r="Y677" s="327"/>
      <c r="Z677" s="327"/>
      <c r="AA677" s="327"/>
      <c r="AB677" s="327"/>
    </row>
    <row r="678" spans="1:28" s="40" customFormat="1" ht="15">
      <c r="A678" s="412"/>
      <c r="B678" s="412"/>
      <c r="C678" s="412"/>
      <c r="D678" s="412"/>
      <c r="E678" s="412"/>
      <c r="F678" s="412"/>
      <c r="G678" s="689"/>
      <c r="H678" s="689"/>
      <c r="I678" s="689"/>
      <c r="J678" s="689"/>
      <c r="K678" s="689"/>
      <c r="L678" s="689"/>
      <c r="M678" s="689"/>
      <c r="N678" s="689"/>
      <c r="O678" s="689"/>
      <c r="P678" s="689"/>
      <c r="Q678" s="689"/>
      <c r="R678" s="689"/>
      <c r="S678" s="689"/>
      <c r="T678" s="689"/>
      <c r="U678" s="689"/>
      <c r="V678" s="689"/>
      <c r="W678" s="327"/>
      <c r="X678" s="327"/>
      <c r="Y678" s="327"/>
      <c r="Z678" s="327"/>
      <c r="AA678" s="327"/>
      <c r="AB678" s="327"/>
    </row>
    <row r="679" spans="1:28" s="40" customFormat="1" ht="15">
      <c r="A679" s="412"/>
      <c r="B679" s="412"/>
      <c r="C679" s="412"/>
      <c r="D679" s="412"/>
      <c r="E679" s="412"/>
      <c r="F679" s="412"/>
      <c r="G679" s="689"/>
      <c r="H679" s="689"/>
      <c r="I679" s="689"/>
      <c r="J679" s="689"/>
      <c r="K679" s="689"/>
      <c r="L679" s="689"/>
      <c r="M679" s="689"/>
      <c r="N679" s="689"/>
      <c r="O679" s="689"/>
      <c r="P679" s="689"/>
      <c r="Q679" s="689"/>
      <c r="R679" s="689"/>
      <c r="S679" s="689"/>
      <c r="T679" s="689"/>
      <c r="U679" s="689"/>
      <c r="V679" s="689"/>
      <c r="W679" s="327"/>
      <c r="X679" s="327"/>
      <c r="Y679" s="327"/>
      <c r="Z679" s="327"/>
      <c r="AA679" s="327"/>
      <c r="AB679" s="327"/>
    </row>
    <row r="680" spans="1:28" s="40" customFormat="1" ht="15">
      <c r="A680" s="412"/>
      <c r="B680" s="412"/>
      <c r="C680" s="412"/>
      <c r="D680" s="412"/>
      <c r="E680" s="412"/>
      <c r="F680" s="412"/>
      <c r="G680" s="689"/>
      <c r="H680" s="689"/>
      <c r="I680" s="689"/>
      <c r="J680" s="689"/>
      <c r="K680" s="689"/>
      <c r="L680" s="689"/>
      <c r="M680" s="689"/>
      <c r="N680" s="689"/>
      <c r="O680" s="689"/>
      <c r="P680" s="689"/>
      <c r="Q680" s="689"/>
      <c r="R680" s="689"/>
      <c r="S680" s="689"/>
      <c r="T680" s="689"/>
      <c r="U680" s="689"/>
      <c r="V680" s="689"/>
      <c r="W680" s="327"/>
      <c r="X680" s="327"/>
      <c r="Y680" s="327"/>
      <c r="Z680" s="327"/>
      <c r="AA680" s="327"/>
      <c r="AB680" s="327"/>
    </row>
    <row r="681" spans="1:28" s="40" customFormat="1" ht="15">
      <c r="A681" s="412"/>
      <c r="B681" s="412"/>
      <c r="C681" s="412"/>
      <c r="D681" s="412"/>
      <c r="E681" s="412"/>
      <c r="F681" s="412"/>
      <c r="G681" s="689"/>
      <c r="H681" s="689"/>
      <c r="I681" s="689"/>
      <c r="J681" s="689"/>
      <c r="K681" s="689"/>
      <c r="L681" s="689"/>
      <c r="M681" s="689"/>
      <c r="N681" s="689"/>
      <c r="O681" s="689"/>
      <c r="P681" s="689"/>
      <c r="Q681" s="689"/>
      <c r="R681" s="689"/>
      <c r="S681" s="689"/>
      <c r="T681" s="689"/>
      <c r="U681" s="689"/>
      <c r="V681" s="689"/>
      <c r="W681" s="327"/>
      <c r="X681" s="327"/>
      <c r="Y681" s="327"/>
      <c r="Z681" s="327"/>
      <c r="AA681" s="327"/>
      <c r="AB681" s="327"/>
    </row>
    <row r="682" spans="1:28" s="40" customFormat="1" ht="15">
      <c r="A682" s="412"/>
      <c r="B682" s="412"/>
      <c r="C682" s="412"/>
      <c r="D682" s="412"/>
      <c r="E682" s="412"/>
      <c r="F682" s="412"/>
      <c r="G682" s="689"/>
      <c r="H682" s="689"/>
      <c r="I682" s="689"/>
      <c r="J682" s="689"/>
      <c r="K682" s="689"/>
      <c r="L682" s="689"/>
      <c r="M682" s="689"/>
      <c r="N682" s="689"/>
      <c r="O682" s="689"/>
      <c r="P682" s="689"/>
      <c r="Q682" s="689"/>
      <c r="R682" s="689"/>
      <c r="S682" s="689"/>
      <c r="T682" s="689"/>
      <c r="U682" s="689"/>
      <c r="V682" s="689"/>
      <c r="W682" s="327"/>
      <c r="X682" s="327"/>
      <c r="Y682" s="327"/>
      <c r="Z682" s="327"/>
      <c r="AA682" s="327"/>
      <c r="AB682" s="327"/>
    </row>
    <row r="683" spans="1:28" s="40" customFormat="1" ht="15">
      <c r="A683" s="412"/>
      <c r="B683" s="412"/>
      <c r="C683" s="412"/>
      <c r="D683" s="412"/>
      <c r="E683" s="412"/>
      <c r="F683" s="412"/>
      <c r="G683" s="689"/>
      <c r="H683" s="689"/>
      <c r="I683" s="689"/>
      <c r="J683" s="689"/>
      <c r="K683" s="689"/>
      <c r="L683" s="689"/>
      <c r="M683" s="689"/>
      <c r="N683" s="689"/>
      <c r="O683" s="689"/>
      <c r="P683" s="689"/>
      <c r="Q683" s="689"/>
      <c r="R683" s="689"/>
      <c r="S683" s="689"/>
      <c r="T683" s="689"/>
      <c r="U683" s="689"/>
      <c r="V683" s="689"/>
      <c r="W683" s="327"/>
      <c r="X683" s="327"/>
      <c r="Y683" s="327"/>
      <c r="Z683" s="327"/>
      <c r="AA683" s="327"/>
      <c r="AB683" s="327"/>
    </row>
    <row r="684" spans="1:28" s="40" customFormat="1" ht="15">
      <c r="A684" s="412"/>
      <c r="B684" s="412"/>
      <c r="C684" s="412"/>
      <c r="D684" s="412"/>
      <c r="E684" s="412"/>
      <c r="F684" s="412"/>
      <c r="G684" s="689"/>
      <c r="H684" s="689"/>
      <c r="I684" s="689"/>
      <c r="J684" s="689"/>
      <c r="K684" s="689"/>
      <c r="L684" s="689"/>
      <c r="M684" s="689"/>
      <c r="N684" s="689"/>
      <c r="O684" s="689"/>
      <c r="P684" s="689"/>
      <c r="Q684" s="689"/>
      <c r="R684" s="689"/>
      <c r="S684" s="689"/>
      <c r="T684" s="689"/>
      <c r="U684" s="689"/>
      <c r="V684" s="689"/>
      <c r="W684" s="327"/>
      <c r="X684" s="327"/>
      <c r="Y684" s="327"/>
      <c r="Z684" s="327"/>
      <c r="AA684" s="327"/>
      <c r="AB684" s="327"/>
    </row>
    <row r="685" spans="1:28" s="40" customFormat="1" ht="15">
      <c r="A685" s="412"/>
      <c r="B685" s="412"/>
      <c r="C685" s="412"/>
      <c r="D685" s="412"/>
      <c r="E685" s="412"/>
      <c r="F685" s="412"/>
      <c r="G685" s="689"/>
      <c r="H685" s="689"/>
      <c r="I685" s="689"/>
      <c r="J685" s="689"/>
      <c r="K685" s="689"/>
      <c r="L685" s="689"/>
      <c r="M685" s="689"/>
      <c r="N685" s="689"/>
      <c r="O685" s="689"/>
      <c r="P685" s="689"/>
      <c r="Q685" s="689"/>
      <c r="R685" s="689"/>
      <c r="S685" s="689"/>
      <c r="T685" s="689"/>
      <c r="U685" s="689"/>
      <c r="V685" s="689"/>
      <c r="W685" s="327"/>
      <c r="X685" s="327"/>
      <c r="Y685" s="327"/>
      <c r="Z685" s="327"/>
      <c r="AA685" s="327"/>
      <c r="AB685" s="327"/>
    </row>
    <row r="686" spans="1:28" s="40" customFormat="1" ht="15">
      <c r="A686" s="412"/>
      <c r="B686" s="412"/>
      <c r="C686" s="412"/>
      <c r="D686" s="412"/>
      <c r="E686" s="412"/>
      <c r="F686" s="412"/>
      <c r="G686" s="689"/>
      <c r="H686" s="689"/>
      <c r="I686" s="689"/>
      <c r="J686" s="689"/>
      <c r="K686" s="689"/>
      <c r="L686" s="689"/>
      <c r="M686" s="689"/>
      <c r="N686" s="689"/>
      <c r="O686" s="689"/>
      <c r="P686" s="689"/>
      <c r="Q686" s="689"/>
      <c r="R686" s="689"/>
      <c r="S686" s="689"/>
      <c r="T686" s="689"/>
      <c r="U686" s="689"/>
      <c r="V686" s="689"/>
      <c r="W686" s="327"/>
      <c r="X686" s="327"/>
      <c r="Y686" s="327"/>
      <c r="Z686" s="327"/>
      <c r="AA686" s="327"/>
      <c r="AB686" s="327"/>
    </row>
    <row r="687" spans="1:28" s="40" customFormat="1" ht="15">
      <c r="A687" s="412"/>
      <c r="B687" s="412"/>
      <c r="C687" s="412"/>
      <c r="D687" s="412"/>
      <c r="E687" s="412"/>
      <c r="F687" s="412"/>
      <c r="G687" s="689"/>
      <c r="H687" s="689"/>
      <c r="I687" s="689"/>
      <c r="J687" s="689"/>
      <c r="K687" s="689"/>
      <c r="L687" s="689"/>
      <c r="M687" s="689"/>
      <c r="N687" s="689"/>
      <c r="O687" s="689"/>
      <c r="P687" s="689"/>
      <c r="Q687" s="689"/>
      <c r="R687" s="689"/>
      <c r="S687" s="689"/>
      <c r="T687" s="689"/>
      <c r="U687" s="689"/>
      <c r="V687" s="689"/>
      <c r="W687" s="327"/>
      <c r="X687" s="327"/>
      <c r="Y687" s="327"/>
      <c r="Z687" s="327"/>
      <c r="AA687" s="327"/>
      <c r="AB687" s="327"/>
    </row>
    <row r="688" spans="1:28" s="40" customFormat="1" ht="15">
      <c r="A688" s="412"/>
      <c r="B688" s="412"/>
      <c r="C688" s="412"/>
      <c r="D688" s="412"/>
      <c r="E688" s="412"/>
      <c r="F688" s="412"/>
      <c r="G688" s="689"/>
      <c r="H688" s="689"/>
      <c r="I688" s="689"/>
      <c r="J688" s="689"/>
      <c r="K688" s="689"/>
      <c r="L688" s="689"/>
      <c r="M688" s="689"/>
      <c r="N688" s="689"/>
      <c r="O688" s="689"/>
      <c r="P688" s="689"/>
      <c r="Q688" s="689"/>
      <c r="R688" s="689"/>
      <c r="S688" s="689"/>
      <c r="T688" s="689"/>
      <c r="U688" s="689"/>
      <c r="V688" s="689"/>
      <c r="W688" s="327"/>
      <c r="X688" s="327"/>
      <c r="Y688" s="327"/>
      <c r="Z688" s="327"/>
      <c r="AA688" s="327"/>
      <c r="AB688" s="327"/>
    </row>
    <row r="689" spans="1:28" s="40" customFormat="1" ht="15">
      <c r="A689" s="412"/>
      <c r="B689" s="412"/>
      <c r="C689" s="412"/>
      <c r="D689" s="412"/>
      <c r="E689" s="412"/>
      <c r="F689" s="412"/>
      <c r="G689" s="689"/>
      <c r="H689" s="689"/>
      <c r="I689" s="689"/>
      <c r="J689" s="689"/>
      <c r="K689" s="689"/>
      <c r="L689" s="689"/>
      <c r="M689" s="689"/>
      <c r="N689" s="689"/>
      <c r="O689" s="689"/>
      <c r="P689" s="689"/>
      <c r="Q689" s="689"/>
      <c r="R689" s="689"/>
      <c r="S689" s="689"/>
      <c r="T689" s="689"/>
      <c r="U689" s="689"/>
      <c r="V689" s="689"/>
      <c r="W689" s="327"/>
      <c r="X689" s="327"/>
      <c r="Y689" s="327"/>
      <c r="Z689" s="327"/>
      <c r="AA689" s="327"/>
      <c r="AB689" s="327"/>
    </row>
    <row r="690" spans="1:28" s="40" customFormat="1" ht="15">
      <c r="A690" s="412"/>
      <c r="B690" s="412"/>
      <c r="C690" s="412"/>
      <c r="D690" s="412"/>
      <c r="E690" s="412"/>
      <c r="F690" s="412"/>
      <c r="G690" s="689"/>
      <c r="H690" s="689"/>
      <c r="I690" s="689"/>
      <c r="J690" s="689"/>
      <c r="K690" s="689"/>
      <c r="L690" s="689"/>
      <c r="M690" s="689"/>
      <c r="N690" s="689"/>
      <c r="O690" s="689"/>
      <c r="P690" s="689"/>
      <c r="Q690" s="689"/>
      <c r="R690" s="689"/>
      <c r="S690" s="689"/>
      <c r="T690" s="689"/>
      <c r="U690" s="689"/>
      <c r="V690" s="689"/>
      <c r="W690" s="327"/>
      <c r="X690" s="327"/>
      <c r="Y690" s="327"/>
      <c r="Z690" s="327"/>
      <c r="AA690" s="327"/>
      <c r="AB690" s="327"/>
    </row>
    <row r="691" spans="1:28" s="40" customFormat="1" ht="15">
      <c r="A691" s="412"/>
      <c r="B691" s="412"/>
      <c r="C691" s="412"/>
      <c r="D691" s="412"/>
      <c r="E691" s="412"/>
      <c r="F691" s="412"/>
      <c r="G691" s="689"/>
      <c r="H691" s="689"/>
      <c r="I691" s="689"/>
      <c r="J691" s="689"/>
      <c r="K691" s="689"/>
      <c r="L691" s="689"/>
      <c r="M691" s="689"/>
      <c r="N691" s="689"/>
      <c r="O691" s="689"/>
      <c r="P691" s="689"/>
      <c r="Q691" s="689"/>
      <c r="R691" s="689"/>
      <c r="S691" s="689"/>
      <c r="T691" s="689"/>
      <c r="U691" s="689"/>
      <c r="V691" s="689"/>
      <c r="W691" s="327"/>
      <c r="X691" s="327"/>
      <c r="Y691" s="327"/>
      <c r="Z691" s="327"/>
      <c r="AA691" s="327"/>
      <c r="AB691" s="327"/>
    </row>
    <row r="692" spans="1:28" s="40" customFormat="1" ht="15">
      <c r="A692" s="412"/>
      <c r="B692" s="412"/>
      <c r="C692" s="412"/>
      <c r="D692" s="412"/>
      <c r="E692" s="412"/>
      <c r="F692" s="412"/>
      <c r="G692" s="689"/>
      <c r="H692" s="689"/>
      <c r="I692" s="689"/>
      <c r="J692" s="689"/>
      <c r="K692" s="689"/>
      <c r="L692" s="689"/>
      <c r="M692" s="689"/>
      <c r="N692" s="689"/>
      <c r="O692" s="689"/>
      <c r="P692" s="689"/>
      <c r="Q692" s="689"/>
      <c r="R692" s="689"/>
      <c r="S692" s="689"/>
      <c r="T692" s="689"/>
      <c r="U692" s="689"/>
      <c r="V692" s="689"/>
      <c r="W692" s="327"/>
      <c r="X692" s="327"/>
      <c r="Y692" s="327"/>
      <c r="Z692" s="327"/>
      <c r="AA692" s="327"/>
      <c r="AB692" s="327"/>
    </row>
    <row r="693" spans="1:28" s="40" customFormat="1" ht="15">
      <c r="A693" s="412"/>
      <c r="B693" s="412"/>
      <c r="C693" s="412"/>
      <c r="D693" s="412"/>
      <c r="E693" s="412"/>
      <c r="F693" s="412"/>
      <c r="G693" s="689"/>
      <c r="H693" s="689"/>
      <c r="I693" s="689"/>
      <c r="J693" s="689"/>
      <c r="K693" s="689"/>
      <c r="L693" s="689"/>
      <c r="M693" s="689"/>
      <c r="N693" s="689"/>
      <c r="O693" s="689"/>
      <c r="P693" s="689"/>
      <c r="Q693" s="689"/>
      <c r="R693" s="689"/>
      <c r="S693" s="689"/>
      <c r="T693" s="689"/>
      <c r="U693" s="689"/>
      <c r="V693" s="689"/>
      <c r="W693" s="327"/>
      <c r="X693" s="327"/>
      <c r="Y693" s="327"/>
      <c r="Z693" s="327"/>
      <c r="AA693" s="327"/>
      <c r="AB693" s="327"/>
    </row>
    <row r="694" spans="1:28" s="40" customFormat="1" ht="15">
      <c r="A694" s="412"/>
      <c r="B694" s="412"/>
      <c r="C694" s="412"/>
      <c r="D694" s="412"/>
      <c r="E694" s="412"/>
      <c r="F694" s="412"/>
      <c r="G694" s="689"/>
      <c r="H694" s="689"/>
      <c r="I694" s="689"/>
      <c r="J694" s="689"/>
      <c r="K694" s="689"/>
      <c r="L694" s="689"/>
      <c r="M694" s="689"/>
      <c r="N694" s="689"/>
      <c r="O694" s="689"/>
      <c r="P694" s="689"/>
      <c r="Q694" s="689"/>
      <c r="R694" s="689"/>
      <c r="S694" s="689"/>
      <c r="T694" s="689"/>
      <c r="U694" s="689"/>
      <c r="V694" s="689"/>
      <c r="W694" s="327"/>
      <c r="X694" s="327"/>
      <c r="Y694" s="327"/>
      <c r="Z694" s="327"/>
      <c r="AA694" s="327"/>
      <c r="AB694" s="327"/>
    </row>
    <row r="695" spans="1:28" s="40" customFormat="1" ht="15">
      <c r="A695" s="412"/>
      <c r="B695" s="412"/>
      <c r="C695" s="412"/>
      <c r="D695" s="412"/>
      <c r="E695" s="412"/>
      <c r="F695" s="412"/>
      <c r="G695" s="689"/>
      <c r="H695" s="689"/>
      <c r="I695" s="689"/>
      <c r="J695" s="689"/>
      <c r="K695" s="689"/>
      <c r="L695" s="689"/>
      <c r="M695" s="689"/>
      <c r="N695" s="689"/>
      <c r="O695" s="689"/>
      <c r="P695" s="689"/>
      <c r="Q695" s="689"/>
      <c r="R695" s="689"/>
      <c r="S695" s="689"/>
      <c r="T695" s="689"/>
      <c r="U695" s="689"/>
      <c r="V695" s="689"/>
      <c r="W695" s="327"/>
      <c r="X695" s="327"/>
      <c r="Y695" s="327"/>
      <c r="Z695" s="327"/>
      <c r="AA695" s="327"/>
      <c r="AB695" s="327"/>
    </row>
    <row r="696" spans="1:28" s="40" customFormat="1" ht="15">
      <c r="A696" s="412"/>
      <c r="B696" s="412"/>
      <c r="C696" s="412"/>
      <c r="D696" s="412"/>
      <c r="E696" s="412"/>
      <c r="F696" s="412"/>
      <c r="G696" s="689"/>
      <c r="H696" s="689"/>
      <c r="I696" s="689"/>
      <c r="J696" s="689"/>
      <c r="K696" s="689"/>
      <c r="L696" s="689"/>
      <c r="M696" s="689"/>
      <c r="N696" s="689"/>
      <c r="O696" s="689"/>
      <c r="P696" s="689"/>
      <c r="Q696" s="689"/>
      <c r="R696" s="689"/>
      <c r="S696" s="689"/>
      <c r="T696" s="689"/>
      <c r="U696" s="689"/>
      <c r="V696" s="689"/>
      <c r="W696" s="327"/>
      <c r="X696" s="327"/>
      <c r="Y696" s="327"/>
      <c r="Z696" s="327"/>
      <c r="AA696" s="327"/>
      <c r="AB696" s="327"/>
    </row>
    <row r="697" spans="1:28" s="40" customFormat="1" ht="15">
      <c r="A697" s="412"/>
      <c r="B697" s="412"/>
      <c r="C697" s="412"/>
      <c r="D697" s="412"/>
      <c r="E697" s="412"/>
      <c r="F697" s="412"/>
      <c r="G697" s="689"/>
      <c r="H697" s="689"/>
      <c r="I697" s="689"/>
      <c r="J697" s="689"/>
      <c r="K697" s="689"/>
      <c r="L697" s="689"/>
      <c r="M697" s="689"/>
      <c r="N697" s="689"/>
      <c r="O697" s="689"/>
      <c r="P697" s="689"/>
      <c r="Q697" s="689"/>
      <c r="R697" s="689"/>
      <c r="S697" s="689"/>
      <c r="T697" s="689"/>
      <c r="U697" s="689"/>
      <c r="V697" s="689"/>
      <c r="W697" s="327"/>
      <c r="X697" s="327"/>
      <c r="Y697" s="327"/>
      <c r="Z697" s="327"/>
      <c r="AA697" s="327"/>
      <c r="AB697" s="327"/>
    </row>
    <row r="698" spans="1:28" s="40" customFormat="1" ht="15">
      <c r="A698" s="412"/>
      <c r="B698" s="412"/>
      <c r="C698" s="412"/>
      <c r="D698" s="412"/>
      <c r="E698" s="412"/>
      <c r="F698" s="412"/>
      <c r="G698" s="689"/>
      <c r="H698" s="689"/>
      <c r="I698" s="689"/>
      <c r="J698" s="689"/>
      <c r="K698" s="689"/>
      <c r="L698" s="689"/>
      <c r="M698" s="689"/>
      <c r="N698" s="689"/>
      <c r="O698" s="689"/>
      <c r="P698" s="689"/>
      <c r="Q698" s="689"/>
      <c r="R698" s="689"/>
      <c r="S698" s="689"/>
      <c r="T698" s="689"/>
      <c r="U698" s="689"/>
      <c r="V698" s="689"/>
      <c r="W698" s="327"/>
      <c r="X698" s="327"/>
      <c r="Y698" s="327"/>
      <c r="Z698" s="327"/>
      <c r="AA698" s="327"/>
      <c r="AB698" s="327"/>
    </row>
    <row r="699" spans="1:28" s="40" customFormat="1" ht="15">
      <c r="A699" s="412"/>
      <c r="B699" s="412"/>
      <c r="C699" s="412"/>
      <c r="D699" s="412"/>
      <c r="E699" s="412"/>
      <c r="F699" s="412"/>
      <c r="G699" s="689"/>
      <c r="H699" s="689"/>
      <c r="I699" s="689"/>
      <c r="J699" s="689"/>
      <c r="K699" s="689"/>
      <c r="L699" s="689"/>
      <c r="M699" s="689"/>
      <c r="N699" s="689"/>
      <c r="O699" s="689"/>
      <c r="P699" s="689"/>
      <c r="Q699" s="689"/>
      <c r="R699" s="689"/>
      <c r="S699" s="689"/>
      <c r="T699" s="689"/>
      <c r="U699" s="689"/>
      <c r="V699" s="689"/>
      <c r="W699" s="327"/>
      <c r="X699" s="327"/>
      <c r="Y699" s="327"/>
      <c r="Z699" s="327"/>
      <c r="AA699" s="327"/>
      <c r="AB699" s="327"/>
    </row>
    <row r="700" spans="1:28" s="40" customFormat="1" ht="15">
      <c r="A700" s="412"/>
      <c r="B700" s="412"/>
      <c r="C700" s="412"/>
      <c r="D700" s="412"/>
      <c r="E700" s="412"/>
      <c r="F700" s="412"/>
      <c r="G700" s="689"/>
      <c r="H700" s="689"/>
      <c r="I700" s="689"/>
      <c r="J700" s="689"/>
      <c r="K700" s="689"/>
      <c r="L700" s="689"/>
      <c r="M700" s="689"/>
      <c r="N700" s="689"/>
      <c r="O700" s="689"/>
      <c r="P700" s="689"/>
      <c r="Q700" s="689"/>
      <c r="R700" s="689"/>
      <c r="S700" s="689"/>
      <c r="T700" s="689"/>
      <c r="U700" s="689"/>
      <c r="V700" s="689"/>
      <c r="W700" s="327"/>
      <c r="X700" s="327"/>
      <c r="Y700" s="327"/>
      <c r="Z700" s="327"/>
      <c r="AA700" s="327"/>
      <c r="AB700" s="327"/>
    </row>
    <row r="701" spans="1:28" s="40" customFormat="1" ht="15">
      <c r="A701" s="412"/>
      <c r="B701" s="412"/>
      <c r="C701" s="412"/>
      <c r="D701" s="412"/>
      <c r="E701" s="412"/>
      <c r="F701" s="412"/>
      <c r="G701" s="689"/>
      <c r="H701" s="689"/>
      <c r="I701" s="689"/>
      <c r="J701" s="689"/>
      <c r="K701" s="689"/>
      <c r="L701" s="689"/>
      <c r="M701" s="689"/>
      <c r="N701" s="689"/>
      <c r="O701" s="689"/>
      <c r="P701" s="689"/>
      <c r="Q701" s="689"/>
      <c r="R701" s="689"/>
      <c r="S701" s="689"/>
      <c r="T701" s="689"/>
      <c r="U701" s="689"/>
      <c r="V701" s="689"/>
      <c r="W701" s="327"/>
      <c r="X701" s="327"/>
      <c r="Y701" s="327"/>
      <c r="Z701" s="327"/>
      <c r="AA701" s="327"/>
      <c r="AB701" s="327"/>
    </row>
    <row r="702" spans="1:28" s="40" customFormat="1" ht="15">
      <c r="A702" s="412"/>
      <c r="B702" s="412"/>
      <c r="C702" s="412"/>
      <c r="D702" s="412"/>
      <c r="E702" s="412"/>
      <c r="F702" s="412"/>
      <c r="G702" s="689"/>
      <c r="H702" s="689"/>
      <c r="I702" s="689"/>
      <c r="J702" s="689"/>
      <c r="K702" s="689"/>
      <c r="L702" s="689"/>
      <c r="M702" s="689"/>
      <c r="N702" s="689"/>
      <c r="O702" s="689"/>
      <c r="P702" s="689"/>
      <c r="Q702" s="689"/>
      <c r="R702" s="689"/>
      <c r="S702" s="689"/>
      <c r="T702" s="689"/>
      <c r="U702" s="689"/>
      <c r="V702" s="689"/>
      <c r="W702" s="327"/>
      <c r="X702" s="327"/>
      <c r="Y702" s="327"/>
      <c r="Z702" s="327"/>
      <c r="AA702" s="327"/>
      <c r="AB702" s="327"/>
    </row>
    <row r="703" spans="1:28" s="40" customFormat="1" ht="15">
      <c r="A703" s="412"/>
      <c r="B703" s="412"/>
      <c r="C703" s="412"/>
      <c r="D703" s="412"/>
      <c r="E703" s="412"/>
      <c r="F703" s="412"/>
      <c r="G703" s="689"/>
      <c r="H703" s="689"/>
      <c r="I703" s="689"/>
      <c r="J703" s="689"/>
      <c r="K703" s="689"/>
      <c r="L703" s="689"/>
      <c r="M703" s="689"/>
      <c r="N703" s="689"/>
      <c r="O703" s="689"/>
      <c r="P703" s="689"/>
      <c r="Q703" s="689"/>
      <c r="R703" s="689"/>
      <c r="S703" s="689"/>
      <c r="T703" s="689"/>
      <c r="U703" s="689"/>
      <c r="V703" s="689"/>
      <c r="W703" s="327"/>
      <c r="X703" s="327"/>
      <c r="Y703" s="327"/>
      <c r="Z703" s="327"/>
      <c r="AA703" s="327"/>
      <c r="AB703" s="327"/>
    </row>
    <row r="704" spans="1:28" s="40" customFormat="1" ht="15">
      <c r="A704" s="412"/>
      <c r="B704" s="412"/>
      <c r="C704" s="412"/>
      <c r="D704" s="412"/>
      <c r="E704" s="412"/>
      <c r="F704" s="412"/>
      <c r="G704" s="689"/>
      <c r="H704" s="689"/>
      <c r="I704" s="689"/>
      <c r="J704" s="689"/>
      <c r="K704" s="689"/>
      <c r="L704" s="689"/>
      <c r="M704" s="689"/>
      <c r="N704" s="689"/>
      <c r="O704" s="689"/>
      <c r="P704" s="689"/>
      <c r="Q704" s="689"/>
      <c r="R704" s="689"/>
      <c r="S704" s="689"/>
      <c r="T704" s="689"/>
      <c r="U704" s="689"/>
      <c r="V704" s="689"/>
      <c r="W704" s="327"/>
      <c r="X704" s="327"/>
      <c r="Y704" s="327"/>
      <c r="Z704" s="327"/>
      <c r="AA704" s="327"/>
      <c r="AB704" s="327"/>
    </row>
    <row r="705" spans="1:28" s="40" customFormat="1" ht="15">
      <c r="A705" s="412"/>
      <c r="B705" s="412"/>
      <c r="C705" s="412"/>
      <c r="D705" s="412"/>
      <c r="E705" s="412"/>
      <c r="F705" s="412"/>
      <c r="G705" s="689"/>
      <c r="H705" s="689"/>
      <c r="I705" s="689"/>
      <c r="J705" s="689"/>
      <c r="K705" s="689"/>
      <c r="L705" s="689"/>
      <c r="M705" s="689"/>
      <c r="N705" s="689"/>
      <c r="O705" s="689"/>
      <c r="P705" s="689"/>
      <c r="Q705" s="689"/>
      <c r="R705" s="689"/>
      <c r="S705" s="689"/>
      <c r="T705" s="689"/>
      <c r="U705" s="689"/>
      <c r="V705" s="689"/>
      <c r="W705" s="327"/>
      <c r="X705" s="327"/>
      <c r="Y705" s="327"/>
      <c r="Z705" s="327"/>
      <c r="AA705" s="327"/>
      <c r="AB705" s="327"/>
    </row>
    <row r="706" spans="1:28" s="40" customFormat="1" ht="15">
      <c r="A706" s="412"/>
      <c r="B706" s="412"/>
      <c r="C706" s="412"/>
      <c r="D706" s="412"/>
      <c r="E706" s="412"/>
      <c r="F706" s="412"/>
      <c r="G706" s="689"/>
      <c r="H706" s="689"/>
      <c r="I706" s="689"/>
      <c r="J706" s="689"/>
      <c r="K706" s="689"/>
      <c r="L706" s="689"/>
      <c r="M706" s="689"/>
      <c r="N706" s="689"/>
      <c r="O706" s="689"/>
      <c r="P706" s="689"/>
      <c r="Q706" s="689"/>
      <c r="R706" s="689"/>
      <c r="S706" s="689"/>
      <c r="T706" s="689"/>
      <c r="U706" s="689"/>
      <c r="V706" s="689"/>
      <c r="W706" s="327"/>
      <c r="X706" s="327"/>
      <c r="Y706" s="327"/>
      <c r="Z706" s="327"/>
      <c r="AA706" s="327"/>
      <c r="AB706" s="327"/>
    </row>
    <row r="707" spans="1:28" s="40" customFormat="1" ht="15">
      <c r="A707" s="412"/>
      <c r="B707" s="412"/>
      <c r="C707" s="412"/>
      <c r="D707" s="412"/>
      <c r="E707" s="412"/>
      <c r="F707" s="412"/>
      <c r="G707" s="689"/>
      <c r="H707" s="689"/>
      <c r="I707" s="689"/>
      <c r="J707" s="689"/>
      <c r="K707" s="689"/>
      <c r="L707" s="689"/>
      <c r="M707" s="689"/>
      <c r="N707" s="689"/>
      <c r="O707" s="689"/>
      <c r="P707" s="689"/>
      <c r="Q707" s="689"/>
      <c r="R707" s="689"/>
      <c r="S707" s="689"/>
      <c r="T707" s="689"/>
      <c r="U707" s="689"/>
      <c r="V707" s="689"/>
      <c r="W707" s="327"/>
      <c r="X707" s="327"/>
      <c r="Y707" s="327"/>
      <c r="Z707" s="327"/>
      <c r="AA707" s="327"/>
      <c r="AB707" s="327"/>
    </row>
    <row r="708" spans="1:28" s="40" customFormat="1" ht="15">
      <c r="A708" s="412"/>
      <c r="B708" s="412"/>
      <c r="C708" s="412"/>
      <c r="D708" s="412"/>
      <c r="E708" s="412"/>
      <c r="F708" s="412"/>
      <c r="G708" s="689"/>
      <c r="H708" s="689"/>
      <c r="I708" s="689"/>
      <c r="J708" s="689"/>
      <c r="K708" s="689"/>
      <c r="L708" s="689"/>
      <c r="M708" s="689"/>
      <c r="N708" s="689"/>
      <c r="O708" s="689"/>
      <c r="P708" s="689"/>
      <c r="Q708" s="689"/>
      <c r="R708" s="689"/>
      <c r="S708" s="689"/>
      <c r="T708" s="689"/>
      <c r="U708" s="689"/>
      <c r="V708" s="689"/>
      <c r="W708" s="327"/>
      <c r="X708" s="327"/>
      <c r="Y708" s="327"/>
      <c r="Z708" s="327"/>
      <c r="AA708" s="327"/>
      <c r="AB708" s="327"/>
    </row>
    <row r="709" spans="1:28" s="40" customFormat="1" ht="15">
      <c r="A709" s="412"/>
      <c r="B709" s="412"/>
      <c r="C709" s="412"/>
      <c r="D709" s="412"/>
      <c r="E709" s="412"/>
      <c r="F709" s="412"/>
      <c r="G709" s="689"/>
      <c r="H709" s="689"/>
      <c r="I709" s="689"/>
      <c r="J709" s="689"/>
      <c r="K709" s="689"/>
      <c r="L709" s="689"/>
      <c r="M709" s="689"/>
      <c r="N709" s="689"/>
      <c r="O709" s="689"/>
      <c r="P709" s="689"/>
      <c r="Q709" s="689"/>
      <c r="R709" s="689"/>
      <c r="S709" s="689"/>
      <c r="T709" s="689"/>
      <c r="U709" s="689"/>
      <c r="V709" s="689"/>
      <c r="W709" s="327"/>
      <c r="X709" s="327"/>
      <c r="Y709" s="327"/>
      <c r="Z709" s="327"/>
      <c r="AA709" s="327"/>
      <c r="AB709" s="327"/>
    </row>
    <row r="710" spans="1:28" s="40" customFormat="1" ht="15">
      <c r="A710" s="412"/>
      <c r="B710" s="412"/>
      <c r="C710" s="412"/>
      <c r="D710" s="412"/>
      <c r="E710" s="412"/>
      <c r="F710" s="412"/>
      <c r="G710" s="689"/>
      <c r="H710" s="689"/>
      <c r="I710" s="689"/>
      <c r="J710" s="689"/>
      <c r="K710" s="689"/>
      <c r="L710" s="689"/>
      <c r="M710" s="689"/>
      <c r="N710" s="689"/>
      <c r="O710" s="689"/>
      <c r="P710" s="689"/>
      <c r="Q710" s="689"/>
      <c r="R710" s="689"/>
      <c r="S710" s="689"/>
      <c r="T710" s="689"/>
      <c r="U710" s="689"/>
      <c r="V710" s="689"/>
      <c r="W710" s="327"/>
      <c r="X710" s="327"/>
      <c r="Y710" s="327"/>
      <c r="Z710" s="327"/>
      <c r="AA710" s="327"/>
      <c r="AB710" s="327"/>
    </row>
    <row r="711" spans="1:28" s="40" customFormat="1" ht="15">
      <c r="A711" s="412"/>
      <c r="B711" s="412"/>
      <c r="C711" s="412"/>
      <c r="D711" s="412"/>
      <c r="E711" s="412"/>
      <c r="F711" s="412"/>
      <c r="G711" s="689"/>
      <c r="H711" s="689"/>
      <c r="I711" s="689"/>
      <c r="J711" s="689"/>
      <c r="K711" s="689"/>
      <c r="L711" s="689"/>
      <c r="M711" s="689"/>
      <c r="N711" s="689"/>
      <c r="O711" s="689"/>
      <c r="P711" s="689"/>
      <c r="Q711" s="689"/>
      <c r="R711" s="689"/>
      <c r="S711" s="689"/>
      <c r="T711" s="689"/>
      <c r="U711" s="689"/>
      <c r="V711" s="689"/>
      <c r="W711" s="327"/>
      <c r="X711" s="327"/>
      <c r="Y711" s="327"/>
      <c r="Z711" s="327"/>
      <c r="AA711" s="327"/>
      <c r="AB711" s="327"/>
    </row>
    <row r="712" spans="1:28" s="40" customFormat="1" ht="15">
      <c r="A712" s="412"/>
      <c r="B712" s="412"/>
      <c r="C712" s="412"/>
      <c r="D712" s="412"/>
      <c r="E712" s="412"/>
      <c r="F712" s="412"/>
      <c r="G712" s="689"/>
      <c r="H712" s="689"/>
      <c r="I712" s="689"/>
      <c r="J712" s="689"/>
      <c r="K712" s="689"/>
      <c r="L712" s="689"/>
      <c r="M712" s="689"/>
      <c r="N712" s="689"/>
      <c r="O712" s="689"/>
      <c r="P712" s="689"/>
      <c r="Q712" s="689"/>
      <c r="R712" s="689"/>
      <c r="S712" s="689"/>
      <c r="T712" s="689"/>
      <c r="U712" s="689"/>
      <c r="V712" s="689"/>
      <c r="W712" s="327"/>
      <c r="X712" s="327"/>
      <c r="Y712" s="327"/>
      <c r="Z712" s="327"/>
      <c r="AA712" s="327"/>
      <c r="AB712" s="327"/>
    </row>
    <row r="713" spans="1:28" s="40" customFormat="1" ht="15">
      <c r="A713" s="412"/>
      <c r="B713" s="412"/>
      <c r="C713" s="412"/>
      <c r="D713" s="412"/>
      <c r="E713" s="412"/>
      <c r="F713" s="412"/>
      <c r="G713" s="689"/>
      <c r="H713" s="689"/>
      <c r="I713" s="689"/>
      <c r="J713" s="689"/>
      <c r="K713" s="689"/>
      <c r="L713" s="689"/>
      <c r="M713" s="689"/>
      <c r="N713" s="689"/>
      <c r="O713" s="689"/>
      <c r="P713" s="689"/>
      <c r="Q713" s="689"/>
      <c r="R713" s="689"/>
      <c r="S713" s="689"/>
      <c r="T713" s="689"/>
      <c r="U713" s="689"/>
      <c r="V713" s="689"/>
      <c r="W713" s="327"/>
      <c r="X713" s="327"/>
      <c r="Y713" s="327"/>
      <c r="Z713" s="327"/>
      <c r="AA713" s="327"/>
      <c r="AB713" s="327"/>
    </row>
    <row r="714" spans="1:28" s="40" customFormat="1" ht="15">
      <c r="A714" s="412"/>
      <c r="B714" s="412"/>
      <c r="C714" s="412"/>
      <c r="D714" s="412"/>
      <c r="E714" s="412"/>
      <c r="F714" s="412"/>
      <c r="G714" s="689"/>
      <c r="H714" s="689"/>
      <c r="I714" s="689"/>
      <c r="J714" s="689"/>
      <c r="K714" s="689"/>
      <c r="L714" s="689"/>
      <c r="M714" s="689"/>
      <c r="N714" s="689"/>
      <c r="O714" s="689"/>
      <c r="P714" s="689"/>
      <c r="Q714" s="689"/>
      <c r="R714" s="689"/>
      <c r="S714" s="689"/>
      <c r="T714" s="689"/>
      <c r="U714" s="689"/>
      <c r="V714" s="689"/>
      <c r="W714" s="327"/>
      <c r="X714" s="327"/>
      <c r="Y714" s="327"/>
      <c r="Z714" s="327"/>
      <c r="AA714" s="327"/>
      <c r="AB714" s="327"/>
    </row>
    <row r="715" spans="1:28" s="40" customFormat="1" ht="15">
      <c r="A715" s="412"/>
      <c r="B715" s="412"/>
      <c r="C715" s="412"/>
      <c r="D715" s="412"/>
      <c r="E715" s="412"/>
      <c r="F715" s="412"/>
      <c r="G715" s="689"/>
      <c r="H715" s="689"/>
      <c r="I715" s="689"/>
      <c r="J715" s="689"/>
      <c r="K715" s="689"/>
      <c r="L715" s="689"/>
      <c r="M715" s="689"/>
      <c r="N715" s="689"/>
      <c r="O715" s="689"/>
      <c r="P715" s="689"/>
      <c r="Q715" s="689"/>
      <c r="R715" s="689"/>
      <c r="S715" s="689"/>
      <c r="T715" s="689"/>
      <c r="U715" s="689"/>
      <c r="V715" s="689"/>
      <c r="W715" s="327"/>
      <c r="X715" s="327"/>
      <c r="Y715" s="327"/>
      <c r="Z715" s="327"/>
      <c r="AA715" s="327"/>
      <c r="AB715" s="327"/>
    </row>
    <row r="716" spans="1:28" s="40" customFormat="1" ht="15">
      <c r="A716" s="412"/>
      <c r="B716" s="412"/>
      <c r="C716" s="412"/>
      <c r="D716" s="412"/>
      <c r="E716" s="412"/>
      <c r="F716" s="412"/>
      <c r="G716" s="689"/>
      <c r="H716" s="689"/>
      <c r="I716" s="689"/>
      <c r="J716" s="689"/>
      <c r="K716" s="689"/>
      <c r="L716" s="689"/>
      <c r="M716" s="689"/>
      <c r="N716" s="689"/>
      <c r="O716" s="689"/>
      <c r="P716" s="689"/>
      <c r="Q716" s="689"/>
      <c r="R716" s="689"/>
      <c r="S716" s="689"/>
      <c r="T716" s="689"/>
      <c r="U716" s="689"/>
      <c r="V716" s="689"/>
      <c r="W716" s="327"/>
      <c r="X716" s="327"/>
      <c r="Y716" s="327"/>
      <c r="Z716" s="327"/>
      <c r="AA716" s="327"/>
      <c r="AB716" s="327"/>
    </row>
    <row r="717" spans="1:28" s="40" customFormat="1" ht="15">
      <c r="A717" s="412"/>
      <c r="B717" s="412"/>
      <c r="C717" s="412"/>
      <c r="D717" s="412"/>
      <c r="E717" s="412"/>
      <c r="F717" s="412"/>
      <c r="G717" s="689"/>
      <c r="H717" s="689"/>
      <c r="I717" s="689"/>
      <c r="J717" s="689"/>
      <c r="K717" s="689"/>
      <c r="L717" s="689"/>
      <c r="M717" s="689"/>
      <c r="N717" s="689"/>
      <c r="O717" s="689"/>
      <c r="P717" s="689"/>
      <c r="Q717" s="689"/>
      <c r="R717" s="689"/>
      <c r="S717" s="689"/>
      <c r="T717" s="689"/>
      <c r="U717" s="689"/>
      <c r="V717" s="689"/>
      <c r="W717" s="327"/>
      <c r="X717" s="327"/>
      <c r="Y717" s="327"/>
      <c r="Z717" s="327"/>
      <c r="AA717" s="327"/>
      <c r="AB717" s="327"/>
    </row>
    <row r="718" spans="1:28" s="40" customFormat="1" ht="15">
      <c r="A718" s="412"/>
      <c r="B718" s="412"/>
      <c r="C718" s="412"/>
      <c r="D718" s="412"/>
      <c r="E718" s="412"/>
      <c r="F718" s="412"/>
      <c r="G718" s="689"/>
      <c r="H718" s="689"/>
      <c r="I718" s="689"/>
      <c r="J718" s="689"/>
      <c r="K718" s="689"/>
      <c r="L718" s="689"/>
      <c r="M718" s="689"/>
      <c r="N718" s="689"/>
      <c r="O718" s="689"/>
      <c r="P718" s="689"/>
      <c r="Q718" s="689"/>
      <c r="R718" s="689"/>
      <c r="S718" s="689"/>
      <c r="T718" s="689"/>
      <c r="U718" s="689"/>
      <c r="V718" s="689"/>
      <c r="W718" s="327"/>
      <c r="X718" s="327"/>
      <c r="Y718" s="327"/>
      <c r="Z718" s="327"/>
      <c r="AA718" s="327"/>
      <c r="AB718" s="327"/>
    </row>
    <row r="719" spans="1:28" s="40" customFormat="1" ht="15">
      <c r="A719" s="412"/>
      <c r="B719" s="412"/>
      <c r="C719" s="412"/>
      <c r="D719" s="412"/>
      <c r="E719" s="412"/>
      <c r="F719" s="412"/>
      <c r="G719" s="689"/>
      <c r="H719" s="689"/>
      <c r="I719" s="689"/>
      <c r="J719" s="689"/>
      <c r="K719" s="689"/>
      <c r="L719" s="689"/>
      <c r="M719" s="689"/>
      <c r="N719" s="689"/>
      <c r="O719" s="689"/>
      <c r="P719" s="689"/>
      <c r="Q719" s="689"/>
      <c r="R719" s="689"/>
      <c r="S719" s="689"/>
      <c r="T719" s="689"/>
      <c r="U719" s="689"/>
      <c r="V719" s="689"/>
      <c r="W719" s="327"/>
      <c r="X719" s="327"/>
      <c r="Y719" s="327"/>
      <c r="Z719" s="327"/>
      <c r="AA719" s="327"/>
      <c r="AB719" s="327"/>
    </row>
    <row r="720" spans="1:28" s="40" customFormat="1" ht="15">
      <c r="A720" s="412"/>
      <c r="B720" s="412"/>
      <c r="C720" s="412"/>
      <c r="D720" s="412"/>
      <c r="E720" s="412"/>
      <c r="F720" s="412"/>
      <c r="G720" s="689"/>
      <c r="H720" s="689"/>
      <c r="I720" s="689"/>
      <c r="J720" s="689"/>
      <c r="K720" s="689"/>
      <c r="L720" s="689"/>
      <c r="M720" s="689"/>
      <c r="N720" s="689"/>
      <c r="O720" s="689"/>
      <c r="P720" s="689"/>
      <c r="Q720" s="689"/>
      <c r="R720" s="689"/>
      <c r="S720" s="689"/>
      <c r="T720" s="689"/>
      <c r="U720" s="689"/>
      <c r="V720" s="689"/>
      <c r="W720" s="327"/>
      <c r="X720" s="327"/>
      <c r="Y720" s="327"/>
      <c r="Z720" s="327"/>
      <c r="AA720" s="327"/>
      <c r="AB720" s="327"/>
    </row>
    <row r="721" spans="1:28" s="40" customFormat="1" ht="15">
      <c r="A721" s="412"/>
      <c r="B721" s="412"/>
      <c r="C721" s="412"/>
      <c r="D721" s="412"/>
      <c r="E721" s="412"/>
      <c r="F721" s="412"/>
      <c r="G721" s="689"/>
      <c r="H721" s="689"/>
      <c r="I721" s="689"/>
      <c r="J721" s="689"/>
      <c r="K721" s="689"/>
      <c r="L721" s="689"/>
      <c r="M721" s="689"/>
      <c r="N721" s="689"/>
      <c r="O721" s="689"/>
      <c r="P721" s="689"/>
      <c r="Q721" s="689"/>
      <c r="R721" s="689"/>
      <c r="S721" s="689"/>
      <c r="T721" s="689"/>
      <c r="U721" s="689"/>
      <c r="V721" s="689"/>
      <c r="W721" s="327"/>
      <c r="X721" s="327"/>
      <c r="Y721" s="327"/>
      <c r="Z721" s="327"/>
      <c r="AA721" s="327"/>
      <c r="AB721" s="327"/>
    </row>
    <row r="722" spans="1:28" s="40" customFormat="1" ht="15">
      <c r="A722" s="412"/>
      <c r="B722" s="412"/>
      <c r="C722" s="412"/>
      <c r="D722" s="412"/>
      <c r="E722" s="412"/>
      <c r="F722" s="412"/>
      <c r="G722" s="689"/>
      <c r="H722" s="689"/>
      <c r="I722" s="689"/>
      <c r="J722" s="689"/>
      <c r="K722" s="689"/>
      <c r="L722" s="689"/>
      <c r="M722" s="689"/>
      <c r="N722" s="689"/>
      <c r="O722" s="689"/>
      <c r="P722" s="689"/>
      <c r="Q722" s="689"/>
      <c r="R722" s="689"/>
      <c r="S722" s="689"/>
      <c r="T722" s="689"/>
      <c r="U722" s="689"/>
      <c r="V722" s="689"/>
      <c r="W722" s="327"/>
      <c r="X722" s="327"/>
      <c r="Y722" s="327"/>
      <c r="Z722" s="327"/>
      <c r="AA722" s="327"/>
      <c r="AB722" s="327"/>
    </row>
    <row r="723" spans="1:28" s="40" customFormat="1" ht="15">
      <c r="A723" s="412"/>
      <c r="B723" s="412"/>
      <c r="C723" s="412"/>
      <c r="D723" s="412"/>
      <c r="E723" s="412"/>
      <c r="F723" s="412"/>
      <c r="G723" s="689"/>
      <c r="H723" s="689"/>
      <c r="I723" s="689"/>
      <c r="J723" s="689"/>
      <c r="K723" s="689"/>
      <c r="L723" s="689"/>
      <c r="M723" s="689"/>
      <c r="N723" s="689"/>
      <c r="O723" s="689"/>
      <c r="P723" s="689"/>
      <c r="Q723" s="689"/>
      <c r="R723" s="689"/>
      <c r="S723" s="689"/>
      <c r="T723" s="689"/>
      <c r="U723" s="689"/>
      <c r="V723" s="689"/>
      <c r="W723" s="327"/>
      <c r="X723" s="327"/>
      <c r="Y723" s="327"/>
      <c r="Z723" s="327"/>
      <c r="AA723" s="327"/>
      <c r="AB723" s="327"/>
    </row>
    <row r="724" spans="1:28" s="40" customFormat="1" ht="15">
      <c r="A724" s="412"/>
      <c r="B724" s="412"/>
      <c r="C724" s="412"/>
      <c r="D724" s="412"/>
      <c r="E724" s="412"/>
      <c r="F724" s="412"/>
      <c r="G724" s="689"/>
      <c r="H724" s="689"/>
      <c r="I724" s="689"/>
      <c r="J724" s="689"/>
      <c r="K724" s="689"/>
      <c r="L724" s="689"/>
      <c r="M724" s="689"/>
      <c r="N724" s="689"/>
      <c r="O724" s="689"/>
      <c r="P724" s="689"/>
      <c r="Q724" s="689"/>
      <c r="R724" s="689"/>
      <c r="S724" s="689"/>
      <c r="T724" s="689"/>
      <c r="U724" s="689"/>
      <c r="V724" s="689"/>
      <c r="W724" s="327"/>
      <c r="X724" s="327"/>
      <c r="Y724" s="327"/>
      <c r="Z724" s="327"/>
      <c r="AA724" s="327"/>
      <c r="AB724" s="327"/>
    </row>
    <row r="725" spans="1:28" s="40" customFormat="1" ht="15">
      <c r="A725" s="412"/>
      <c r="B725" s="412"/>
      <c r="C725" s="412"/>
      <c r="D725" s="412"/>
      <c r="E725" s="412"/>
      <c r="F725" s="412"/>
      <c r="G725" s="689"/>
      <c r="H725" s="689"/>
      <c r="I725" s="689"/>
      <c r="J725" s="689"/>
      <c r="K725" s="689"/>
      <c r="L725" s="689"/>
      <c r="M725" s="689"/>
      <c r="N725" s="689"/>
      <c r="O725" s="689"/>
      <c r="P725" s="689"/>
      <c r="Q725" s="689"/>
      <c r="R725" s="689"/>
      <c r="S725" s="689"/>
      <c r="T725" s="689"/>
      <c r="U725" s="689"/>
      <c r="V725" s="689"/>
      <c r="W725" s="327"/>
      <c r="X725" s="327"/>
      <c r="Y725" s="327"/>
      <c r="Z725" s="327"/>
      <c r="AA725" s="327"/>
      <c r="AB725" s="327"/>
    </row>
    <row r="726" spans="1:28" s="40" customFormat="1" ht="15">
      <c r="A726" s="412"/>
      <c r="B726" s="412"/>
      <c r="C726" s="412"/>
      <c r="D726" s="412"/>
      <c r="E726" s="412"/>
      <c r="F726" s="412"/>
      <c r="G726" s="689"/>
      <c r="H726" s="689"/>
      <c r="I726" s="689"/>
      <c r="J726" s="689"/>
      <c r="K726" s="689"/>
      <c r="L726" s="689"/>
      <c r="M726" s="689"/>
      <c r="N726" s="689"/>
      <c r="O726" s="689"/>
      <c r="P726" s="689"/>
      <c r="Q726" s="689"/>
      <c r="R726" s="689"/>
      <c r="S726" s="689"/>
      <c r="T726" s="689"/>
      <c r="U726" s="689"/>
      <c r="V726" s="689"/>
      <c r="W726" s="327"/>
      <c r="X726" s="327"/>
      <c r="Y726" s="327"/>
      <c r="Z726" s="327"/>
      <c r="AA726" s="327"/>
      <c r="AB726" s="327"/>
    </row>
    <row r="727" spans="1:28" s="40" customFormat="1" ht="15">
      <c r="A727" s="412"/>
      <c r="B727" s="412"/>
      <c r="C727" s="412"/>
      <c r="D727" s="412"/>
      <c r="E727" s="412"/>
      <c r="F727" s="412"/>
      <c r="G727" s="689"/>
      <c r="H727" s="689"/>
      <c r="I727" s="689"/>
      <c r="J727" s="689"/>
      <c r="K727" s="689"/>
      <c r="L727" s="689"/>
      <c r="M727" s="689"/>
      <c r="N727" s="689"/>
      <c r="O727" s="689"/>
      <c r="P727" s="689"/>
      <c r="Q727" s="689"/>
      <c r="R727" s="689"/>
      <c r="S727" s="689"/>
      <c r="T727" s="689"/>
      <c r="U727" s="689"/>
      <c r="V727" s="689"/>
      <c r="W727" s="327"/>
      <c r="X727" s="327"/>
      <c r="Y727" s="327"/>
      <c r="Z727" s="327"/>
      <c r="AA727" s="327"/>
      <c r="AB727" s="327"/>
    </row>
    <row r="728" spans="1:28" s="40" customFormat="1" ht="15">
      <c r="A728" s="412"/>
      <c r="B728" s="412"/>
      <c r="C728" s="412"/>
      <c r="D728" s="412"/>
      <c r="E728" s="412"/>
      <c r="F728" s="412"/>
      <c r="G728" s="689"/>
      <c r="H728" s="689"/>
      <c r="I728" s="689"/>
      <c r="J728" s="689"/>
      <c r="K728" s="689"/>
      <c r="L728" s="689"/>
      <c r="M728" s="689"/>
      <c r="N728" s="689"/>
      <c r="O728" s="689"/>
      <c r="P728" s="689"/>
      <c r="Q728" s="689"/>
      <c r="R728" s="689"/>
      <c r="S728" s="689"/>
      <c r="T728" s="689"/>
      <c r="U728" s="689"/>
      <c r="V728" s="689"/>
      <c r="W728" s="327"/>
      <c r="X728" s="327"/>
      <c r="Y728" s="327"/>
      <c r="Z728" s="327"/>
      <c r="AA728" s="327"/>
      <c r="AB728" s="327"/>
    </row>
    <row r="729" spans="1:28" s="40" customFormat="1" ht="15">
      <c r="A729" s="412"/>
      <c r="B729" s="412"/>
      <c r="C729" s="412"/>
      <c r="D729" s="412"/>
      <c r="E729" s="412"/>
      <c r="F729" s="412"/>
      <c r="G729" s="689"/>
      <c r="H729" s="689"/>
      <c r="I729" s="689"/>
      <c r="J729" s="689"/>
      <c r="K729" s="689"/>
      <c r="L729" s="689"/>
      <c r="M729" s="689"/>
      <c r="N729" s="689"/>
      <c r="O729" s="689"/>
      <c r="P729" s="689"/>
      <c r="Q729" s="689"/>
      <c r="R729" s="689"/>
      <c r="S729" s="689"/>
      <c r="T729" s="689"/>
      <c r="U729" s="689"/>
      <c r="V729" s="689"/>
      <c r="W729" s="327"/>
      <c r="X729" s="327"/>
      <c r="Y729" s="327"/>
      <c r="Z729" s="327"/>
      <c r="AA729" s="327"/>
      <c r="AB729" s="327"/>
    </row>
    <row r="730" spans="1:28" s="40" customFormat="1" ht="15">
      <c r="A730" s="412"/>
      <c r="B730" s="412"/>
      <c r="C730" s="412"/>
      <c r="D730" s="412"/>
      <c r="E730" s="412"/>
      <c r="F730" s="412"/>
      <c r="G730" s="689"/>
      <c r="H730" s="689"/>
      <c r="I730" s="689"/>
      <c r="J730" s="689"/>
      <c r="K730" s="689"/>
      <c r="L730" s="689"/>
      <c r="M730" s="689"/>
      <c r="N730" s="689"/>
      <c r="O730" s="689"/>
      <c r="P730" s="689"/>
      <c r="Q730" s="689"/>
      <c r="R730" s="689"/>
      <c r="S730" s="689"/>
      <c r="T730" s="689"/>
      <c r="U730" s="689"/>
      <c r="V730" s="689"/>
      <c r="W730" s="327"/>
      <c r="X730" s="327"/>
      <c r="Y730" s="327"/>
      <c r="Z730" s="327"/>
      <c r="AA730" s="327"/>
      <c r="AB730" s="327"/>
    </row>
    <row r="731" spans="1:28" s="40" customFormat="1" ht="15">
      <c r="A731" s="412"/>
      <c r="B731" s="412"/>
      <c r="C731" s="412"/>
      <c r="D731" s="412"/>
      <c r="E731" s="412"/>
      <c r="F731" s="412"/>
      <c r="G731" s="689"/>
      <c r="H731" s="689"/>
      <c r="I731" s="689"/>
      <c r="J731" s="689"/>
      <c r="K731" s="689"/>
      <c r="L731" s="689"/>
      <c r="M731" s="689"/>
      <c r="N731" s="689"/>
      <c r="O731" s="689"/>
      <c r="P731" s="689"/>
      <c r="Q731" s="689"/>
      <c r="R731" s="689"/>
      <c r="S731" s="689"/>
      <c r="T731" s="689"/>
      <c r="U731" s="689"/>
      <c r="V731" s="689"/>
      <c r="W731" s="327"/>
      <c r="X731" s="327"/>
      <c r="Y731" s="327"/>
      <c r="Z731" s="327"/>
      <c r="AA731" s="327"/>
      <c r="AB731" s="327"/>
    </row>
    <row r="732" spans="1:28" s="40" customFormat="1" ht="15">
      <c r="A732" s="412"/>
      <c r="B732" s="412"/>
      <c r="C732" s="412"/>
      <c r="D732" s="412"/>
      <c r="E732" s="412"/>
      <c r="F732" s="412"/>
      <c r="G732" s="689"/>
      <c r="H732" s="689"/>
      <c r="I732" s="689"/>
      <c r="J732" s="689"/>
      <c r="K732" s="689"/>
      <c r="L732" s="689"/>
      <c r="M732" s="689"/>
      <c r="N732" s="689"/>
      <c r="O732" s="689"/>
      <c r="P732" s="689"/>
      <c r="Q732" s="689"/>
      <c r="R732" s="689"/>
      <c r="S732" s="689"/>
      <c r="T732" s="689"/>
      <c r="U732" s="689"/>
      <c r="V732" s="689"/>
      <c r="W732" s="327"/>
      <c r="X732" s="327"/>
      <c r="Y732" s="327"/>
      <c r="Z732" s="327"/>
      <c r="AA732" s="327"/>
      <c r="AB732" s="327"/>
    </row>
    <row r="733" spans="1:28" s="40" customFormat="1" ht="15">
      <c r="A733" s="412"/>
      <c r="B733" s="412"/>
      <c r="C733" s="412"/>
      <c r="D733" s="412"/>
      <c r="E733" s="412"/>
      <c r="F733" s="412"/>
      <c r="G733" s="689"/>
      <c r="H733" s="689"/>
      <c r="I733" s="689"/>
      <c r="J733" s="689"/>
      <c r="K733" s="689"/>
      <c r="L733" s="689"/>
      <c r="M733" s="689"/>
      <c r="N733" s="689"/>
      <c r="O733" s="689"/>
      <c r="P733" s="689"/>
      <c r="Q733" s="689"/>
      <c r="R733" s="689"/>
      <c r="S733" s="689"/>
      <c r="T733" s="689"/>
      <c r="U733" s="689"/>
      <c r="V733" s="689"/>
      <c r="W733" s="327"/>
      <c r="X733" s="327"/>
      <c r="Y733" s="327"/>
      <c r="Z733" s="327"/>
      <c r="AA733" s="327"/>
      <c r="AB733" s="327"/>
    </row>
    <row r="734" spans="1:28" s="40" customFormat="1" ht="15">
      <c r="A734" s="412"/>
      <c r="B734" s="412"/>
      <c r="C734" s="412"/>
      <c r="D734" s="412"/>
      <c r="E734" s="412"/>
      <c r="F734" s="412"/>
      <c r="G734" s="689"/>
      <c r="H734" s="689"/>
      <c r="I734" s="689"/>
      <c r="J734" s="689"/>
      <c r="K734" s="689"/>
      <c r="L734" s="689"/>
      <c r="M734" s="689"/>
      <c r="N734" s="689"/>
      <c r="O734" s="689"/>
      <c r="P734" s="689"/>
      <c r="Q734" s="689"/>
      <c r="R734" s="689"/>
      <c r="S734" s="689"/>
      <c r="T734" s="689"/>
      <c r="U734" s="689"/>
      <c r="V734" s="689"/>
      <c r="W734" s="327"/>
      <c r="X734" s="327"/>
      <c r="Y734" s="327"/>
      <c r="Z734" s="327"/>
      <c r="AA734" s="327"/>
      <c r="AB734" s="327"/>
    </row>
    <row r="735" spans="1:28" s="40" customFormat="1" ht="15">
      <c r="A735" s="412"/>
      <c r="B735" s="412"/>
      <c r="C735" s="412"/>
      <c r="D735" s="412"/>
      <c r="E735" s="412"/>
      <c r="F735" s="412"/>
      <c r="G735" s="689"/>
      <c r="H735" s="689"/>
      <c r="I735" s="689"/>
      <c r="J735" s="689"/>
      <c r="K735" s="689"/>
      <c r="L735" s="689"/>
      <c r="M735" s="689"/>
      <c r="N735" s="689"/>
      <c r="O735" s="689"/>
      <c r="P735" s="689"/>
      <c r="Q735" s="689"/>
      <c r="R735" s="689"/>
      <c r="S735" s="689"/>
      <c r="T735" s="689"/>
      <c r="U735" s="689"/>
      <c r="V735" s="689"/>
      <c r="W735" s="327"/>
      <c r="X735" s="327"/>
      <c r="Y735" s="327"/>
      <c r="Z735" s="327"/>
      <c r="AA735" s="327"/>
      <c r="AB735" s="327"/>
    </row>
    <row r="736" spans="1:28" s="40" customFormat="1" ht="15">
      <c r="A736" s="412"/>
      <c r="B736" s="412"/>
      <c r="C736" s="412"/>
      <c r="D736" s="412"/>
      <c r="E736" s="412"/>
      <c r="F736" s="412"/>
      <c r="G736" s="689"/>
      <c r="H736" s="689"/>
      <c r="I736" s="689"/>
      <c r="J736" s="689"/>
      <c r="K736" s="689"/>
      <c r="L736" s="689"/>
      <c r="M736" s="689"/>
      <c r="N736" s="689"/>
      <c r="O736" s="689"/>
      <c r="P736" s="689"/>
      <c r="Q736" s="689"/>
      <c r="R736" s="689"/>
      <c r="S736" s="689"/>
      <c r="T736" s="689"/>
      <c r="U736" s="689"/>
      <c r="V736" s="689"/>
      <c r="W736" s="327"/>
      <c r="X736" s="327"/>
      <c r="Y736" s="327"/>
      <c r="Z736" s="327"/>
      <c r="AA736" s="327"/>
      <c r="AB736" s="327"/>
    </row>
    <row r="737" spans="1:28" s="40" customFormat="1" ht="15">
      <c r="A737" s="412"/>
      <c r="B737" s="412"/>
      <c r="C737" s="412"/>
      <c r="D737" s="412"/>
      <c r="E737" s="412"/>
      <c r="F737" s="412"/>
      <c r="G737" s="689"/>
      <c r="H737" s="689"/>
      <c r="I737" s="689"/>
      <c r="J737" s="689"/>
      <c r="K737" s="689"/>
      <c r="L737" s="689"/>
      <c r="M737" s="689"/>
      <c r="N737" s="689"/>
      <c r="O737" s="689"/>
      <c r="P737" s="689"/>
      <c r="Q737" s="689"/>
      <c r="R737" s="689"/>
      <c r="S737" s="689"/>
      <c r="T737" s="689"/>
      <c r="U737" s="689"/>
      <c r="V737" s="689"/>
      <c r="W737" s="327"/>
      <c r="X737" s="327"/>
      <c r="Y737" s="327"/>
      <c r="Z737" s="327"/>
      <c r="AA737" s="327"/>
      <c r="AB737" s="327"/>
    </row>
    <row r="738" spans="1:28" s="40" customFormat="1" ht="15">
      <c r="A738" s="412"/>
      <c r="B738" s="412"/>
      <c r="C738" s="412"/>
      <c r="D738" s="412"/>
      <c r="E738" s="412"/>
      <c r="F738" s="412"/>
      <c r="G738" s="689"/>
      <c r="H738" s="689"/>
      <c r="I738" s="689"/>
      <c r="J738" s="689"/>
      <c r="K738" s="689"/>
      <c r="L738" s="689"/>
      <c r="M738" s="689"/>
      <c r="N738" s="689"/>
      <c r="O738" s="689"/>
      <c r="P738" s="689"/>
      <c r="Q738" s="689"/>
      <c r="R738" s="689"/>
      <c r="S738" s="689"/>
      <c r="T738" s="689"/>
      <c r="U738" s="689"/>
      <c r="V738" s="689"/>
      <c r="W738" s="327"/>
      <c r="X738" s="327"/>
      <c r="Y738" s="327"/>
      <c r="Z738" s="327"/>
      <c r="AA738" s="327"/>
      <c r="AB738" s="327"/>
    </row>
    <row r="739" spans="1:28" s="40" customFormat="1" ht="15">
      <c r="A739" s="412"/>
      <c r="B739" s="412"/>
      <c r="C739" s="412"/>
      <c r="D739" s="412"/>
      <c r="E739" s="412"/>
      <c r="F739" s="412"/>
      <c r="G739" s="689"/>
      <c r="H739" s="689"/>
      <c r="I739" s="689"/>
      <c r="J739" s="689"/>
      <c r="K739" s="689"/>
      <c r="L739" s="689"/>
      <c r="M739" s="689"/>
      <c r="N739" s="689"/>
      <c r="O739" s="689"/>
      <c r="P739" s="689"/>
      <c r="Q739" s="689"/>
      <c r="R739" s="689"/>
      <c r="S739" s="689"/>
      <c r="T739" s="689"/>
      <c r="U739" s="689"/>
      <c r="V739" s="689"/>
      <c r="W739" s="327"/>
      <c r="X739" s="327"/>
      <c r="Y739" s="327"/>
      <c r="Z739" s="327"/>
      <c r="AA739" s="327"/>
      <c r="AB739" s="327"/>
    </row>
    <row r="740" spans="1:28" s="40" customFormat="1" ht="15">
      <c r="A740" s="412"/>
      <c r="B740" s="412"/>
      <c r="C740" s="412"/>
      <c r="D740" s="412"/>
      <c r="E740" s="412"/>
      <c r="F740" s="412"/>
      <c r="G740" s="689"/>
      <c r="H740" s="689"/>
      <c r="I740" s="689"/>
      <c r="J740" s="689"/>
      <c r="K740" s="689"/>
      <c r="L740" s="689"/>
      <c r="M740" s="689"/>
      <c r="N740" s="689"/>
      <c r="O740" s="689"/>
      <c r="P740" s="689"/>
      <c r="Q740" s="689"/>
      <c r="R740" s="689"/>
      <c r="S740" s="689"/>
      <c r="T740" s="689"/>
      <c r="U740" s="689"/>
      <c r="V740" s="689"/>
      <c r="W740" s="327"/>
      <c r="X740" s="327"/>
      <c r="Y740" s="327"/>
      <c r="Z740" s="327"/>
      <c r="AA740" s="327"/>
      <c r="AB740" s="327"/>
    </row>
    <row r="741" spans="1:28" s="40" customFormat="1" ht="15">
      <c r="A741" s="412"/>
      <c r="B741" s="412"/>
      <c r="C741" s="412"/>
      <c r="D741" s="412"/>
      <c r="E741" s="412"/>
      <c r="F741" s="412"/>
      <c r="G741" s="689"/>
      <c r="H741" s="689"/>
      <c r="I741" s="689"/>
      <c r="J741" s="689"/>
      <c r="K741" s="689"/>
      <c r="L741" s="689"/>
      <c r="M741" s="689"/>
      <c r="N741" s="689"/>
      <c r="O741" s="689"/>
      <c r="P741" s="689"/>
      <c r="Q741" s="689"/>
      <c r="R741" s="689"/>
      <c r="S741" s="689"/>
      <c r="T741" s="689"/>
      <c r="U741" s="689"/>
      <c r="V741" s="689"/>
      <c r="W741" s="327"/>
      <c r="X741" s="327"/>
      <c r="Y741" s="327"/>
      <c r="Z741" s="327"/>
      <c r="AA741" s="327"/>
      <c r="AB741" s="327"/>
    </row>
    <row r="742" spans="1:28" s="40" customFormat="1" ht="15">
      <c r="A742" s="412"/>
      <c r="B742" s="412"/>
      <c r="C742" s="412"/>
      <c r="D742" s="412"/>
      <c r="E742" s="412"/>
      <c r="F742" s="412"/>
      <c r="G742" s="689"/>
      <c r="H742" s="689"/>
      <c r="I742" s="689"/>
      <c r="J742" s="689"/>
      <c r="K742" s="689"/>
      <c r="L742" s="689"/>
      <c r="M742" s="689"/>
      <c r="N742" s="689"/>
      <c r="O742" s="689"/>
      <c r="P742" s="689"/>
      <c r="Q742" s="689"/>
      <c r="R742" s="689"/>
      <c r="S742" s="689"/>
      <c r="T742" s="689"/>
      <c r="U742" s="689"/>
      <c r="V742" s="689"/>
      <c r="W742" s="327"/>
      <c r="X742" s="327"/>
      <c r="Y742" s="327"/>
      <c r="Z742" s="327"/>
      <c r="AA742" s="327"/>
      <c r="AB742" s="327"/>
    </row>
    <row r="743" spans="1:28" s="40" customFormat="1" ht="15">
      <c r="A743" s="412"/>
      <c r="B743" s="412"/>
      <c r="C743" s="412"/>
      <c r="D743" s="412"/>
      <c r="E743" s="412"/>
      <c r="F743" s="412"/>
      <c r="G743" s="689"/>
      <c r="H743" s="689"/>
      <c r="I743" s="689"/>
      <c r="J743" s="689"/>
      <c r="K743" s="689"/>
      <c r="L743" s="689"/>
      <c r="M743" s="689"/>
      <c r="N743" s="689"/>
      <c r="O743" s="689"/>
      <c r="P743" s="689"/>
      <c r="Q743" s="689"/>
      <c r="R743" s="689"/>
      <c r="S743" s="689"/>
      <c r="T743" s="689"/>
      <c r="U743" s="689"/>
      <c r="V743" s="689"/>
      <c r="W743" s="327"/>
      <c r="X743" s="327"/>
      <c r="Y743" s="327"/>
      <c r="Z743" s="327"/>
      <c r="AA743" s="327"/>
      <c r="AB743" s="327"/>
    </row>
    <row r="744" spans="1:28" s="40" customFormat="1" ht="15">
      <c r="A744" s="412"/>
      <c r="B744" s="412"/>
      <c r="C744" s="412"/>
      <c r="D744" s="412"/>
      <c r="E744" s="412"/>
      <c r="F744" s="412"/>
      <c r="G744" s="689"/>
      <c r="H744" s="689"/>
      <c r="I744" s="689"/>
      <c r="J744" s="689"/>
      <c r="K744" s="689"/>
      <c r="L744" s="689"/>
      <c r="M744" s="689"/>
      <c r="N744" s="689"/>
      <c r="O744" s="689"/>
      <c r="P744" s="689"/>
      <c r="Q744" s="689"/>
      <c r="R744" s="689"/>
      <c r="S744" s="689"/>
      <c r="T744" s="689"/>
      <c r="U744" s="689"/>
      <c r="V744" s="689"/>
      <c r="W744" s="327"/>
      <c r="X744" s="327"/>
      <c r="Y744" s="327"/>
      <c r="Z744" s="327"/>
      <c r="AA744" s="327"/>
      <c r="AB744" s="327"/>
    </row>
    <row r="745" spans="1:28" s="40" customFormat="1" ht="15">
      <c r="A745" s="412"/>
      <c r="B745" s="412"/>
      <c r="C745" s="412"/>
      <c r="D745" s="412"/>
      <c r="E745" s="412"/>
      <c r="F745" s="412"/>
      <c r="G745" s="689"/>
      <c r="H745" s="689"/>
      <c r="I745" s="689"/>
      <c r="J745" s="689"/>
      <c r="K745" s="689"/>
      <c r="L745" s="689"/>
      <c r="M745" s="689"/>
      <c r="N745" s="689"/>
      <c r="O745" s="689"/>
      <c r="P745" s="689"/>
      <c r="Q745" s="689"/>
      <c r="R745" s="689"/>
      <c r="S745" s="689"/>
      <c r="T745" s="689"/>
      <c r="U745" s="689"/>
      <c r="V745" s="689"/>
      <c r="W745" s="327"/>
      <c r="X745" s="327"/>
      <c r="Y745" s="327"/>
      <c r="Z745" s="327"/>
      <c r="AA745" s="327"/>
      <c r="AB745" s="327"/>
    </row>
    <row r="746" spans="1:28" s="40" customFormat="1" ht="15">
      <c r="A746" s="412"/>
      <c r="B746" s="412"/>
      <c r="C746" s="412"/>
      <c r="D746" s="412"/>
      <c r="E746" s="412"/>
      <c r="F746" s="412"/>
      <c r="G746" s="689"/>
      <c r="H746" s="689"/>
      <c r="I746" s="689"/>
      <c r="J746" s="689"/>
      <c r="K746" s="689"/>
      <c r="L746" s="689"/>
      <c r="M746" s="689"/>
      <c r="N746" s="689"/>
      <c r="O746" s="689"/>
      <c r="P746" s="689"/>
      <c r="Q746" s="689"/>
      <c r="R746" s="689"/>
      <c r="S746" s="689"/>
      <c r="T746" s="689"/>
      <c r="U746" s="689"/>
      <c r="V746" s="689"/>
      <c r="W746" s="327"/>
      <c r="X746" s="327"/>
      <c r="Y746" s="327"/>
      <c r="Z746" s="327"/>
      <c r="AA746" s="327"/>
      <c r="AB746" s="327"/>
    </row>
    <row r="747" spans="1:28" s="40" customFormat="1" ht="15">
      <c r="A747" s="412"/>
      <c r="B747" s="412"/>
      <c r="C747" s="412"/>
      <c r="D747" s="412"/>
      <c r="E747" s="412"/>
      <c r="F747" s="412"/>
      <c r="G747" s="689"/>
      <c r="H747" s="689"/>
      <c r="I747" s="689"/>
      <c r="J747" s="689"/>
      <c r="K747" s="689"/>
      <c r="L747" s="689"/>
      <c r="M747" s="689"/>
      <c r="N747" s="689"/>
      <c r="O747" s="689"/>
      <c r="P747" s="689"/>
      <c r="Q747" s="689"/>
      <c r="R747" s="689"/>
      <c r="S747" s="689"/>
      <c r="T747" s="689"/>
      <c r="U747" s="689"/>
      <c r="V747" s="689"/>
      <c r="W747" s="327"/>
      <c r="X747" s="327"/>
      <c r="Y747" s="327"/>
      <c r="Z747" s="327"/>
      <c r="AA747" s="327"/>
      <c r="AB747" s="327"/>
    </row>
    <row r="748" spans="1:28" s="40" customFormat="1" ht="15">
      <c r="A748" s="412"/>
      <c r="B748" s="412"/>
      <c r="C748" s="412"/>
      <c r="D748" s="412"/>
      <c r="E748" s="412"/>
      <c r="F748" s="412"/>
      <c r="G748" s="689"/>
      <c r="H748" s="689"/>
      <c r="I748" s="689"/>
      <c r="J748" s="689"/>
      <c r="K748" s="689"/>
      <c r="L748" s="689"/>
      <c r="M748" s="689"/>
      <c r="N748" s="689"/>
      <c r="O748" s="689"/>
      <c r="P748" s="689"/>
      <c r="Q748" s="689"/>
      <c r="R748" s="689"/>
      <c r="S748" s="689"/>
      <c r="T748" s="689"/>
      <c r="U748" s="689"/>
      <c r="V748" s="689"/>
      <c r="W748" s="327"/>
      <c r="X748" s="327"/>
      <c r="Y748" s="327"/>
      <c r="Z748" s="327"/>
      <c r="AA748" s="327"/>
      <c r="AB748" s="327"/>
    </row>
    <row r="749" spans="1:28" s="40" customFormat="1" ht="15">
      <c r="A749" s="412"/>
      <c r="B749" s="412"/>
      <c r="C749" s="412"/>
      <c r="D749" s="412"/>
      <c r="E749" s="412"/>
      <c r="F749" s="412"/>
      <c r="G749" s="689"/>
      <c r="H749" s="689"/>
      <c r="I749" s="689"/>
      <c r="J749" s="689"/>
      <c r="K749" s="689"/>
      <c r="L749" s="689"/>
      <c r="M749" s="689"/>
      <c r="N749" s="689"/>
      <c r="O749" s="689"/>
      <c r="P749" s="689"/>
      <c r="Q749" s="689"/>
      <c r="R749" s="689"/>
      <c r="S749" s="689"/>
      <c r="T749" s="689"/>
      <c r="U749" s="689"/>
      <c r="V749" s="689"/>
      <c r="W749" s="327"/>
      <c r="X749" s="327"/>
      <c r="Y749" s="327"/>
      <c r="Z749" s="327"/>
      <c r="AA749" s="327"/>
      <c r="AB749" s="327"/>
    </row>
    <row r="750" spans="1:28" s="40" customFormat="1" ht="15">
      <c r="A750" s="412"/>
      <c r="B750" s="412"/>
      <c r="C750" s="412"/>
      <c r="D750" s="412"/>
      <c r="E750" s="412"/>
      <c r="F750" s="412"/>
      <c r="G750" s="689"/>
      <c r="H750" s="689"/>
      <c r="I750" s="689"/>
      <c r="J750" s="689"/>
      <c r="K750" s="689"/>
      <c r="L750" s="689"/>
      <c r="M750" s="689"/>
      <c r="N750" s="689"/>
      <c r="O750" s="689"/>
      <c r="P750" s="689"/>
      <c r="Q750" s="689"/>
      <c r="R750" s="689"/>
      <c r="S750" s="689"/>
      <c r="T750" s="689"/>
      <c r="U750" s="689"/>
      <c r="V750" s="689"/>
      <c r="W750" s="327"/>
      <c r="X750" s="327"/>
      <c r="Y750" s="327"/>
      <c r="Z750" s="327"/>
      <c r="AA750" s="327"/>
      <c r="AB750" s="327"/>
    </row>
    <row r="751" spans="1:28" s="40" customFormat="1" ht="15">
      <c r="A751" s="412"/>
      <c r="B751" s="412"/>
      <c r="C751" s="412"/>
      <c r="D751" s="412"/>
      <c r="E751" s="412"/>
      <c r="F751" s="412"/>
      <c r="G751" s="689"/>
      <c r="H751" s="689"/>
      <c r="I751" s="689"/>
      <c r="J751" s="689"/>
      <c r="K751" s="689"/>
      <c r="L751" s="689"/>
      <c r="M751" s="689"/>
      <c r="N751" s="689"/>
      <c r="O751" s="689"/>
      <c r="P751" s="689"/>
      <c r="Q751" s="689"/>
      <c r="R751" s="689"/>
      <c r="S751" s="689"/>
      <c r="T751" s="689"/>
      <c r="U751" s="689"/>
      <c r="V751" s="689"/>
      <c r="W751" s="327"/>
      <c r="X751" s="327"/>
      <c r="Y751" s="327"/>
      <c r="Z751" s="327"/>
      <c r="AA751" s="327"/>
      <c r="AB751" s="327"/>
    </row>
    <row r="752" spans="1:28" s="40" customFormat="1" ht="15">
      <c r="A752" s="412"/>
      <c r="B752" s="412"/>
      <c r="C752" s="412"/>
      <c r="D752" s="412"/>
      <c r="E752" s="412"/>
      <c r="F752" s="412"/>
      <c r="G752" s="689"/>
      <c r="H752" s="689"/>
      <c r="I752" s="689"/>
      <c r="J752" s="689"/>
      <c r="K752" s="689"/>
      <c r="L752" s="689"/>
      <c r="M752" s="689"/>
      <c r="N752" s="689"/>
      <c r="O752" s="689"/>
      <c r="P752" s="689"/>
      <c r="Q752" s="689"/>
      <c r="R752" s="689"/>
      <c r="S752" s="689"/>
      <c r="T752" s="689"/>
      <c r="U752" s="689"/>
      <c r="V752" s="689"/>
      <c r="W752" s="327"/>
      <c r="X752" s="327"/>
      <c r="Y752" s="327"/>
      <c r="Z752" s="327"/>
      <c r="AA752" s="327"/>
      <c r="AB752" s="327"/>
    </row>
    <row r="753" spans="1:28" s="40" customFormat="1" ht="15">
      <c r="A753" s="412"/>
      <c r="B753" s="412"/>
      <c r="C753" s="412"/>
      <c r="D753" s="412"/>
      <c r="E753" s="412"/>
      <c r="F753" s="412"/>
      <c r="G753" s="689"/>
      <c r="H753" s="689"/>
      <c r="I753" s="689"/>
      <c r="J753" s="689"/>
      <c r="K753" s="689"/>
      <c r="L753" s="689"/>
      <c r="M753" s="689"/>
      <c r="N753" s="689"/>
      <c r="O753" s="689"/>
      <c r="P753" s="689"/>
      <c r="Q753" s="689"/>
      <c r="R753" s="689"/>
      <c r="S753" s="689"/>
      <c r="T753" s="689"/>
      <c r="U753" s="689"/>
      <c r="V753" s="689"/>
      <c r="W753" s="327"/>
      <c r="X753" s="327"/>
      <c r="Y753" s="327"/>
      <c r="Z753" s="327"/>
      <c r="AA753" s="327"/>
      <c r="AB753" s="327"/>
    </row>
    <row r="754" spans="1:28" s="40" customFormat="1" ht="15">
      <c r="A754" s="412"/>
      <c r="B754" s="412"/>
      <c r="C754" s="412"/>
      <c r="D754" s="412"/>
      <c r="E754" s="412"/>
      <c r="F754" s="412"/>
      <c r="G754" s="689"/>
      <c r="H754" s="689"/>
      <c r="I754" s="689"/>
      <c r="J754" s="689"/>
      <c r="K754" s="689"/>
      <c r="L754" s="689"/>
      <c r="M754" s="689"/>
      <c r="N754" s="689"/>
      <c r="O754" s="689"/>
      <c r="P754" s="689"/>
      <c r="Q754" s="689"/>
      <c r="R754" s="689"/>
      <c r="S754" s="689"/>
      <c r="T754" s="689"/>
      <c r="U754" s="689"/>
      <c r="V754" s="689"/>
      <c r="W754" s="327"/>
      <c r="X754" s="327"/>
      <c r="Y754" s="327"/>
      <c r="Z754" s="327"/>
      <c r="AA754" s="327"/>
      <c r="AB754" s="327"/>
    </row>
    <row r="755" spans="1:28" s="40" customFormat="1" ht="15">
      <c r="A755" s="412"/>
      <c r="B755" s="412"/>
      <c r="C755" s="412"/>
      <c r="D755" s="412"/>
      <c r="E755" s="412"/>
      <c r="F755" s="412"/>
      <c r="G755" s="689"/>
      <c r="H755" s="689"/>
      <c r="I755" s="689"/>
      <c r="J755" s="689"/>
      <c r="K755" s="689"/>
      <c r="L755" s="689"/>
      <c r="M755" s="689"/>
      <c r="N755" s="689"/>
      <c r="O755" s="689"/>
      <c r="P755" s="689"/>
      <c r="Q755" s="689"/>
      <c r="R755" s="689"/>
      <c r="S755" s="689"/>
      <c r="T755" s="689"/>
      <c r="U755" s="689"/>
      <c r="V755" s="689"/>
      <c r="W755" s="327"/>
      <c r="X755" s="327"/>
      <c r="Y755" s="327"/>
      <c r="Z755" s="327"/>
      <c r="AA755" s="327"/>
      <c r="AB755" s="327"/>
    </row>
    <row r="756" spans="1:28" s="40" customFormat="1" ht="15">
      <c r="A756" s="412"/>
      <c r="B756" s="412"/>
      <c r="C756" s="412"/>
      <c r="D756" s="412"/>
      <c r="E756" s="412"/>
      <c r="F756" s="412"/>
      <c r="G756" s="689"/>
      <c r="H756" s="689"/>
      <c r="I756" s="689"/>
      <c r="J756" s="689"/>
      <c r="K756" s="689"/>
      <c r="L756" s="689"/>
      <c r="M756" s="689"/>
      <c r="N756" s="689"/>
      <c r="O756" s="689"/>
      <c r="P756" s="689"/>
      <c r="Q756" s="689"/>
      <c r="R756" s="689"/>
      <c r="S756" s="689"/>
      <c r="T756" s="689"/>
      <c r="U756" s="689"/>
      <c r="V756" s="689"/>
      <c r="W756" s="327"/>
      <c r="X756" s="327"/>
      <c r="Y756" s="327"/>
      <c r="Z756" s="327"/>
      <c r="AA756" s="327"/>
      <c r="AB756" s="327"/>
    </row>
    <row r="757" spans="1:28" s="40" customFormat="1" ht="15">
      <c r="A757" s="412"/>
      <c r="B757" s="412"/>
      <c r="C757" s="412"/>
      <c r="D757" s="412"/>
      <c r="E757" s="412"/>
      <c r="F757" s="412"/>
      <c r="G757" s="689"/>
      <c r="H757" s="689"/>
      <c r="I757" s="689"/>
      <c r="J757" s="689"/>
      <c r="K757" s="689"/>
      <c r="L757" s="689"/>
      <c r="M757" s="689"/>
      <c r="N757" s="689"/>
      <c r="O757" s="689"/>
      <c r="P757" s="689"/>
      <c r="Q757" s="689"/>
      <c r="R757" s="689"/>
      <c r="S757" s="689"/>
      <c r="T757" s="689"/>
      <c r="U757" s="689"/>
      <c r="V757" s="689"/>
      <c r="W757" s="327"/>
      <c r="X757" s="327"/>
      <c r="Y757" s="327"/>
      <c r="Z757" s="327"/>
      <c r="AA757" s="327"/>
      <c r="AB757" s="327"/>
    </row>
    <row r="758" spans="1:28" s="40" customFormat="1" ht="15">
      <c r="A758" s="412"/>
      <c r="B758" s="412"/>
      <c r="C758" s="412"/>
      <c r="D758" s="412"/>
      <c r="E758" s="412"/>
      <c r="F758" s="412"/>
      <c r="G758" s="689"/>
      <c r="H758" s="689"/>
      <c r="I758" s="689"/>
      <c r="J758" s="689"/>
      <c r="K758" s="689"/>
      <c r="L758" s="689"/>
      <c r="M758" s="689"/>
      <c r="N758" s="689"/>
      <c r="O758" s="689"/>
      <c r="P758" s="689"/>
      <c r="Q758" s="689"/>
      <c r="R758" s="689"/>
      <c r="S758" s="689"/>
      <c r="T758" s="689"/>
      <c r="U758" s="689"/>
      <c r="V758" s="689"/>
      <c r="W758" s="327"/>
      <c r="X758" s="327"/>
      <c r="Y758" s="327"/>
      <c r="Z758" s="327"/>
      <c r="AA758" s="327"/>
      <c r="AB758" s="327"/>
    </row>
    <row r="759" spans="1:28" s="40" customFormat="1" ht="15">
      <c r="A759" s="412"/>
      <c r="B759" s="412"/>
      <c r="C759" s="412"/>
      <c r="D759" s="412"/>
      <c r="E759" s="412"/>
      <c r="F759" s="412"/>
      <c r="G759" s="689"/>
      <c r="H759" s="689"/>
      <c r="I759" s="689"/>
      <c r="J759" s="689"/>
      <c r="K759" s="689"/>
      <c r="L759" s="689"/>
      <c r="M759" s="689"/>
      <c r="N759" s="689"/>
      <c r="O759" s="689"/>
      <c r="P759" s="689"/>
      <c r="Q759" s="689"/>
      <c r="R759" s="689"/>
      <c r="S759" s="689"/>
      <c r="T759" s="689"/>
      <c r="U759" s="689"/>
      <c r="V759" s="689"/>
      <c r="W759" s="327"/>
      <c r="X759" s="327"/>
      <c r="Y759" s="327"/>
      <c r="Z759" s="327"/>
      <c r="AA759" s="327"/>
      <c r="AB759" s="327"/>
    </row>
    <row r="760" spans="1:28" s="40" customFormat="1" ht="15">
      <c r="A760" s="412"/>
      <c r="B760" s="412"/>
      <c r="C760" s="412"/>
      <c r="D760" s="412"/>
      <c r="E760" s="412"/>
      <c r="F760" s="412"/>
      <c r="G760" s="689"/>
      <c r="H760" s="689"/>
      <c r="I760" s="689"/>
      <c r="J760" s="689"/>
      <c r="K760" s="689"/>
      <c r="L760" s="689"/>
      <c r="M760" s="689"/>
      <c r="N760" s="689"/>
      <c r="O760" s="689"/>
      <c r="P760" s="689"/>
      <c r="Q760" s="689"/>
      <c r="R760" s="689"/>
      <c r="S760" s="689"/>
      <c r="T760" s="689"/>
      <c r="U760" s="689"/>
      <c r="V760" s="689"/>
      <c r="W760" s="327"/>
      <c r="X760" s="327"/>
      <c r="Y760" s="327"/>
      <c r="Z760" s="327"/>
      <c r="AA760" s="327"/>
      <c r="AB760" s="327"/>
    </row>
    <row r="761" spans="1:28" s="40" customFormat="1" ht="15">
      <c r="A761" s="412"/>
      <c r="B761" s="412"/>
      <c r="C761" s="412"/>
      <c r="D761" s="412"/>
      <c r="E761" s="412"/>
      <c r="F761" s="412"/>
      <c r="G761" s="689"/>
      <c r="H761" s="689"/>
      <c r="I761" s="689"/>
      <c r="J761" s="689"/>
      <c r="K761" s="689"/>
      <c r="L761" s="689"/>
      <c r="M761" s="689"/>
      <c r="N761" s="689"/>
      <c r="O761" s="689"/>
      <c r="P761" s="689"/>
      <c r="Q761" s="689"/>
      <c r="R761" s="689"/>
      <c r="S761" s="689"/>
      <c r="T761" s="689"/>
      <c r="U761" s="689"/>
      <c r="V761" s="689"/>
      <c r="W761" s="327"/>
      <c r="X761" s="327"/>
      <c r="Y761" s="327"/>
      <c r="Z761" s="327"/>
      <c r="AA761" s="327"/>
      <c r="AB761" s="327"/>
    </row>
    <row r="762" spans="1:28" s="40" customFormat="1" ht="15">
      <c r="A762" s="412"/>
      <c r="B762" s="412"/>
      <c r="C762" s="412"/>
      <c r="D762" s="412"/>
      <c r="E762" s="412"/>
      <c r="F762" s="412"/>
      <c r="G762" s="689"/>
      <c r="H762" s="689"/>
      <c r="I762" s="689"/>
      <c r="J762" s="689"/>
      <c r="K762" s="689"/>
      <c r="L762" s="689"/>
      <c r="M762" s="689"/>
      <c r="N762" s="689"/>
      <c r="O762" s="689"/>
      <c r="P762" s="689"/>
      <c r="Q762" s="689"/>
      <c r="R762" s="689"/>
      <c r="S762" s="689"/>
      <c r="T762" s="689"/>
      <c r="U762" s="689"/>
      <c r="V762" s="689"/>
      <c r="W762" s="327"/>
      <c r="X762" s="327"/>
      <c r="Y762" s="327"/>
      <c r="Z762" s="327"/>
      <c r="AA762" s="327"/>
      <c r="AB762" s="327"/>
    </row>
    <row r="763" spans="1:28" s="40" customFormat="1" ht="15">
      <c r="A763" s="412"/>
      <c r="B763" s="412"/>
      <c r="C763" s="412"/>
      <c r="D763" s="412"/>
      <c r="E763" s="412"/>
      <c r="F763" s="412"/>
      <c r="G763" s="689"/>
      <c r="H763" s="689"/>
      <c r="I763" s="689"/>
      <c r="J763" s="689"/>
      <c r="K763" s="689"/>
      <c r="L763" s="689"/>
      <c r="M763" s="689"/>
      <c r="N763" s="689"/>
      <c r="O763" s="689"/>
      <c r="P763" s="689"/>
      <c r="Q763" s="689"/>
      <c r="R763" s="689"/>
      <c r="S763" s="689"/>
      <c r="T763" s="689"/>
      <c r="U763" s="689"/>
      <c r="V763" s="689"/>
      <c r="W763" s="327"/>
      <c r="X763" s="327"/>
      <c r="Y763" s="327"/>
      <c r="Z763" s="327"/>
      <c r="AA763" s="327"/>
      <c r="AB763" s="327"/>
    </row>
    <row r="764" spans="1:28" s="40" customFormat="1" ht="15">
      <c r="A764" s="412"/>
      <c r="B764" s="412"/>
      <c r="C764" s="412"/>
      <c r="D764" s="412"/>
      <c r="E764" s="412"/>
      <c r="F764" s="412"/>
      <c r="G764" s="689"/>
      <c r="H764" s="689"/>
      <c r="I764" s="689"/>
      <c r="J764" s="689"/>
      <c r="K764" s="689"/>
      <c r="L764" s="689"/>
      <c r="M764" s="689"/>
      <c r="N764" s="689"/>
      <c r="O764" s="689"/>
      <c r="P764" s="689"/>
      <c r="Q764" s="689"/>
      <c r="R764" s="689"/>
      <c r="S764" s="689"/>
      <c r="T764" s="689"/>
      <c r="U764" s="689"/>
      <c r="V764" s="689"/>
      <c r="W764" s="327"/>
      <c r="X764" s="327"/>
      <c r="Y764" s="327"/>
      <c r="Z764" s="327"/>
      <c r="AA764" s="327"/>
      <c r="AB764" s="327"/>
    </row>
    <row r="765" spans="1:28" s="40" customFormat="1" ht="15">
      <c r="A765" s="412"/>
      <c r="B765" s="412"/>
      <c r="C765" s="412"/>
      <c r="D765" s="412"/>
      <c r="E765" s="412"/>
      <c r="F765" s="412"/>
      <c r="G765" s="689"/>
      <c r="H765" s="689"/>
      <c r="I765" s="689"/>
      <c r="J765" s="689"/>
      <c r="K765" s="689"/>
      <c r="L765" s="689"/>
      <c r="M765" s="689"/>
      <c r="N765" s="689"/>
      <c r="O765" s="689"/>
      <c r="P765" s="689"/>
      <c r="Q765" s="689"/>
      <c r="R765" s="689"/>
      <c r="S765" s="689"/>
      <c r="T765" s="689"/>
      <c r="U765" s="689"/>
      <c r="V765" s="689"/>
      <c r="W765" s="327"/>
      <c r="X765" s="327"/>
      <c r="Y765" s="327"/>
      <c r="Z765" s="327"/>
      <c r="AA765" s="327"/>
      <c r="AB765" s="327"/>
    </row>
    <row r="766" spans="1:28" s="40" customFormat="1" ht="15">
      <c r="A766" s="412"/>
      <c r="B766" s="412"/>
      <c r="C766" s="412"/>
      <c r="D766" s="412"/>
      <c r="E766" s="412"/>
      <c r="F766" s="412"/>
      <c r="G766" s="689"/>
      <c r="H766" s="689"/>
      <c r="I766" s="689"/>
      <c r="J766" s="689"/>
      <c r="K766" s="689"/>
      <c r="L766" s="689"/>
      <c r="M766" s="689"/>
      <c r="N766" s="689"/>
      <c r="O766" s="689"/>
      <c r="P766" s="689"/>
      <c r="Q766" s="689"/>
      <c r="R766" s="689"/>
      <c r="S766" s="689"/>
      <c r="T766" s="689"/>
      <c r="U766" s="689"/>
      <c r="V766" s="689"/>
      <c r="W766" s="327"/>
      <c r="X766" s="327"/>
      <c r="Y766" s="327"/>
      <c r="Z766" s="327"/>
      <c r="AA766" s="327"/>
      <c r="AB766" s="327"/>
    </row>
    <row r="767" spans="1:28" s="40" customFormat="1" ht="15">
      <c r="A767" s="412"/>
      <c r="B767" s="412"/>
      <c r="C767" s="412"/>
      <c r="D767" s="412"/>
      <c r="E767" s="412"/>
      <c r="F767" s="412"/>
      <c r="G767" s="689"/>
      <c r="H767" s="689"/>
      <c r="I767" s="689"/>
      <c r="J767" s="689"/>
      <c r="K767" s="689"/>
      <c r="L767" s="689"/>
      <c r="M767" s="689"/>
      <c r="N767" s="689"/>
      <c r="O767" s="689"/>
      <c r="P767" s="689"/>
      <c r="Q767" s="689"/>
      <c r="R767" s="689"/>
      <c r="S767" s="689"/>
      <c r="T767" s="689"/>
      <c r="U767" s="689"/>
      <c r="V767" s="689"/>
      <c r="W767" s="327"/>
      <c r="X767" s="327"/>
      <c r="Y767" s="327"/>
      <c r="Z767" s="327"/>
      <c r="AA767" s="327"/>
      <c r="AB767" s="327"/>
    </row>
    <row r="768" spans="1:28" s="40" customFormat="1" ht="15">
      <c r="A768" s="412"/>
      <c r="B768" s="412"/>
      <c r="C768" s="412"/>
      <c r="D768" s="412"/>
      <c r="E768" s="412"/>
      <c r="F768" s="412"/>
      <c r="G768" s="689"/>
      <c r="H768" s="689"/>
      <c r="I768" s="689"/>
      <c r="J768" s="689"/>
      <c r="K768" s="689"/>
      <c r="L768" s="689"/>
      <c r="M768" s="689"/>
      <c r="N768" s="689"/>
      <c r="O768" s="689"/>
      <c r="P768" s="689"/>
      <c r="Q768" s="689"/>
      <c r="R768" s="689"/>
      <c r="S768" s="689"/>
      <c r="T768" s="689"/>
      <c r="U768" s="689"/>
      <c r="V768" s="689"/>
      <c r="W768" s="327"/>
      <c r="X768" s="327"/>
      <c r="Y768" s="327"/>
      <c r="Z768" s="327"/>
      <c r="AA768" s="327"/>
      <c r="AB768" s="327"/>
    </row>
    <row r="769" spans="1:28" s="40" customFormat="1" ht="15">
      <c r="A769" s="412"/>
      <c r="B769" s="412"/>
      <c r="C769" s="412"/>
      <c r="D769" s="412"/>
      <c r="E769" s="412"/>
      <c r="F769" s="412"/>
      <c r="G769" s="689"/>
      <c r="H769" s="689"/>
      <c r="I769" s="689"/>
      <c r="J769" s="689"/>
      <c r="K769" s="689"/>
      <c r="L769" s="689"/>
      <c r="M769" s="689"/>
      <c r="N769" s="689"/>
      <c r="O769" s="689"/>
      <c r="P769" s="689"/>
      <c r="Q769" s="689"/>
      <c r="R769" s="689"/>
      <c r="S769" s="689"/>
      <c r="T769" s="689"/>
      <c r="U769" s="689"/>
      <c r="V769" s="689"/>
      <c r="W769" s="327"/>
      <c r="X769" s="327"/>
      <c r="Y769" s="327"/>
      <c r="Z769" s="327"/>
      <c r="AA769" s="327"/>
      <c r="AB769" s="327"/>
    </row>
    <row r="770" spans="1:28" s="40" customFormat="1" ht="15">
      <c r="A770" s="412"/>
      <c r="B770" s="412"/>
      <c r="C770" s="412"/>
      <c r="D770" s="412"/>
      <c r="E770" s="412"/>
      <c r="F770" s="412"/>
      <c r="G770" s="689"/>
      <c r="H770" s="689"/>
      <c r="I770" s="689"/>
      <c r="J770" s="689"/>
      <c r="K770" s="689"/>
      <c r="L770" s="689"/>
      <c r="M770" s="689"/>
      <c r="N770" s="689"/>
      <c r="O770" s="689"/>
      <c r="P770" s="689"/>
      <c r="Q770" s="689"/>
      <c r="R770" s="689"/>
      <c r="S770" s="689"/>
      <c r="T770" s="689"/>
      <c r="U770" s="689"/>
      <c r="V770" s="689"/>
      <c r="W770" s="327"/>
      <c r="X770" s="327"/>
      <c r="Y770" s="327"/>
      <c r="Z770" s="327"/>
      <c r="AA770" s="327"/>
      <c r="AB770" s="327"/>
    </row>
    <row r="771" spans="1:28" s="40" customFormat="1" ht="15">
      <c r="A771" s="412"/>
      <c r="B771" s="412"/>
      <c r="C771" s="412"/>
      <c r="D771" s="412"/>
      <c r="E771" s="412"/>
      <c r="F771" s="412"/>
      <c r="G771" s="689"/>
      <c r="H771" s="689"/>
      <c r="I771" s="689"/>
      <c r="J771" s="689"/>
      <c r="K771" s="689"/>
      <c r="L771" s="689"/>
      <c r="M771" s="689"/>
      <c r="N771" s="689"/>
      <c r="O771" s="689"/>
      <c r="P771" s="689"/>
      <c r="Q771" s="689"/>
      <c r="R771" s="689"/>
      <c r="S771" s="689"/>
      <c r="T771" s="689"/>
      <c r="U771" s="689"/>
      <c r="V771" s="689"/>
      <c r="W771" s="327"/>
      <c r="X771" s="327"/>
      <c r="Y771" s="327"/>
      <c r="Z771" s="327"/>
      <c r="AA771" s="327"/>
      <c r="AB771" s="327"/>
    </row>
    <row r="772" spans="1:28" s="40" customFormat="1" ht="15">
      <c r="A772" s="412"/>
      <c r="B772" s="412"/>
      <c r="C772" s="412"/>
      <c r="D772" s="412"/>
      <c r="E772" s="412"/>
      <c r="F772" s="412"/>
      <c r="G772" s="689"/>
      <c r="H772" s="689"/>
      <c r="I772" s="689"/>
      <c r="J772" s="689"/>
      <c r="K772" s="689"/>
      <c r="L772" s="689"/>
      <c r="M772" s="689"/>
      <c r="N772" s="689"/>
      <c r="O772" s="689"/>
      <c r="P772" s="689"/>
      <c r="Q772" s="689"/>
      <c r="R772" s="689"/>
      <c r="S772" s="689"/>
      <c r="T772" s="689"/>
      <c r="U772" s="689"/>
      <c r="V772" s="689"/>
      <c r="W772" s="327"/>
      <c r="X772" s="327"/>
      <c r="Y772" s="327"/>
      <c r="Z772" s="327"/>
      <c r="AA772" s="327"/>
      <c r="AB772" s="327"/>
    </row>
    <row r="773" spans="1:28" s="40" customFormat="1" ht="15">
      <c r="A773" s="412"/>
      <c r="B773" s="412"/>
      <c r="C773" s="412"/>
      <c r="D773" s="412"/>
      <c r="E773" s="412"/>
      <c r="F773" s="412"/>
      <c r="G773" s="689"/>
      <c r="H773" s="689"/>
      <c r="I773" s="689"/>
      <c r="J773" s="689"/>
      <c r="K773" s="689"/>
      <c r="L773" s="689"/>
      <c r="M773" s="689"/>
      <c r="N773" s="689"/>
      <c r="O773" s="689"/>
      <c r="P773" s="689"/>
      <c r="Q773" s="689"/>
      <c r="R773" s="689"/>
      <c r="S773" s="689"/>
      <c r="T773" s="689"/>
      <c r="U773" s="689"/>
      <c r="V773" s="689"/>
      <c r="W773" s="327"/>
      <c r="X773" s="327"/>
      <c r="Y773" s="327"/>
      <c r="Z773" s="327"/>
      <c r="AA773" s="327"/>
      <c r="AB773" s="327"/>
    </row>
    <row r="774" spans="1:28" s="40" customFormat="1" ht="15">
      <c r="A774" s="412"/>
      <c r="B774" s="412"/>
      <c r="C774" s="412"/>
      <c r="D774" s="412"/>
      <c r="E774" s="412"/>
      <c r="F774" s="412"/>
      <c r="G774" s="689"/>
      <c r="H774" s="689"/>
      <c r="I774" s="689"/>
      <c r="J774" s="689"/>
      <c r="K774" s="689"/>
      <c r="L774" s="689"/>
      <c r="M774" s="689"/>
      <c r="N774" s="689"/>
      <c r="O774" s="689"/>
      <c r="P774" s="689"/>
      <c r="Q774" s="689"/>
      <c r="R774" s="689"/>
      <c r="S774" s="689"/>
      <c r="T774" s="689"/>
      <c r="U774" s="689"/>
      <c r="V774" s="689"/>
      <c r="W774" s="327"/>
      <c r="X774" s="327"/>
      <c r="Y774" s="327"/>
      <c r="Z774" s="327"/>
      <c r="AA774" s="327"/>
      <c r="AB774" s="327"/>
    </row>
    <row r="775" spans="1:28" s="40" customFormat="1" ht="15">
      <c r="A775" s="412"/>
      <c r="B775" s="412"/>
      <c r="C775" s="412"/>
      <c r="D775" s="412"/>
      <c r="E775" s="412"/>
      <c r="F775" s="412"/>
      <c r="G775" s="689"/>
      <c r="H775" s="689"/>
      <c r="I775" s="689"/>
      <c r="J775" s="689"/>
      <c r="K775" s="689"/>
      <c r="L775" s="689"/>
      <c r="M775" s="689"/>
      <c r="N775" s="689"/>
      <c r="O775" s="689"/>
      <c r="P775" s="689"/>
      <c r="Q775" s="689"/>
      <c r="R775" s="689"/>
      <c r="S775" s="689"/>
      <c r="T775" s="689"/>
      <c r="U775" s="689"/>
      <c r="V775" s="689"/>
      <c r="W775" s="327"/>
      <c r="X775" s="327"/>
      <c r="Y775" s="327"/>
      <c r="Z775" s="327"/>
      <c r="AA775" s="327"/>
      <c r="AB775" s="327"/>
    </row>
    <row r="776" spans="1:28" s="40" customFormat="1" ht="15">
      <c r="A776" s="412"/>
      <c r="B776" s="412"/>
      <c r="C776" s="412"/>
      <c r="D776" s="412"/>
      <c r="E776" s="412"/>
      <c r="F776" s="412"/>
      <c r="G776" s="689"/>
      <c r="H776" s="689"/>
      <c r="I776" s="689"/>
      <c r="J776" s="689"/>
      <c r="K776" s="689"/>
      <c r="L776" s="689"/>
      <c r="M776" s="689"/>
      <c r="N776" s="689"/>
      <c r="O776" s="689"/>
      <c r="P776" s="689"/>
      <c r="Q776" s="689"/>
      <c r="R776" s="689"/>
      <c r="S776" s="689"/>
      <c r="T776" s="689"/>
      <c r="U776" s="689"/>
      <c r="V776" s="689"/>
      <c r="W776" s="327"/>
      <c r="X776" s="327"/>
      <c r="Y776" s="327"/>
      <c r="Z776" s="327"/>
      <c r="AA776" s="327"/>
      <c r="AB776" s="327"/>
    </row>
    <row r="777" spans="1:28" s="40" customFormat="1" ht="15">
      <c r="A777" s="412"/>
      <c r="B777" s="412"/>
      <c r="C777" s="412"/>
      <c r="D777" s="412"/>
      <c r="E777" s="412"/>
      <c r="F777" s="412"/>
      <c r="G777" s="689"/>
      <c r="H777" s="689"/>
      <c r="I777" s="689"/>
      <c r="J777" s="689"/>
      <c r="K777" s="689"/>
      <c r="L777" s="689"/>
      <c r="M777" s="689"/>
      <c r="N777" s="689"/>
      <c r="O777" s="689"/>
      <c r="P777" s="689"/>
      <c r="Q777" s="689"/>
      <c r="R777" s="689"/>
      <c r="S777" s="689"/>
      <c r="T777" s="689"/>
      <c r="U777" s="689"/>
      <c r="V777" s="689"/>
      <c r="W777" s="327"/>
      <c r="X777" s="327"/>
      <c r="Y777" s="327"/>
      <c r="Z777" s="327"/>
      <c r="AA777" s="327"/>
      <c r="AB777" s="327"/>
    </row>
    <row r="778" spans="1:28" s="40" customFormat="1" ht="15">
      <c r="A778" s="412"/>
      <c r="B778" s="412"/>
      <c r="C778" s="412"/>
      <c r="D778" s="412"/>
      <c r="E778" s="412"/>
      <c r="F778" s="412"/>
      <c r="G778" s="689"/>
      <c r="H778" s="689"/>
      <c r="I778" s="689"/>
      <c r="J778" s="689"/>
      <c r="K778" s="689"/>
      <c r="L778" s="689"/>
      <c r="M778" s="689"/>
      <c r="N778" s="689"/>
      <c r="O778" s="689"/>
      <c r="P778" s="689"/>
      <c r="Q778" s="689"/>
      <c r="R778" s="689"/>
      <c r="S778" s="689"/>
      <c r="T778" s="689"/>
      <c r="U778" s="689"/>
      <c r="V778" s="689"/>
      <c r="W778" s="327"/>
      <c r="X778" s="327"/>
      <c r="Y778" s="327"/>
      <c r="Z778" s="327"/>
      <c r="AA778" s="327"/>
      <c r="AB778" s="327"/>
    </row>
    <row r="779" spans="1:28" s="40" customFormat="1" ht="15">
      <c r="A779" s="412"/>
      <c r="B779" s="412"/>
      <c r="C779" s="412"/>
      <c r="D779" s="412"/>
      <c r="E779" s="412"/>
      <c r="F779" s="412"/>
      <c r="G779" s="689"/>
      <c r="H779" s="689"/>
      <c r="I779" s="689"/>
      <c r="J779" s="689"/>
      <c r="K779" s="689"/>
      <c r="L779" s="689"/>
      <c r="M779" s="689"/>
      <c r="N779" s="689"/>
      <c r="O779" s="689"/>
      <c r="P779" s="689"/>
      <c r="Q779" s="689"/>
      <c r="R779" s="689"/>
      <c r="S779" s="689"/>
      <c r="T779" s="689"/>
      <c r="U779" s="689"/>
      <c r="V779" s="689"/>
      <c r="W779" s="327"/>
      <c r="X779" s="327"/>
      <c r="Y779" s="327"/>
      <c r="Z779" s="327"/>
      <c r="AA779" s="327"/>
      <c r="AB779" s="327"/>
    </row>
    <row r="780" spans="1:28" s="40" customFormat="1" ht="15">
      <c r="A780" s="412"/>
      <c r="B780" s="412"/>
      <c r="C780" s="412"/>
      <c r="D780" s="412"/>
      <c r="E780" s="412"/>
      <c r="F780" s="412"/>
      <c r="G780" s="689"/>
      <c r="H780" s="689"/>
      <c r="I780" s="689"/>
      <c r="J780" s="689"/>
      <c r="K780" s="689"/>
      <c r="L780" s="689"/>
      <c r="M780" s="689"/>
      <c r="N780" s="689"/>
      <c r="O780" s="689"/>
      <c r="P780" s="689"/>
      <c r="Q780" s="689"/>
      <c r="R780" s="689"/>
      <c r="S780" s="689"/>
      <c r="T780" s="689"/>
      <c r="U780" s="689"/>
      <c r="V780" s="689"/>
      <c r="W780" s="327"/>
      <c r="X780" s="327"/>
      <c r="Y780" s="327"/>
      <c r="Z780" s="327"/>
      <c r="AA780" s="327"/>
      <c r="AB780" s="327"/>
    </row>
    <row r="781" spans="1:28" s="40" customFormat="1" ht="15">
      <c r="A781" s="412"/>
      <c r="B781" s="412"/>
      <c r="C781" s="412"/>
      <c r="D781" s="412"/>
      <c r="E781" s="412"/>
      <c r="F781" s="412"/>
      <c r="G781" s="689"/>
      <c r="H781" s="689"/>
      <c r="I781" s="689"/>
      <c r="J781" s="689"/>
      <c r="K781" s="689"/>
      <c r="L781" s="689"/>
      <c r="M781" s="689"/>
      <c r="N781" s="689"/>
      <c r="O781" s="689"/>
      <c r="P781" s="689"/>
      <c r="Q781" s="689"/>
      <c r="R781" s="689"/>
      <c r="S781" s="689"/>
      <c r="T781" s="689"/>
      <c r="U781" s="689"/>
      <c r="V781" s="689"/>
      <c r="W781" s="327"/>
      <c r="X781" s="327"/>
      <c r="Y781" s="327"/>
      <c r="Z781" s="327"/>
      <c r="AA781" s="327"/>
      <c r="AB781" s="327"/>
    </row>
    <row r="782" spans="1:28" s="40" customFormat="1" ht="15">
      <c r="A782" s="412"/>
      <c r="B782" s="412"/>
      <c r="C782" s="412"/>
      <c r="D782" s="412"/>
      <c r="E782" s="412"/>
      <c r="F782" s="412"/>
      <c r="G782" s="689"/>
      <c r="H782" s="689"/>
      <c r="I782" s="689"/>
      <c r="J782" s="689"/>
      <c r="K782" s="689"/>
      <c r="L782" s="689"/>
      <c r="M782" s="689"/>
      <c r="N782" s="689"/>
      <c r="O782" s="689"/>
      <c r="P782" s="689"/>
      <c r="Q782" s="689"/>
      <c r="R782" s="689"/>
      <c r="S782" s="689"/>
      <c r="T782" s="689"/>
      <c r="U782" s="689"/>
      <c r="V782" s="689"/>
      <c r="W782" s="327"/>
      <c r="X782" s="327"/>
      <c r="Y782" s="327"/>
      <c r="Z782" s="327"/>
      <c r="AA782" s="327"/>
      <c r="AB782" s="327"/>
    </row>
    <row r="783" spans="1:28" s="40" customFormat="1" ht="15">
      <c r="A783" s="412"/>
      <c r="B783" s="412"/>
      <c r="C783" s="412"/>
      <c r="D783" s="412"/>
      <c r="E783" s="412"/>
      <c r="F783" s="412"/>
      <c r="G783" s="689"/>
      <c r="H783" s="689"/>
      <c r="I783" s="689"/>
      <c r="J783" s="689"/>
      <c r="K783" s="689"/>
      <c r="L783" s="689"/>
      <c r="M783" s="689"/>
      <c r="N783" s="689"/>
      <c r="O783" s="689"/>
      <c r="P783" s="689"/>
      <c r="Q783" s="689"/>
      <c r="R783" s="689"/>
      <c r="S783" s="689"/>
      <c r="T783" s="689"/>
      <c r="U783" s="689"/>
      <c r="V783" s="689"/>
      <c r="W783" s="327"/>
      <c r="X783" s="327"/>
      <c r="Y783" s="327"/>
      <c r="Z783" s="327"/>
      <c r="AA783" s="327"/>
      <c r="AB783" s="327"/>
    </row>
    <row r="784" spans="1:28" s="40" customFormat="1" ht="15">
      <c r="A784" s="412"/>
      <c r="B784" s="412"/>
      <c r="C784" s="412"/>
      <c r="D784" s="412"/>
      <c r="E784" s="412"/>
      <c r="F784" s="412"/>
      <c r="G784" s="689"/>
      <c r="H784" s="689"/>
      <c r="I784" s="689"/>
      <c r="J784" s="689"/>
      <c r="K784" s="689"/>
      <c r="L784" s="689"/>
      <c r="M784" s="689"/>
      <c r="N784" s="689"/>
      <c r="O784" s="689"/>
      <c r="P784" s="689"/>
      <c r="Q784" s="689"/>
      <c r="R784" s="689"/>
      <c r="S784" s="689"/>
      <c r="T784" s="689"/>
      <c r="U784" s="689"/>
      <c r="V784" s="689"/>
      <c r="W784" s="327"/>
      <c r="X784" s="327"/>
      <c r="Y784" s="327"/>
      <c r="Z784" s="327"/>
      <c r="AA784" s="327"/>
      <c r="AB784" s="327"/>
    </row>
    <row r="785" spans="1:28" s="40" customFormat="1" ht="15">
      <c r="A785" s="412"/>
      <c r="B785" s="412"/>
      <c r="C785" s="412"/>
      <c r="D785" s="412"/>
      <c r="E785" s="412"/>
      <c r="F785" s="412"/>
      <c r="G785" s="689"/>
      <c r="H785" s="689"/>
      <c r="I785" s="689"/>
      <c r="J785" s="689"/>
      <c r="K785" s="689"/>
      <c r="L785" s="689"/>
      <c r="M785" s="689"/>
      <c r="N785" s="689"/>
      <c r="O785" s="689"/>
      <c r="P785" s="689"/>
      <c r="Q785" s="689"/>
      <c r="R785" s="689"/>
      <c r="S785" s="689"/>
      <c r="T785" s="689"/>
      <c r="U785" s="689"/>
      <c r="V785" s="689"/>
      <c r="W785" s="327"/>
      <c r="X785" s="327"/>
      <c r="Y785" s="327"/>
      <c r="Z785" s="327"/>
      <c r="AA785" s="327"/>
      <c r="AB785" s="327"/>
    </row>
    <row r="786" spans="1:28" s="40" customFormat="1" ht="15">
      <c r="A786" s="412"/>
      <c r="B786" s="412"/>
      <c r="C786" s="412"/>
      <c r="D786" s="412"/>
      <c r="E786" s="412"/>
      <c r="F786" s="412"/>
      <c r="G786" s="689"/>
      <c r="H786" s="689"/>
      <c r="I786" s="689"/>
      <c r="J786" s="689"/>
      <c r="K786" s="689"/>
      <c r="L786" s="689"/>
      <c r="M786" s="689"/>
      <c r="N786" s="689"/>
      <c r="O786" s="689"/>
      <c r="P786" s="689"/>
      <c r="Q786" s="689"/>
      <c r="R786" s="689"/>
      <c r="S786" s="689"/>
      <c r="T786" s="689"/>
      <c r="U786" s="689"/>
      <c r="V786" s="689"/>
      <c r="W786" s="327"/>
      <c r="X786" s="327"/>
      <c r="Y786" s="327"/>
      <c r="Z786" s="327"/>
      <c r="AA786" s="327"/>
      <c r="AB786" s="327"/>
    </row>
    <row r="787" spans="1:28" s="40" customFormat="1" ht="15">
      <c r="A787" s="412"/>
      <c r="B787" s="412"/>
      <c r="C787" s="412"/>
      <c r="D787" s="412"/>
      <c r="E787" s="412"/>
      <c r="F787" s="412"/>
      <c r="G787" s="689"/>
      <c r="H787" s="689"/>
      <c r="I787" s="689"/>
      <c r="J787" s="689"/>
      <c r="K787" s="689"/>
      <c r="L787" s="689"/>
      <c r="M787" s="689"/>
      <c r="N787" s="689"/>
      <c r="O787" s="689"/>
      <c r="P787" s="689"/>
      <c r="Q787" s="689"/>
      <c r="R787" s="689"/>
      <c r="S787" s="689"/>
      <c r="T787" s="689"/>
      <c r="U787" s="689"/>
      <c r="V787" s="689"/>
      <c r="W787" s="327"/>
      <c r="X787" s="327"/>
      <c r="Y787" s="327"/>
      <c r="Z787" s="327"/>
      <c r="AA787" s="327"/>
      <c r="AB787" s="327"/>
    </row>
    <row r="788" spans="1:28" s="40" customFormat="1" ht="15">
      <c r="A788" s="412"/>
      <c r="B788" s="412"/>
      <c r="C788" s="412"/>
      <c r="D788" s="412"/>
      <c r="E788" s="412"/>
      <c r="F788" s="412"/>
      <c r="G788" s="689"/>
      <c r="H788" s="689"/>
      <c r="I788" s="689"/>
      <c r="J788" s="689"/>
      <c r="K788" s="689"/>
      <c r="L788" s="689"/>
      <c r="M788" s="689"/>
      <c r="N788" s="689"/>
      <c r="O788" s="689"/>
      <c r="P788" s="689"/>
      <c r="Q788" s="689"/>
      <c r="R788" s="689"/>
      <c r="S788" s="689"/>
      <c r="T788" s="689"/>
      <c r="U788" s="689"/>
      <c r="V788" s="689"/>
      <c r="W788" s="327"/>
      <c r="X788" s="327"/>
      <c r="Y788" s="327"/>
      <c r="Z788" s="327"/>
      <c r="AA788" s="327"/>
      <c r="AB788" s="327"/>
    </row>
    <row r="789" spans="1:28" s="40" customFormat="1" ht="15">
      <c r="A789" s="412"/>
      <c r="B789" s="412"/>
      <c r="C789" s="412"/>
      <c r="D789" s="412"/>
      <c r="E789" s="412"/>
      <c r="F789" s="412"/>
      <c r="G789" s="689"/>
      <c r="H789" s="689"/>
      <c r="I789" s="689"/>
      <c r="J789" s="689"/>
      <c r="K789" s="689"/>
      <c r="L789" s="689"/>
      <c r="M789" s="689"/>
      <c r="N789" s="689"/>
      <c r="O789" s="689"/>
      <c r="P789" s="689"/>
      <c r="Q789" s="689"/>
      <c r="R789" s="689"/>
      <c r="S789" s="689"/>
      <c r="T789" s="689"/>
      <c r="U789" s="689"/>
      <c r="V789" s="689"/>
      <c r="W789" s="327"/>
      <c r="X789" s="327"/>
      <c r="Y789" s="327"/>
      <c r="Z789" s="327"/>
      <c r="AA789" s="327"/>
      <c r="AB789" s="327"/>
    </row>
    <row r="790" spans="1:28" s="40" customFormat="1" ht="15">
      <c r="A790" s="412"/>
      <c r="B790" s="412"/>
      <c r="C790" s="412"/>
      <c r="D790" s="412"/>
      <c r="E790" s="412"/>
      <c r="F790" s="412"/>
      <c r="G790" s="689"/>
      <c r="H790" s="689"/>
      <c r="I790" s="689"/>
      <c r="J790" s="689"/>
      <c r="K790" s="689"/>
      <c r="L790" s="689"/>
      <c r="M790" s="689"/>
      <c r="N790" s="689"/>
      <c r="O790" s="689"/>
      <c r="P790" s="689"/>
      <c r="Q790" s="689"/>
      <c r="R790" s="689"/>
      <c r="S790" s="689"/>
      <c r="T790" s="689"/>
      <c r="U790" s="689"/>
      <c r="V790" s="689"/>
      <c r="W790" s="327"/>
      <c r="X790" s="327"/>
      <c r="Y790" s="327"/>
      <c r="Z790" s="327"/>
      <c r="AA790" s="327"/>
      <c r="AB790" s="327"/>
    </row>
    <row r="791" spans="1:28" s="40" customFormat="1" ht="15">
      <c r="A791" s="412"/>
      <c r="B791" s="412"/>
      <c r="C791" s="412"/>
      <c r="D791" s="412"/>
      <c r="E791" s="412"/>
      <c r="F791" s="412"/>
      <c r="G791" s="689"/>
      <c r="H791" s="689"/>
      <c r="I791" s="689"/>
      <c r="J791" s="689"/>
      <c r="K791" s="689"/>
      <c r="L791" s="689"/>
      <c r="M791" s="689"/>
      <c r="N791" s="689"/>
      <c r="O791" s="689"/>
      <c r="P791" s="689"/>
      <c r="Q791" s="689"/>
      <c r="R791" s="689"/>
      <c r="S791" s="689"/>
      <c r="T791" s="689"/>
      <c r="U791" s="689"/>
      <c r="V791" s="689"/>
      <c r="W791" s="327"/>
      <c r="X791" s="327"/>
      <c r="Y791" s="327"/>
      <c r="Z791" s="327"/>
      <c r="AA791" s="327"/>
      <c r="AB791" s="327"/>
    </row>
    <row r="792" spans="1:28" s="40" customFormat="1" ht="15">
      <c r="A792" s="412"/>
      <c r="B792" s="412"/>
      <c r="C792" s="412"/>
      <c r="D792" s="412"/>
      <c r="E792" s="412"/>
      <c r="F792" s="412"/>
      <c r="G792" s="689"/>
      <c r="H792" s="689"/>
      <c r="I792" s="689"/>
      <c r="J792" s="689"/>
      <c r="K792" s="689"/>
      <c r="L792" s="689"/>
      <c r="M792" s="689"/>
      <c r="N792" s="689"/>
      <c r="O792" s="689"/>
      <c r="P792" s="689"/>
      <c r="Q792" s="689"/>
      <c r="R792" s="689"/>
      <c r="S792" s="689"/>
      <c r="T792" s="689"/>
      <c r="U792" s="689"/>
      <c r="V792" s="689"/>
      <c r="W792" s="327"/>
      <c r="X792" s="327"/>
      <c r="Y792" s="327"/>
      <c r="Z792" s="327"/>
      <c r="AA792" s="327"/>
      <c r="AB792" s="327"/>
    </row>
    <row r="793" spans="1:28" s="40" customFormat="1" ht="15">
      <c r="A793" s="412"/>
      <c r="B793" s="412"/>
      <c r="C793" s="412"/>
      <c r="D793" s="412"/>
      <c r="E793" s="412"/>
      <c r="F793" s="412"/>
      <c r="G793" s="689"/>
      <c r="H793" s="689"/>
      <c r="I793" s="689"/>
      <c r="J793" s="689"/>
      <c r="K793" s="689"/>
      <c r="L793" s="689"/>
      <c r="M793" s="689"/>
      <c r="N793" s="689"/>
      <c r="O793" s="689"/>
      <c r="P793" s="689"/>
      <c r="Q793" s="689"/>
      <c r="R793" s="689"/>
      <c r="S793" s="689"/>
      <c r="T793" s="689"/>
      <c r="U793" s="689"/>
      <c r="V793" s="689"/>
      <c r="W793" s="327"/>
      <c r="X793" s="327"/>
      <c r="Y793" s="327"/>
      <c r="Z793" s="327"/>
      <c r="AA793" s="327"/>
      <c r="AB793" s="327"/>
    </row>
    <row r="794" spans="1:28" s="40" customFormat="1" ht="15">
      <c r="A794" s="412"/>
      <c r="B794" s="412"/>
      <c r="C794" s="412"/>
      <c r="D794" s="412"/>
      <c r="E794" s="412"/>
      <c r="F794" s="412"/>
      <c r="G794" s="689"/>
      <c r="H794" s="689"/>
      <c r="I794" s="689"/>
      <c r="J794" s="689"/>
      <c r="K794" s="689"/>
      <c r="L794" s="689"/>
      <c r="M794" s="689"/>
      <c r="N794" s="689"/>
      <c r="O794" s="689"/>
      <c r="P794" s="689"/>
      <c r="Q794" s="689"/>
      <c r="R794" s="689"/>
      <c r="S794" s="689"/>
      <c r="T794" s="689"/>
      <c r="U794" s="689"/>
      <c r="V794" s="689"/>
      <c r="W794" s="327"/>
      <c r="X794" s="327"/>
      <c r="Y794" s="327"/>
      <c r="Z794" s="327"/>
      <c r="AA794" s="327"/>
      <c r="AB794" s="327"/>
    </row>
    <row r="795" spans="1:28" s="40" customFormat="1" ht="15">
      <c r="A795" s="412"/>
      <c r="B795" s="412"/>
      <c r="C795" s="412"/>
      <c r="D795" s="412"/>
      <c r="E795" s="412"/>
      <c r="F795" s="412"/>
      <c r="G795" s="689"/>
      <c r="H795" s="689"/>
      <c r="I795" s="689"/>
      <c r="J795" s="689"/>
      <c r="K795" s="689"/>
      <c r="L795" s="689"/>
      <c r="M795" s="689"/>
      <c r="N795" s="689"/>
      <c r="O795" s="689"/>
      <c r="P795" s="689"/>
      <c r="Q795" s="689"/>
      <c r="R795" s="689"/>
      <c r="S795" s="689"/>
      <c r="T795" s="689"/>
      <c r="U795" s="689"/>
      <c r="V795" s="689"/>
      <c r="W795" s="327"/>
      <c r="X795" s="327"/>
      <c r="Y795" s="327"/>
      <c r="Z795" s="327"/>
      <c r="AA795" s="327"/>
      <c r="AB795" s="327"/>
    </row>
    <row r="796" spans="1:28" s="40" customFormat="1" ht="15">
      <c r="A796" s="412"/>
      <c r="B796" s="412"/>
      <c r="C796" s="412"/>
      <c r="D796" s="412"/>
      <c r="E796" s="412"/>
      <c r="F796" s="412"/>
      <c r="G796" s="689"/>
      <c r="H796" s="689"/>
      <c r="I796" s="689"/>
      <c r="J796" s="689"/>
      <c r="K796" s="689"/>
      <c r="L796" s="689"/>
      <c r="M796" s="689"/>
      <c r="N796" s="689"/>
      <c r="O796" s="689"/>
      <c r="P796" s="689"/>
      <c r="Q796" s="689"/>
      <c r="R796" s="689"/>
      <c r="S796" s="689"/>
      <c r="T796" s="689"/>
      <c r="U796" s="689"/>
      <c r="V796" s="689"/>
      <c r="W796" s="327"/>
      <c r="X796" s="327"/>
      <c r="Y796" s="327"/>
      <c r="Z796" s="327"/>
      <c r="AA796" s="327"/>
      <c r="AB796" s="327"/>
    </row>
    <row r="797" spans="1:28" s="40" customFormat="1" ht="15">
      <c r="A797" s="412"/>
      <c r="B797" s="412"/>
      <c r="C797" s="412"/>
      <c r="D797" s="412"/>
      <c r="E797" s="412"/>
      <c r="F797" s="412"/>
      <c r="G797" s="689"/>
      <c r="H797" s="689"/>
      <c r="I797" s="689"/>
      <c r="J797" s="689"/>
      <c r="K797" s="689"/>
      <c r="L797" s="689"/>
      <c r="M797" s="689"/>
      <c r="N797" s="689"/>
      <c r="O797" s="689"/>
      <c r="P797" s="689"/>
      <c r="Q797" s="689"/>
      <c r="R797" s="689"/>
      <c r="S797" s="689"/>
      <c r="T797" s="689"/>
      <c r="U797" s="689"/>
      <c r="V797" s="689"/>
      <c r="W797" s="327"/>
      <c r="X797" s="327"/>
      <c r="Y797" s="327"/>
      <c r="Z797" s="327"/>
      <c r="AA797" s="327"/>
      <c r="AB797" s="327"/>
    </row>
    <row r="798" spans="1:28" s="40" customFormat="1" ht="15">
      <c r="A798" s="412"/>
      <c r="B798" s="412"/>
      <c r="C798" s="412"/>
      <c r="D798" s="412"/>
      <c r="E798" s="412"/>
      <c r="F798" s="412"/>
      <c r="G798" s="689"/>
      <c r="H798" s="689"/>
      <c r="I798" s="689"/>
      <c r="J798" s="689"/>
      <c r="K798" s="689"/>
      <c r="L798" s="689"/>
      <c r="M798" s="689"/>
      <c r="N798" s="689"/>
      <c r="O798" s="689"/>
      <c r="P798" s="689"/>
      <c r="Q798" s="689"/>
      <c r="R798" s="689"/>
      <c r="S798" s="689"/>
      <c r="T798" s="689"/>
      <c r="U798" s="689"/>
      <c r="V798" s="689"/>
      <c r="W798" s="327"/>
      <c r="X798" s="327"/>
      <c r="Y798" s="327"/>
      <c r="Z798" s="327"/>
      <c r="AA798" s="327"/>
      <c r="AB798" s="327"/>
    </row>
    <row r="799" spans="1:28" s="40" customFormat="1" ht="15">
      <c r="A799" s="412"/>
      <c r="B799" s="412"/>
      <c r="C799" s="412"/>
      <c r="D799" s="412"/>
      <c r="E799" s="412"/>
      <c r="F799" s="412"/>
      <c r="G799" s="689"/>
      <c r="H799" s="689"/>
      <c r="I799" s="689"/>
      <c r="J799" s="689"/>
      <c r="K799" s="689"/>
      <c r="L799" s="689"/>
      <c r="M799" s="689"/>
      <c r="N799" s="689"/>
      <c r="O799" s="689"/>
      <c r="P799" s="689"/>
      <c r="Q799" s="689"/>
      <c r="R799" s="689"/>
      <c r="S799" s="689"/>
      <c r="T799" s="689"/>
      <c r="U799" s="689"/>
      <c r="V799" s="689"/>
      <c r="W799" s="327"/>
      <c r="X799" s="327"/>
      <c r="Y799" s="327"/>
      <c r="Z799" s="327"/>
      <c r="AA799" s="327"/>
      <c r="AB799" s="327"/>
    </row>
    <row r="800" spans="1:28" s="40" customFormat="1" ht="15">
      <c r="A800" s="412"/>
      <c r="B800" s="412"/>
      <c r="C800" s="412"/>
      <c r="D800" s="412"/>
      <c r="E800" s="412"/>
      <c r="F800" s="412"/>
      <c r="G800" s="689"/>
      <c r="H800" s="689"/>
      <c r="I800" s="689"/>
      <c r="J800" s="689"/>
      <c r="K800" s="689"/>
      <c r="L800" s="689"/>
      <c r="M800" s="689"/>
      <c r="N800" s="689"/>
      <c r="O800" s="689"/>
      <c r="P800" s="689"/>
      <c r="Q800" s="689"/>
      <c r="R800" s="689"/>
      <c r="S800" s="689"/>
      <c r="T800" s="689"/>
      <c r="U800" s="689"/>
      <c r="V800" s="689"/>
      <c r="W800" s="327"/>
      <c r="X800" s="327"/>
      <c r="Y800" s="327"/>
      <c r="Z800" s="327"/>
      <c r="AA800" s="327"/>
      <c r="AB800" s="327"/>
    </row>
    <row r="801" spans="1:28" s="40" customFormat="1" ht="15">
      <c r="A801" s="412"/>
      <c r="B801" s="412"/>
      <c r="C801" s="412"/>
      <c r="D801" s="412"/>
      <c r="E801" s="412"/>
      <c r="F801" s="412"/>
      <c r="G801" s="689"/>
      <c r="H801" s="689"/>
      <c r="I801" s="689"/>
      <c r="J801" s="689"/>
      <c r="K801" s="689"/>
      <c r="L801" s="689"/>
      <c r="M801" s="689"/>
      <c r="N801" s="689"/>
      <c r="O801" s="689"/>
      <c r="P801" s="689"/>
      <c r="Q801" s="689"/>
      <c r="R801" s="689"/>
      <c r="S801" s="689"/>
      <c r="T801" s="689"/>
      <c r="U801" s="689"/>
      <c r="V801" s="689"/>
      <c r="W801" s="327"/>
      <c r="X801" s="327"/>
      <c r="Y801" s="327"/>
      <c r="Z801" s="327"/>
      <c r="AA801" s="327"/>
      <c r="AB801" s="327"/>
    </row>
    <row r="802" spans="1:28" s="40" customFormat="1" ht="15">
      <c r="A802" s="412"/>
      <c r="B802" s="412"/>
      <c r="C802" s="412"/>
      <c r="D802" s="412"/>
      <c r="E802" s="412"/>
      <c r="F802" s="412"/>
      <c r="G802" s="689"/>
      <c r="H802" s="689"/>
      <c r="I802" s="689"/>
      <c r="J802" s="689"/>
      <c r="K802" s="689"/>
      <c r="L802" s="689"/>
      <c r="M802" s="689"/>
      <c r="N802" s="689"/>
      <c r="O802" s="689"/>
      <c r="P802" s="689"/>
      <c r="Q802" s="689"/>
      <c r="R802" s="689"/>
      <c r="S802" s="689"/>
      <c r="T802" s="689"/>
      <c r="U802" s="689"/>
      <c r="V802" s="689"/>
      <c r="W802" s="327"/>
      <c r="X802" s="327"/>
      <c r="Y802" s="327"/>
      <c r="Z802" s="327"/>
      <c r="AA802" s="327"/>
      <c r="AB802" s="327"/>
    </row>
    <row r="803" spans="1:28" s="40" customFormat="1" ht="15">
      <c r="A803" s="412"/>
      <c r="B803" s="412"/>
      <c r="C803" s="412"/>
      <c r="D803" s="412"/>
      <c r="E803" s="412"/>
      <c r="F803" s="412"/>
      <c r="G803" s="689"/>
      <c r="H803" s="689"/>
      <c r="I803" s="689"/>
      <c r="J803" s="689"/>
      <c r="K803" s="689"/>
      <c r="L803" s="689"/>
      <c r="M803" s="689"/>
      <c r="N803" s="689"/>
      <c r="O803" s="689"/>
      <c r="P803" s="689"/>
      <c r="Q803" s="689"/>
      <c r="R803" s="689"/>
      <c r="S803" s="689"/>
      <c r="T803" s="689"/>
      <c r="U803" s="689"/>
      <c r="V803" s="689"/>
      <c r="W803" s="327"/>
      <c r="X803" s="327"/>
      <c r="Y803" s="327"/>
      <c r="Z803" s="327"/>
      <c r="AA803" s="327"/>
      <c r="AB803" s="327"/>
    </row>
    <row r="804" spans="1:28" s="40" customFormat="1" ht="15">
      <c r="A804" s="412"/>
      <c r="B804" s="412"/>
      <c r="C804" s="412"/>
      <c r="D804" s="412"/>
      <c r="E804" s="412"/>
      <c r="F804" s="412"/>
      <c r="G804" s="689"/>
      <c r="H804" s="689"/>
      <c r="I804" s="689"/>
      <c r="J804" s="689"/>
      <c r="K804" s="689"/>
      <c r="L804" s="689"/>
      <c r="M804" s="689"/>
      <c r="N804" s="689"/>
      <c r="O804" s="689"/>
      <c r="P804" s="689"/>
      <c r="Q804" s="689"/>
      <c r="R804" s="689"/>
      <c r="S804" s="689"/>
      <c r="T804" s="689"/>
      <c r="U804" s="689"/>
      <c r="V804" s="689"/>
      <c r="W804" s="327"/>
      <c r="X804" s="327"/>
      <c r="Y804" s="327"/>
      <c r="Z804" s="327"/>
      <c r="AA804" s="327"/>
      <c r="AB804" s="327"/>
    </row>
    <row r="805" spans="1:28" s="40" customFormat="1" ht="15">
      <c r="A805" s="412"/>
      <c r="B805" s="412"/>
      <c r="C805" s="412"/>
      <c r="D805" s="412"/>
      <c r="E805" s="412"/>
      <c r="F805" s="412"/>
      <c r="G805" s="689"/>
      <c r="H805" s="689"/>
      <c r="I805" s="689"/>
      <c r="J805" s="689"/>
      <c r="K805" s="689"/>
      <c r="L805" s="689"/>
      <c r="M805" s="689"/>
      <c r="N805" s="689"/>
      <c r="O805" s="689"/>
      <c r="P805" s="689"/>
      <c r="Q805" s="689"/>
      <c r="R805" s="689"/>
      <c r="S805" s="689"/>
      <c r="T805" s="689"/>
      <c r="U805" s="689"/>
      <c r="V805" s="689"/>
      <c r="W805" s="327"/>
      <c r="X805" s="327"/>
      <c r="Y805" s="327"/>
      <c r="Z805" s="327"/>
      <c r="AA805" s="327"/>
      <c r="AB805" s="327"/>
    </row>
    <row r="806" spans="1:28" s="40" customFormat="1" ht="15">
      <c r="A806" s="412"/>
      <c r="B806" s="412"/>
      <c r="C806" s="412"/>
      <c r="D806" s="412"/>
      <c r="E806" s="412"/>
      <c r="F806" s="412"/>
      <c r="G806" s="689"/>
      <c r="H806" s="689"/>
      <c r="I806" s="689"/>
      <c r="J806" s="689"/>
      <c r="K806" s="689"/>
      <c r="L806" s="689"/>
      <c r="M806" s="689"/>
      <c r="N806" s="689"/>
      <c r="O806" s="689"/>
      <c r="P806" s="689"/>
      <c r="Q806" s="689"/>
      <c r="R806" s="689"/>
      <c r="S806" s="689"/>
      <c r="T806" s="689"/>
      <c r="U806" s="689"/>
      <c r="V806" s="689"/>
      <c r="W806" s="327"/>
      <c r="X806" s="327"/>
      <c r="Y806" s="327"/>
      <c r="Z806" s="327"/>
      <c r="AA806" s="327"/>
      <c r="AB806" s="327"/>
    </row>
    <row r="807" spans="1:28" s="40" customFormat="1" ht="15">
      <c r="A807" s="412"/>
      <c r="B807" s="412"/>
      <c r="C807" s="412"/>
      <c r="D807" s="412"/>
      <c r="E807" s="412"/>
      <c r="F807" s="412"/>
      <c r="G807" s="689"/>
      <c r="H807" s="689"/>
      <c r="I807" s="689"/>
      <c r="J807" s="689"/>
      <c r="K807" s="689"/>
      <c r="L807" s="689"/>
      <c r="M807" s="689"/>
      <c r="N807" s="689"/>
      <c r="O807" s="689"/>
      <c r="P807" s="689"/>
      <c r="Q807" s="689"/>
      <c r="R807" s="689"/>
      <c r="S807" s="689"/>
      <c r="T807" s="689"/>
      <c r="U807" s="689"/>
      <c r="V807" s="689"/>
      <c r="W807" s="327"/>
      <c r="X807" s="327"/>
      <c r="Y807" s="327"/>
      <c r="Z807" s="327"/>
      <c r="AA807" s="327"/>
      <c r="AB807" s="327"/>
    </row>
    <row r="808" spans="1:28" s="40" customFormat="1" ht="15">
      <c r="A808" s="412"/>
      <c r="B808" s="412"/>
      <c r="C808" s="412"/>
      <c r="D808" s="412"/>
      <c r="E808" s="412"/>
      <c r="F808" s="412"/>
      <c r="G808" s="689"/>
      <c r="H808" s="689"/>
      <c r="I808" s="689"/>
      <c r="J808" s="689"/>
      <c r="K808" s="689"/>
      <c r="L808" s="689"/>
      <c r="M808" s="689"/>
      <c r="N808" s="689"/>
      <c r="O808" s="689"/>
      <c r="P808" s="689"/>
      <c r="Q808" s="689"/>
      <c r="R808" s="689"/>
      <c r="S808" s="689"/>
      <c r="T808" s="689"/>
      <c r="U808" s="689"/>
      <c r="V808" s="689"/>
      <c r="W808" s="327"/>
      <c r="X808" s="327"/>
      <c r="Y808" s="327"/>
      <c r="Z808" s="327"/>
      <c r="AA808" s="327"/>
      <c r="AB808" s="327"/>
    </row>
    <row r="809" spans="1:28" s="40" customFormat="1" ht="15">
      <c r="A809" s="412"/>
      <c r="B809" s="412"/>
      <c r="C809" s="412"/>
      <c r="D809" s="412"/>
      <c r="E809" s="412"/>
      <c r="F809" s="412"/>
      <c r="G809" s="689"/>
      <c r="H809" s="689"/>
      <c r="I809" s="689"/>
      <c r="J809" s="689"/>
      <c r="K809" s="689"/>
      <c r="L809" s="689"/>
      <c r="M809" s="689"/>
      <c r="N809" s="689"/>
      <c r="O809" s="689"/>
      <c r="P809" s="689"/>
      <c r="Q809" s="689"/>
      <c r="R809" s="689"/>
      <c r="S809" s="689"/>
      <c r="T809" s="689"/>
      <c r="U809" s="689"/>
      <c r="V809" s="689"/>
      <c r="W809" s="327"/>
      <c r="X809" s="327"/>
      <c r="Y809" s="327"/>
      <c r="Z809" s="327"/>
      <c r="AA809" s="327"/>
      <c r="AB809" s="327"/>
    </row>
    <row r="810" spans="1:28" s="40" customFormat="1" ht="15">
      <c r="A810" s="412"/>
      <c r="B810" s="412"/>
      <c r="C810" s="412"/>
      <c r="D810" s="412"/>
      <c r="E810" s="412"/>
      <c r="F810" s="412"/>
      <c r="G810" s="689"/>
      <c r="H810" s="689"/>
      <c r="I810" s="689"/>
      <c r="J810" s="689"/>
      <c r="K810" s="689"/>
      <c r="L810" s="689"/>
      <c r="M810" s="689"/>
      <c r="N810" s="689"/>
      <c r="O810" s="689"/>
      <c r="P810" s="689"/>
      <c r="Q810" s="689"/>
      <c r="R810" s="689"/>
      <c r="S810" s="689"/>
      <c r="T810" s="689"/>
      <c r="U810" s="689"/>
      <c r="V810" s="689"/>
      <c r="W810" s="327"/>
      <c r="X810" s="327"/>
      <c r="Y810" s="327"/>
      <c r="Z810" s="327"/>
      <c r="AA810" s="327"/>
      <c r="AB810" s="327"/>
    </row>
    <row r="811" spans="1:28" s="40" customFormat="1" ht="15">
      <c r="A811" s="412"/>
      <c r="B811" s="412"/>
      <c r="C811" s="412"/>
      <c r="D811" s="412"/>
      <c r="E811" s="412"/>
      <c r="F811" s="412"/>
      <c r="G811" s="689"/>
      <c r="H811" s="689"/>
      <c r="I811" s="689"/>
      <c r="J811" s="689"/>
      <c r="K811" s="689"/>
      <c r="L811" s="689"/>
      <c r="M811" s="689"/>
      <c r="N811" s="689"/>
      <c r="O811" s="689"/>
      <c r="P811" s="689"/>
      <c r="Q811" s="689"/>
      <c r="R811" s="689"/>
      <c r="S811" s="689"/>
      <c r="T811" s="689"/>
      <c r="U811" s="689"/>
      <c r="V811" s="689"/>
      <c r="W811" s="327"/>
      <c r="X811" s="327"/>
      <c r="Y811" s="327"/>
      <c r="Z811" s="327"/>
      <c r="AA811" s="327"/>
      <c r="AB811" s="327"/>
    </row>
    <row r="812" spans="1:28" s="40" customFormat="1" ht="15">
      <c r="A812" s="412"/>
      <c r="B812" s="412"/>
      <c r="C812" s="412"/>
      <c r="D812" s="412"/>
      <c r="E812" s="412"/>
      <c r="F812" s="412"/>
      <c r="G812" s="689"/>
      <c r="H812" s="689"/>
      <c r="I812" s="689"/>
      <c r="J812" s="689"/>
      <c r="K812" s="689"/>
      <c r="L812" s="689"/>
      <c r="M812" s="689"/>
      <c r="N812" s="689"/>
      <c r="O812" s="689"/>
      <c r="P812" s="689"/>
      <c r="Q812" s="689"/>
      <c r="R812" s="689"/>
      <c r="S812" s="689"/>
      <c r="T812" s="689"/>
      <c r="U812" s="689"/>
      <c r="V812" s="689"/>
      <c r="W812" s="327"/>
      <c r="X812" s="327"/>
      <c r="Y812" s="327"/>
      <c r="Z812" s="327"/>
      <c r="AA812" s="327"/>
      <c r="AB812" s="327"/>
    </row>
    <row r="813" spans="1:28" s="40" customFormat="1" ht="15">
      <c r="A813" s="412"/>
      <c r="B813" s="412"/>
      <c r="C813" s="412"/>
      <c r="D813" s="412"/>
      <c r="E813" s="412"/>
      <c r="F813" s="412"/>
      <c r="G813" s="689"/>
      <c r="H813" s="689"/>
      <c r="I813" s="689"/>
      <c r="J813" s="689"/>
      <c r="K813" s="689"/>
      <c r="L813" s="689"/>
      <c r="M813" s="689"/>
      <c r="N813" s="689"/>
      <c r="O813" s="689"/>
      <c r="P813" s="689"/>
      <c r="Q813" s="689"/>
      <c r="R813" s="689"/>
      <c r="S813" s="689"/>
      <c r="T813" s="689"/>
      <c r="U813" s="689"/>
      <c r="V813" s="689"/>
      <c r="W813" s="327"/>
      <c r="X813" s="327"/>
      <c r="Y813" s="327"/>
      <c r="Z813" s="327"/>
      <c r="AA813" s="327"/>
      <c r="AB813" s="327"/>
    </row>
    <row r="814" spans="1:28" s="40" customFormat="1" ht="15">
      <c r="A814" s="412"/>
      <c r="B814" s="412"/>
      <c r="C814" s="412"/>
      <c r="D814" s="412"/>
      <c r="E814" s="412"/>
      <c r="F814" s="412"/>
      <c r="G814" s="689"/>
      <c r="H814" s="689"/>
      <c r="I814" s="689"/>
      <c r="J814" s="689"/>
      <c r="K814" s="689"/>
      <c r="L814" s="689"/>
      <c r="M814" s="689"/>
      <c r="N814" s="689"/>
      <c r="O814" s="689"/>
      <c r="P814" s="689"/>
      <c r="Q814" s="689"/>
      <c r="R814" s="689"/>
      <c r="S814" s="689"/>
      <c r="T814" s="689"/>
      <c r="U814" s="689"/>
      <c r="V814" s="689"/>
      <c r="W814" s="327"/>
      <c r="X814" s="327"/>
      <c r="Y814" s="327"/>
      <c r="Z814" s="327"/>
      <c r="AA814" s="327"/>
      <c r="AB814" s="327"/>
    </row>
    <row r="815" spans="1:28" s="40" customFormat="1" ht="15">
      <c r="A815" s="412"/>
      <c r="B815" s="412"/>
      <c r="C815" s="412"/>
      <c r="D815" s="412"/>
      <c r="E815" s="412"/>
      <c r="F815" s="412"/>
      <c r="G815" s="689"/>
      <c r="H815" s="689"/>
      <c r="I815" s="689"/>
      <c r="J815" s="689"/>
      <c r="K815" s="689"/>
      <c r="L815" s="689"/>
      <c r="M815" s="689"/>
      <c r="N815" s="689"/>
      <c r="O815" s="689"/>
      <c r="P815" s="689"/>
      <c r="Q815" s="689"/>
      <c r="R815" s="689"/>
      <c r="S815" s="689"/>
      <c r="T815" s="689"/>
      <c r="U815" s="689"/>
      <c r="V815" s="689"/>
      <c r="W815" s="327"/>
      <c r="X815" s="327"/>
      <c r="Y815" s="327"/>
      <c r="Z815" s="327"/>
      <c r="AA815" s="327"/>
      <c r="AB815" s="327"/>
    </row>
    <row r="816" spans="1:28" s="40" customFormat="1" ht="15">
      <c r="A816" s="412"/>
      <c r="B816" s="412"/>
      <c r="C816" s="412"/>
      <c r="D816" s="412"/>
      <c r="E816" s="412"/>
      <c r="F816" s="412"/>
      <c r="G816" s="689"/>
      <c r="H816" s="689"/>
      <c r="I816" s="689"/>
      <c r="J816" s="689"/>
      <c r="K816" s="689"/>
      <c r="L816" s="689"/>
      <c r="M816" s="689"/>
      <c r="N816" s="689"/>
      <c r="O816" s="689"/>
      <c r="P816" s="689"/>
      <c r="Q816" s="689"/>
      <c r="R816" s="689"/>
      <c r="S816" s="689"/>
      <c r="T816" s="689"/>
      <c r="U816" s="689"/>
      <c r="V816" s="689"/>
      <c r="W816" s="327"/>
      <c r="X816" s="327"/>
      <c r="Y816" s="327"/>
      <c r="Z816" s="327"/>
      <c r="AA816" s="327"/>
      <c r="AB816" s="327"/>
    </row>
    <row r="817" spans="1:28" s="40" customFormat="1" ht="15">
      <c r="A817" s="412"/>
      <c r="B817" s="412"/>
      <c r="C817" s="412"/>
      <c r="D817" s="412"/>
      <c r="E817" s="412"/>
      <c r="F817" s="412"/>
      <c r="G817" s="689"/>
      <c r="H817" s="689"/>
      <c r="I817" s="689"/>
      <c r="J817" s="689"/>
      <c r="K817" s="689"/>
      <c r="L817" s="689"/>
      <c r="M817" s="689"/>
      <c r="N817" s="689"/>
      <c r="O817" s="689"/>
      <c r="P817" s="689"/>
      <c r="Q817" s="689"/>
      <c r="R817" s="689"/>
      <c r="S817" s="689"/>
      <c r="T817" s="689"/>
      <c r="U817" s="689"/>
      <c r="V817" s="689"/>
      <c r="W817" s="327"/>
      <c r="X817" s="327"/>
      <c r="Y817" s="327"/>
      <c r="Z817" s="327"/>
      <c r="AA817" s="327"/>
      <c r="AB817" s="327"/>
    </row>
    <row r="818" spans="1:28" s="40" customFormat="1" ht="15">
      <c r="A818" s="412"/>
      <c r="B818" s="412"/>
      <c r="C818" s="412"/>
      <c r="D818" s="412"/>
      <c r="E818" s="412"/>
      <c r="F818" s="412"/>
      <c r="G818" s="689"/>
      <c r="H818" s="689"/>
      <c r="I818" s="689"/>
      <c r="J818" s="689"/>
      <c r="K818" s="689"/>
      <c r="L818" s="689"/>
      <c r="M818" s="689"/>
      <c r="N818" s="689"/>
      <c r="O818" s="689"/>
      <c r="P818" s="689"/>
      <c r="Q818" s="689"/>
      <c r="R818" s="689"/>
      <c r="S818" s="689"/>
      <c r="T818" s="689"/>
      <c r="U818" s="689"/>
      <c r="V818" s="689"/>
      <c r="W818" s="327"/>
      <c r="X818" s="327"/>
      <c r="Y818" s="327"/>
      <c r="Z818" s="327"/>
      <c r="AA818" s="327"/>
      <c r="AB818" s="327"/>
    </row>
    <row r="819" spans="1:28" s="40" customFormat="1" ht="15">
      <c r="A819" s="412"/>
      <c r="B819" s="412"/>
      <c r="C819" s="412"/>
      <c r="D819" s="412"/>
      <c r="E819" s="412"/>
      <c r="F819" s="412"/>
      <c r="G819" s="689"/>
      <c r="H819" s="689"/>
      <c r="I819" s="689"/>
      <c r="J819" s="689"/>
      <c r="K819" s="689"/>
      <c r="L819" s="689"/>
      <c r="M819" s="689"/>
      <c r="N819" s="689"/>
      <c r="O819" s="689"/>
      <c r="P819" s="689"/>
      <c r="Q819" s="689"/>
      <c r="R819" s="689"/>
      <c r="S819" s="689"/>
      <c r="T819" s="689"/>
      <c r="U819" s="689"/>
      <c r="V819" s="689"/>
      <c r="W819" s="327"/>
      <c r="X819" s="327"/>
      <c r="Y819" s="327"/>
      <c r="Z819" s="327"/>
      <c r="AA819" s="327"/>
      <c r="AB819" s="327"/>
    </row>
    <row r="820" spans="1:28" s="40" customFormat="1" ht="15">
      <c r="A820" s="412"/>
      <c r="B820" s="412"/>
      <c r="C820" s="412"/>
      <c r="D820" s="412"/>
      <c r="E820" s="412"/>
      <c r="F820" s="412"/>
      <c r="G820" s="689"/>
      <c r="H820" s="689"/>
      <c r="I820" s="689"/>
      <c r="J820" s="689"/>
      <c r="K820" s="689"/>
      <c r="L820" s="689"/>
      <c r="M820" s="689"/>
      <c r="N820" s="689"/>
      <c r="O820" s="689"/>
      <c r="P820" s="689"/>
      <c r="Q820" s="689"/>
      <c r="R820" s="689"/>
      <c r="S820" s="689"/>
      <c r="T820" s="689"/>
      <c r="U820" s="689"/>
      <c r="V820" s="689"/>
      <c r="W820" s="327"/>
      <c r="X820" s="327"/>
      <c r="Y820" s="327"/>
      <c r="Z820" s="327"/>
      <c r="AA820" s="327"/>
      <c r="AB820" s="327"/>
    </row>
    <row r="821" spans="1:28" s="40" customFormat="1" ht="15">
      <c r="A821" s="412"/>
      <c r="B821" s="412"/>
      <c r="C821" s="412"/>
      <c r="D821" s="412"/>
      <c r="E821" s="412"/>
      <c r="F821" s="412"/>
      <c r="G821" s="689"/>
      <c r="H821" s="689"/>
      <c r="I821" s="689"/>
      <c r="J821" s="689"/>
      <c r="K821" s="689"/>
      <c r="L821" s="689"/>
      <c r="M821" s="689"/>
      <c r="N821" s="689"/>
      <c r="O821" s="689"/>
      <c r="P821" s="689"/>
      <c r="Q821" s="689"/>
      <c r="R821" s="689"/>
      <c r="S821" s="689"/>
      <c r="T821" s="689"/>
      <c r="U821" s="689"/>
      <c r="V821" s="689"/>
      <c r="W821" s="327"/>
      <c r="X821" s="327"/>
      <c r="Y821" s="327"/>
      <c r="Z821" s="327"/>
      <c r="AA821" s="327"/>
      <c r="AB821" s="327"/>
    </row>
    <row r="822" spans="1:28" s="40" customFormat="1" ht="15">
      <c r="A822" s="412"/>
      <c r="B822" s="412"/>
      <c r="C822" s="412"/>
      <c r="D822" s="412"/>
      <c r="E822" s="412"/>
      <c r="F822" s="412"/>
      <c r="G822" s="689"/>
      <c r="H822" s="689"/>
      <c r="I822" s="689"/>
      <c r="J822" s="689"/>
      <c r="K822" s="689"/>
      <c r="L822" s="689"/>
      <c r="M822" s="689"/>
      <c r="N822" s="689"/>
      <c r="O822" s="689"/>
      <c r="P822" s="689"/>
      <c r="Q822" s="689"/>
      <c r="R822" s="689"/>
      <c r="S822" s="689"/>
      <c r="T822" s="689"/>
      <c r="U822" s="689"/>
      <c r="V822" s="689"/>
      <c r="W822" s="327"/>
      <c r="X822" s="327"/>
      <c r="Y822" s="327"/>
      <c r="Z822" s="327"/>
      <c r="AA822" s="327"/>
      <c r="AB822" s="327"/>
    </row>
    <row r="823" spans="1:28" s="40" customFormat="1" ht="15">
      <c r="A823" s="412"/>
      <c r="B823" s="412"/>
      <c r="C823" s="412"/>
      <c r="D823" s="412"/>
      <c r="E823" s="412"/>
      <c r="F823" s="412"/>
      <c r="G823" s="689"/>
      <c r="H823" s="689"/>
      <c r="I823" s="689"/>
      <c r="J823" s="689"/>
      <c r="K823" s="689"/>
      <c r="L823" s="689"/>
      <c r="M823" s="689"/>
      <c r="N823" s="689"/>
      <c r="O823" s="689"/>
      <c r="P823" s="689"/>
      <c r="Q823" s="689"/>
      <c r="R823" s="689"/>
      <c r="S823" s="689"/>
      <c r="T823" s="689"/>
      <c r="U823" s="689"/>
      <c r="V823" s="689"/>
      <c r="W823" s="327"/>
      <c r="X823" s="327"/>
      <c r="Y823" s="327"/>
      <c r="Z823" s="327"/>
      <c r="AA823" s="327"/>
      <c r="AB823" s="327"/>
    </row>
    <row r="824" spans="1:28" s="40" customFormat="1" ht="15">
      <c r="A824" s="412"/>
      <c r="B824" s="412"/>
      <c r="C824" s="412"/>
      <c r="D824" s="412"/>
      <c r="E824" s="412"/>
      <c r="F824" s="412"/>
      <c r="G824" s="689"/>
      <c r="H824" s="689"/>
      <c r="I824" s="689"/>
      <c r="J824" s="689"/>
      <c r="K824" s="689"/>
      <c r="L824" s="689"/>
      <c r="M824" s="689"/>
      <c r="N824" s="689"/>
      <c r="O824" s="689"/>
      <c r="P824" s="689"/>
      <c r="Q824" s="689"/>
      <c r="R824" s="689"/>
      <c r="S824" s="689"/>
      <c r="T824" s="689"/>
      <c r="U824" s="689"/>
      <c r="V824" s="689"/>
      <c r="W824" s="327"/>
      <c r="X824" s="327"/>
      <c r="Y824" s="327"/>
      <c r="Z824" s="327"/>
      <c r="AA824" s="327"/>
      <c r="AB824" s="327"/>
    </row>
    <row r="825" spans="1:28" s="40" customFormat="1" ht="15">
      <c r="A825" s="412"/>
      <c r="B825" s="412"/>
      <c r="C825" s="412"/>
      <c r="D825" s="412"/>
      <c r="E825" s="412"/>
      <c r="F825" s="412"/>
      <c r="G825" s="689"/>
      <c r="H825" s="689"/>
      <c r="I825" s="689"/>
      <c r="J825" s="689"/>
      <c r="K825" s="689"/>
      <c r="L825" s="689"/>
      <c r="M825" s="689"/>
      <c r="N825" s="689"/>
      <c r="O825" s="689"/>
      <c r="P825" s="689"/>
      <c r="Q825" s="689"/>
      <c r="R825" s="689"/>
      <c r="S825" s="689"/>
      <c r="T825" s="689"/>
      <c r="U825" s="689"/>
      <c r="V825" s="689"/>
      <c r="W825" s="327"/>
      <c r="X825" s="327"/>
      <c r="Y825" s="327"/>
      <c r="Z825" s="327"/>
      <c r="AA825" s="327"/>
      <c r="AB825" s="327"/>
    </row>
    <row r="826" spans="1:28" s="40" customFormat="1" ht="15">
      <c r="A826" s="412"/>
      <c r="B826" s="412"/>
      <c r="C826" s="412"/>
      <c r="D826" s="412"/>
      <c r="E826" s="412"/>
      <c r="F826" s="412"/>
      <c r="G826" s="689"/>
      <c r="H826" s="689"/>
      <c r="I826" s="689"/>
      <c r="J826" s="689"/>
      <c r="K826" s="689"/>
      <c r="L826" s="689"/>
      <c r="M826" s="689"/>
      <c r="N826" s="689"/>
      <c r="O826" s="689"/>
      <c r="P826" s="689"/>
      <c r="Q826" s="689"/>
      <c r="R826" s="689"/>
      <c r="S826" s="689"/>
      <c r="T826" s="689"/>
      <c r="U826" s="689"/>
      <c r="V826" s="689"/>
      <c r="W826" s="327"/>
      <c r="X826" s="327"/>
      <c r="Y826" s="327"/>
      <c r="Z826" s="327"/>
      <c r="AA826" s="327"/>
      <c r="AB826" s="327"/>
    </row>
    <row r="827" spans="1:28" s="40" customFormat="1" ht="15">
      <c r="A827" s="412"/>
      <c r="B827" s="412"/>
      <c r="C827" s="412"/>
      <c r="D827" s="412"/>
      <c r="E827" s="412"/>
      <c r="F827" s="412"/>
      <c r="G827" s="689"/>
      <c r="H827" s="689"/>
      <c r="I827" s="689"/>
      <c r="J827" s="689"/>
      <c r="K827" s="689"/>
      <c r="L827" s="689"/>
      <c r="M827" s="689"/>
      <c r="N827" s="689"/>
      <c r="O827" s="689"/>
      <c r="P827" s="689"/>
      <c r="Q827" s="689"/>
      <c r="R827" s="689"/>
      <c r="S827" s="689"/>
      <c r="T827" s="689"/>
      <c r="U827" s="689"/>
      <c r="V827" s="689"/>
      <c r="W827" s="327"/>
      <c r="X827" s="327"/>
      <c r="Y827" s="327"/>
      <c r="Z827" s="327"/>
      <c r="AA827" s="327"/>
      <c r="AB827" s="327"/>
    </row>
    <row r="828" spans="1:28" s="40" customFormat="1" ht="15">
      <c r="A828" s="412"/>
      <c r="B828" s="412"/>
      <c r="C828" s="412"/>
      <c r="D828" s="412"/>
      <c r="E828" s="412"/>
      <c r="F828" s="412"/>
      <c r="G828" s="689"/>
      <c r="H828" s="689"/>
      <c r="I828" s="689"/>
      <c r="J828" s="689"/>
      <c r="K828" s="689"/>
      <c r="L828" s="689"/>
      <c r="M828" s="689"/>
      <c r="N828" s="689"/>
      <c r="O828" s="689"/>
      <c r="P828" s="689"/>
      <c r="Q828" s="689"/>
      <c r="R828" s="689"/>
      <c r="S828" s="689"/>
      <c r="T828" s="689"/>
      <c r="U828" s="689"/>
      <c r="V828" s="689"/>
      <c r="W828" s="327"/>
      <c r="X828" s="327"/>
      <c r="Y828" s="327"/>
      <c r="Z828" s="327"/>
      <c r="AA828" s="327"/>
      <c r="AB828" s="327"/>
    </row>
    <row r="829" spans="1:28" s="40" customFormat="1" ht="15">
      <c r="A829" s="412"/>
      <c r="B829" s="412"/>
      <c r="C829" s="412"/>
      <c r="D829" s="412"/>
      <c r="E829" s="412"/>
      <c r="F829" s="412"/>
      <c r="G829" s="689"/>
      <c r="H829" s="689"/>
      <c r="I829" s="689"/>
      <c r="J829" s="689"/>
      <c r="K829" s="689"/>
      <c r="L829" s="689"/>
      <c r="M829" s="689"/>
      <c r="N829" s="689"/>
      <c r="O829" s="689"/>
      <c r="P829" s="689"/>
      <c r="Q829" s="689"/>
      <c r="R829" s="689"/>
      <c r="S829" s="689"/>
      <c r="T829" s="689"/>
      <c r="U829" s="689"/>
      <c r="V829" s="689"/>
      <c r="W829" s="327"/>
      <c r="X829" s="327"/>
      <c r="Y829" s="327"/>
      <c r="Z829" s="327"/>
      <c r="AA829" s="327"/>
      <c r="AB829" s="327"/>
    </row>
    <row r="830" spans="1:28" s="40" customFormat="1" ht="15">
      <c r="A830" s="412"/>
      <c r="B830" s="412"/>
      <c r="C830" s="412"/>
      <c r="D830" s="412"/>
      <c r="E830" s="412"/>
      <c r="F830" s="412"/>
      <c r="G830" s="689"/>
      <c r="H830" s="689"/>
      <c r="I830" s="689"/>
      <c r="J830" s="689"/>
      <c r="K830" s="689"/>
      <c r="L830" s="689"/>
      <c r="M830" s="689"/>
      <c r="N830" s="689"/>
      <c r="O830" s="689"/>
      <c r="P830" s="689"/>
      <c r="Q830" s="689"/>
      <c r="R830" s="689"/>
      <c r="S830" s="689"/>
      <c r="T830" s="689"/>
      <c r="U830" s="689"/>
      <c r="V830" s="689"/>
      <c r="W830" s="327"/>
      <c r="X830" s="327"/>
      <c r="Y830" s="327"/>
      <c r="Z830" s="327"/>
      <c r="AA830" s="327"/>
      <c r="AB830" s="327"/>
    </row>
    <row r="831" spans="1:28" s="40" customFormat="1" ht="15">
      <c r="A831" s="412"/>
      <c r="B831" s="412"/>
      <c r="C831" s="412"/>
      <c r="D831" s="412"/>
      <c r="E831" s="412"/>
      <c r="F831" s="412"/>
      <c r="G831" s="689"/>
      <c r="H831" s="689"/>
      <c r="I831" s="689"/>
      <c r="J831" s="689"/>
      <c r="K831" s="689"/>
      <c r="L831" s="689"/>
      <c r="M831" s="689"/>
      <c r="N831" s="689"/>
      <c r="O831" s="689"/>
      <c r="P831" s="689"/>
      <c r="Q831" s="689"/>
      <c r="R831" s="689"/>
      <c r="S831" s="689"/>
      <c r="T831" s="689"/>
      <c r="U831" s="689"/>
      <c r="V831" s="689"/>
      <c r="W831" s="327"/>
      <c r="X831" s="327"/>
      <c r="Y831" s="327"/>
      <c r="Z831" s="327"/>
      <c r="AA831" s="327"/>
      <c r="AB831" s="327"/>
    </row>
    <row r="832" spans="1:28" s="40" customFormat="1" ht="15">
      <c r="A832" s="412"/>
      <c r="B832" s="412"/>
      <c r="C832" s="412"/>
      <c r="D832" s="412"/>
      <c r="E832" s="412"/>
      <c r="F832" s="412"/>
      <c r="G832" s="689"/>
      <c r="H832" s="689"/>
      <c r="I832" s="689"/>
      <c r="J832" s="689"/>
      <c r="K832" s="689"/>
      <c r="L832" s="689"/>
      <c r="M832" s="689"/>
      <c r="N832" s="689"/>
      <c r="O832" s="689"/>
      <c r="P832" s="689"/>
      <c r="Q832" s="689"/>
      <c r="R832" s="689"/>
      <c r="S832" s="689"/>
      <c r="T832" s="689"/>
      <c r="U832" s="689"/>
      <c r="V832" s="689"/>
      <c r="W832" s="327"/>
      <c r="X832" s="327"/>
      <c r="Y832" s="327"/>
      <c r="Z832" s="327"/>
      <c r="AA832" s="327"/>
      <c r="AB832" s="327"/>
    </row>
    <row r="833" spans="1:28" s="40" customFormat="1" ht="15">
      <c r="A833" s="412"/>
      <c r="B833" s="412"/>
      <c r="C833" s="412"/>
      <c r="D833" s="412"/>
      <c r="E833" s="412"/>
      <c r="F833" s="412"/>
      <c r="G833" s="689"/>
      <c r="H833" s="689"/>
      <c r="I833" s="689"/>
      <c r="J833" s="689"/>
      <c r="K833" s="689"/>
      <c r="L833" s="689"/>
      <c r="M833" s="689"/>
      <c r="N833" s="689"/>
      <c r="O833" s="689"/>
      <c r="P833" s="689"/>
      <c r="Q833" s="689"/>
      <c r="R833" s="689"/>
      <c r="S833" s="689"/>
      <c r="T833" s="689"/>
      <c r="U833" s="689"/>
      <c r="V833" s="689"/>
      <c r="W833" s="327"/>
      <c r="X833" s="327"/>
      <c r="Y833" s="327"/>
      <c r="Z833" s="327"/>
      <c r="AA833" s="327"/>
      <c r="AB833" s="327"/>
    </row>
    <row r="834" spans="1:28" s="40" customFormat="1" ht="15">
      <c r="A834" s="412"/>
      <c r="B834" s="412"/>
      <c r="C834" s="412"/>
      <c r="D834" s="412"/>
      <c r="E834" s="412"/>
      <c r="F834" s="412"/>
      <c r="G834" s="689"/>
      <c r="H834" s="689"/>
      <c r="I834" s="689"/>
      <c r="J834" s="689"/>
      <c r="K834" s="689"/>
      <c r="L834" s="689"/>
      <c r="M834" s="689"/>
      <c r="N834" s="689"/>
      <c r="O834" s="689"/>
      <c r="P834" s="689"/>
      <c r="Q834" s="689"/>
      <c r="R834" s="689"/>
      <c r="S834" s="689"/>
      <c r="T834" s="689"/>
      <c r="U834" s="689"/>
      <c r="V834" s="689"/>
      <c r="W834" s="327"/>
      <c r="X834" s="327"/>
      <c r="Y834" s="327"/>
      <c r="Z834" s="327"/>
      <c r="AA834" s="327"/>
      <c r="AB834" s="327"/>
    </row>
    <row r="835" spans="1:28" s="40" customFormat="1" ht="15">
      <c r="A835" s="412"/>
      <c r="B835" s="412"/>
      <c r="C835" s="412"/>
      <c r="D835" s="412"/>
      <c r="E835" s="412"/>
      <c r="F835" s="412"/>
      <c r="G835" s="689"/>
      <c r="H835" s="689"/>
      <c r="I835" s="689"/>
      <c r="J835" s="689"/>
      <c r="K835" s="689"/>
      <c r="L835" s="689"/>
      <c r="M835" s="689"/>
      <c r="N835" s="689"/>
      <c r="O835" s="689"/>
      <c r="P835" s="689"/>
      <c r="Q835" s="689"/>
      <c r="R835" s="689"/>
      <c r="S835" s="689"/>
      <c r="T835" s="689"/>
      <c r="U835" s="689"/>
      <c r="V835" s="689"/>
      <c r="W835" s="327"/>
      <c r="X835" s="327"/>
      <c r="Y835" s="327"/>
      <c r="Z835" s="327"/>
      <c r="AA835" s="327"/>
      <c r="AB835" s="327"/>
    </row>
    <row r="836" spans="1:28" s="40" customFormat="1" ht="15">
      <c r="A836" s="412"/>
      <c r="B836" s="412"/>
      <c r="C836" s="412"/>
      <c r="D836" s="412"/>
      <c r="E836" s="412"/>
      <c r="F836" s="412"/>
      <c r="G836" s="689"/>
      <c r="H836" s="689"/>
      <c r="I836" s="689"/>
      <c r="J836" s="689"/>
      <c r="K836" s="689"/>
      <c r="L836" s="689"/>
      <c r="M836" s="689"/>
      <c r="N836" s="689"/>
      <c r="O836" s="689"/>
      <c r="P836" s="689"/>
      <c r="Q836" s="689"/>
      <c r="R836" s="689"/>
      <c r="S836" s="689"/>
      <c r="T836" s="689"/>
      <c r="U836" s="689"/>
      <c r="V836" s="689"/>
      <c r="W836" s="327"/>
      <c r="X836" s="327"/>
      <c r="Y836" s="327"/>
      <c r="Z836" s="327"/>
      <c r="AA836" s="327"/>
      <c r="AB836" s="327"/>
    </row>
    <row r="837" spans="1:28" s="40" customFormat="1" ht="15">
      <c r="A837" s="412"/>
      <c r="B837" s="412"/>
      <c r="C837" s="412"/>
      <c r="D837" s="412"/>
      <c r="E837" s="412"/>
      <c r="F837" s="412"/>
      <c r="G837" s="689"/>
      <c r="H837" s="689"/>
      <c r="I837" s="689"/>
      <c r="J837" s="689"/>
      <c r="K837" s="689"/>
      <c r="L837" s="689"/>
      <c r="M837" s="689"/>
      <c r="N837" s="689"/>
      <c r="O837" s="689"/>
      <c r="P837" s="689"/>
      <c r="Q837" s="689"/>
      <c r="R837" s="689"/>
      <c r="S837" s="689"/>
      <c r="T837" s="689"/>
      <c r="U837" s="689"/>
      <c r="V837" s="689"/>
      <c r="W837" s="327"/>
      <c r="X837" s="327"/>
      <c r="Y837" s="327"/>
      <c r="Z837" s="327"/>
      <c r="AA837" s="327"/>
      <c r="AB837" s="327"/>
    </row>
    <row r="838" spans="1:28" s="40" customFormat="1" ht="15">
      <c r="A838" s="412"/>
      <c r="B838" s="412"/>
      <c r="C838" s="412"/>
      <c r="D838" s="412"/>
      <c r="E838" s="412"/>
      <c r="F838" s="412"/>
      <c r="G838" s="689"/>
      <c r="H838" s="689"/>
      <c r="I838" s="689"/>
      <c r="J838" s="689"/>
      <c r="K838" s="689"/>
      <c r="L838" s="689"/>
      <c r="M838" s="689"/>
      <c r="N838" s="689"/>
      <c r="O838" s="689"/>
      <c r="P838" s="689"/>
      <c r="Q838" s="689"/>
      <c r="R838" s="689"/>
      <c r="S838" s="689"/>
      <c r="T838" s="689"/>
      <c r="U838" s="689"/>
      <c r="V838" s="689"/>
      <c r="W838" s="327"/>
      <c r="X838" s="327"/>
      <c r="Y838" s="327"/>
      <c r="Z838" s="327"/>
      <c r="AA838" s="327"/>
      <c r="AB838" s="327"/>
    </row>
    <row r="839" spans="1:28" s="40" customFormat="1" ht="15">
      <c r="A839" s="412"/>
      <c r="B839" s="412"/>
      <c r="C839" s="412"/>
      <c r="D839" s="412"/>
      <c r="E839" s="412"/>
      <c r="F839" s="412"/>
      <c r="G839" s="689"/>
      <c r="H839" s="689"/>
      <c r="I839" s="689"/>
      <c r="J839" s="689"/>
      <c r="K839" s="689"/>
      <c r="L839" s="689"/>
      <c r="M839" s="689"/>
      <c r="N839" s="689"/>
      <c r="O839" s="689"/>
      <c r="P839" s="689"/>
      <c r="Q839" s="689"/>
      <c r="R839" s="689"/>
      <c r="S839" s="689"/>
      <c r="T839" s="689"/>
      <c r="U839" s="689"/>
      <c r="V839" s="689"/>
      <c r="W839" s="327"/>
      <c r="X839" s="327"/>
      <c r="Y839" s="327"/>
      <c r="Z839" s="327"/>
      <c r="AA839" s="327"/>
      <c r="AB839" s="327"/>
    </row>
    <row r="840" spans="1:28" s="40" customFormat="1" ht="15">
      <c r="A840" s="412"/>
      <c r="B840" s="412"/>
      <c r="C840" s="412"/>
      <c r="D840" s="412"/>
      <c r="E840" s="412"/>
      <c r="F840" s="412"/>
      <c r="G840" s="689"/>
      <c r="H840" s="689"/>
      <c r="I840" s="689"/>
      <c r="J840" s="689"/>
      <c r="K840" s="689"/>
      <c r="L840" s="689"/>
      <c r="M840" s="689"/>
      <c r="N840" s="689"/>
      <c r="O840" s="689"/>
      <c r="P840" s="689"/>
      <c r="Q840" s="689"/>
      <c r="R840" s="689"/>
      <c r="S840" s="689"/>
      <c r="T840" s="689"/>
      <c r="U840" s="689"/>
      <c r="V840" s="689"/>
      <c r="W840" s="327"/>
      <c r="X840" s="327"/>
      <c r="Y840" s="327"/>
      <c r="Z840" s="327"/>
      <c r="AA840" s="327"/>
      <c r="AB840" s="327"/>
    </row>
    <row r="841" spans="1:28" s="40" customFormat="1" ht="15">
      <c r="A841" s="412"/>
      <c r="B841" s="412"/>
      <c r="C841" s="412"/>
      <c r="D841" s="412"/>
      <c r="E841" s="412"/>
      <c r="F841" s="412"/>
      <c r="G841" s="689"/>
      <c r="H841" s="689"/>
      <c r="I841" s="689"/>
      <c r="J841" s="689"/>
      <c r="K841" s="689"/>
      <c r="L841" s="689"/>
      <c r="M841" s="689"/>
      <c r="N841" s="689"/>
      <c r="O841" s="689"/>
      <c r="P841" s="689"/>
      <c r="Q841" s="689"/>
      <c r="R841" s="689"/>
      <c r="S841" s="689"/>
      <c r="T841" s="689"/>
      <c r="U841" s="689"/>
      <c r="V841" s="689"/>
      <c r="W841" s="327"/>
      <c r="X841" s="327"/>
      <c r="Y841" s="327"/>
      <c r="Z841" s="327"/>
      <c r="AA841" s="327"/>
      <c r="AB841" s="327"/>
    </row>
    <row r="842" spans="1:28" s="40" customFormat="1" ht="15">
      <c r="A842" s="412"/>
      <c r="B842" s="412"/>
      <c r="C842" s="412"/>
      <c r="D842" s="412"/>
      <c r="E842" s="412"/>
      <c r="F842" s="412"/>
      <c r="G842" s="689"/>
      <c r="H842" s="689"/>
      <c r="I842" s="689"/>
      <c r="J842" s="689"/>
      <c r="K842" s="689"/>
      <c r="L842" s="689"/>
      <c r="M842" s="689"/>
      <c r="N842" s="689"/>
      <c r="O842" s="689"/>
      <c r="P842" s="689"/>
      <c r="Q842" s="689"/>
      <c r="R842" s="689"/>
      <c r="S842" s="689"/>
      <c r="T842" s="689"/>
      <c r="U842" s="689"/>
      <c r="V842" s="689"/>
      <c r="W842" s="327"/>
      <c r="X842" s="327"/>
      <c r="Y842" s="327"/>
      <c r="Z842" s="327"/>
      <c r="AA842" s="327"/>
      <c r="AB842" s="327"/>
    </row>
    <row r="843" spans="1:28" s="40" customFormat="1" ht="15">
      <c r="A843" s="412"/>
      <c r="B843" s="412"/>
      <c r="C843" s="412"/>
      <c r="D843" s="412"/>
      <c r="E843" s="412"/>
      <c r="F843" s="412"/>
      <c r="G843" s="689"/>
      <c r="H843" s="689"/>
      <c r="I843" s="689"/>
      <c r="J843" s="689"/>
      <c r="K843" s="689"/>
      <c r="L843" s="689"/>
      <c r="M843" s="689"/>
      <c r="N843" s="689"/>
      <c r="O843" s="689"/>
      <c r="P843" s="689"/>
      <c r="Q843" s="689"/>
      <c r="R843" s="689"/>
      <c r="S843" s="689"/>
      <c r="T843" s="689"/>
      <c r="U843" s="689"/>
      <c r="V843" s="689"/>
      <c r="W843" s="327"/>
      <c r="X843" s="327"/>
      <c r="Y843" s="327"/>
      <c r="Z843" s="327"/>
      <c r="AA843" s="327"/>
      <c r="AB843" s="327"/>
    </row>
    <row r="844" spans="1:28" s="40" customFormat="1" ht="15">
      <c r="A844" s="412"/>
      <c r="B844" s="412"/>
      <c r="C844" s="412"/>
      <c r="D844" s="412"/>
      <c r="E844" s="412"/>
      <c r="F844" s="412"/>
      <c r="G844" s="689"/>
      <c r="H844" s="689"/>
      <c r="I844" s="689"/>
      <c r="J844" s="689"/>
      <c r="K844" s="689"/>
      <c r="L844" s="689"/>
      <c r="M844" s="689"/>
      <c r="N844" s="689"/>
      <c r="O844" s="689"/>
      <c r="P844" s="689"/>
      <c r="Q844" s="689"/>
      <c r="R844" s="689"/>
      <c r="S844" s="689"/>
      <c r="T844" s="689"/>
      <c r="U844" s="689"/>
      <c r="V844" s="689"/>
      <c r="W844" s="327"/>
      <c r="X844" s="327"/>
      <c r="Y844" s="327"/>
      <c r="Z844" s="327"/>
      <c r="AA844" s="327"/>
      <c r="AB844" s="327"/>
    </row>
    <row r="845" spans="1:28" s="40" customFormat="1" ht="15">
      <c r="A845" s="412"/>
      <c r="B845" s="412"/>
      <c r="C845" s="412"/>
      <c r="D845" s="412"/>
      <c r="E845" s="412"/>
      <c r="F845" s="412"/>
      <c r="G845" s="689"/>
      <c r="H845" s="689"/>
      <c r="I845" s="689"/>
      <c r="J845" s="689"/>
      <c r="K845" s="689"/>
      <c r="L845" s="689"/>
      <c r="M845" s="689"/>
      <c r="N845" s="689"/>
      <c r="O845" s="689"/>
      <c r="P845" s="689"/>
      <c r="Q845" s="689"/>
      <c r="R845" s="689"/>
      <c r="S845" s="689"/>
      <c r="T845" s="689"/>
      <c r="U845" s="689"/>
      <c r="V845" s="689"/>
      <c r="W845" s="327"/>
      <c r="X845" s="327"/>
      <c r="Y845" s="327"/>
      <c r="Z845" s="327"/>
      <c r="AA845" s="327"/>
      <c r="AB845" s="327"/>
    </row>
    <row r="846" spans="1:28" s="40" customFormat="1" ht="15">
      <c r="A846" s="412"/>
      <c r="B846" s="412"/>
      <c r="C846" s="412"/>
      <c r="D846" s="412"/>
      <c r="E846" s="412"/>
      <c r="F846" s="412"/>
      <c r="G846" s="689"/>
      <c r="H846" s="689"/>
      <c r="I846" s="689"/>
      <c r="J846" s="689"/>
      <c r="K846" s="689"/>
      <c r="L846" s="689"/>
      <c r="M846" s="689"/>
      <c r="N846" s="689"/>
      <c r="O846" s="689"/>
      <c r="P846" s="689"/>
      <c r="Q846" s="689"/>
      <c r="R846" s="689"/>
      <c r="S846" s="689"/>
      <c r="T846" s="689"/>
      <c r="U846" s="689"/>
      <c r="V846" s="689"/>
      <c r="W846" s="327"/>
      <c r="X846" s="327"/>
      <c r="Y846" s="327"/>
      <c r="Z846" s="327"/>
      <c r="AA846" s="327"/>
      <c r="AB846" s="327"/>
    </row>
    <row r="847" spans="1:28" s="40" customFormat="1" ht="15">
      <c r="A847" s="412"/>
      <c r="B847" s="412"/>
      <c r="C847" s="412"/>
      <c r="D847" s="412"/>
      <c r="E847" s="412"/>
      <c r="F847" s="412"/>
      <c r="G847" s="689"/>
      <c r="H847" s="689"/>
      <c r="I847" s="689"/>
      <c r="J847" s="689"/>
      <c r="K847" s="689"/>
      <c r="L847" s="689"/>
      <c r="M847" s="689"/>
      <c r="N847" s="689"/>
      <c r="O847" s="689"/>
      <c r="P847" s="689"/>
      <c r="Q847" s="689"/>
      <c r="R847" s="689"/>
      <c r="S847" s="689"/>
      <c r="T847" s="689"/>
      <c r="U847" s="689"/>
      <c r="V847" s="689"/>
      <c r="W847" s="327"/>
      <c r="X847" s="327"/>
      <c r="Y847" s="327"/>
      <c r="Z847" s="327"/>
      <c r="AA847" s="327"/>
      <c r="AB847" s="327"/>
    </row>
    <row r="848" spans="1:28" s="40" customFormat="1" ht="15">
      <c r="A848" s="412"/>
      <c r="B848" s="412"/>
      <c r="C848" s="412"/>
      <c r="D848" s="412"/>
      <c r="E848" s="412"/>
      <c r="F848" s="412"/>
      <c r="G848" s="689"/>
      <c r="H848" s="689"/>
      <c r="I848" s="689"/>
      <c r="J848" s="689"/>
      <c r="K848" s="689"/>
      <c r="L848" s="689"/>
      <c r="M848" s="689"/>
      <c r="N848" s="689"/>
      <c r="O848" s="689"/>
      <c r="P848" s="689"/>
      <c r="Q848" s="689"/>
      <c r="R848" s="689"/>
      <c r="S848" s="689"/>
      <c r="T848" s="689"/>
      <c r="U848" s="689"/>
      <c r="V848" s="689"/>
      <c r="W848" s="327"/>
      <c r="X848" s="327"/>
      <c r="Y848" s="327"/>
      <c r="Z848" s="327"/>
      <c r="AA848" s="327"/>
      <c r="AB848" s="327"/>
    </row>
    <row r="849" spans="1:28" s="40" customFormat="1" ht="15">
      <c r="A849" s="412"/>
      <c r="B849" s="412"/>
      <c r="C849" s="412"/>
      <c r="D849" s="412"/>
      <c r="E849" s="412"/>
      <c r="F849" s="412"/>
      <c r="G849" s="689"/>
      <c r="H849" s="689"/>
      <c r="I849" s="689"/>
      <c r="J849" s="689"/>
      <c r="K849" s="689"/>
      <c r="L849" s="689"/>
      <c r="M849" s="689"/>
      <c r="N849" s="689"/>
      <c r="O849" s="689"/>
      <c r="P849" s="689"/>
      <c r="Q849" s="689"/>
      <c r="R849" s="689"/>
      <c r="S849" s="689"/>
      <c r="T849" s="689"/>
      <c r="U849" s="689"/>
      <c r="V849" s="689"/>
      <c r="W849" s="327"/>
      <c r="X849" s="327"/>
      <c r="Y849" s="327"/>
      <c r="Z849" s="327"/>
      <c r="AA849" s="327"/>
      <c r="AB849" s="327"/>
    </row>
    <row r="850" spans="1:28" s="40" customFormat="1" ht="15">
      <c r="A850" s="412"/>
      <c r="B850" s="412"/>
      <c r="C850" s="412"/>
      <c r="D850" s="412"/>
      <c r="E850" s="412"/>
      <c r="F850" s="412"/>
      <c r="G850" s="689"/>
      <c r="H850" s="689"/>
      <c r="I850" s="689"/>
      <c r="J850" s="689"/>
      <c r="K850" s="689"/>
      <c r="L850" s="689"/>
      <c r="M850" s="689"/>
      <c r="N850" s="689"/>
      <c r="O850" s="689"/>
      <c r="P850" s="689"/>
      <c r="Q850" s="689"/>
      <c r="R850" s="689"/>
      <c r="S850" s="689"/>
      <c r="T850" s="689"/>
      <c r="U850" s="689"/>
      <c r="V850" s="689"/>
      <c r="W850" s="327"/>
      <c r="X850" s="327"/>
      <c r="Y850" s="327"/>
      <c r="Z850" s="327"/>
      <c r="AA850" s="327"/>
      <c r="AB850" s="327"/>
    </row>
    <row r="851" spans="1:28" s="40" customFormat="1" ht="15">
      <c r="A851" s="412"/>
      <c r="B851" s="412"/>
      <c r="C851" s="412"/>
      <c r="D851" s="412"/>
      <c r="E851" s="412"/>
      <c r="F851" s="412"/>
      <c r="G851" s="689"/>
      <c r="H851" s="689"/>
      <c r="I851" s="689"/>
      <c r="J851" s="689"/>
      <c r="K851" s="689"/>
      <c r="L851" s="689"/>
      <c r="M851" s="689"/>
      <c r="N851" s="689"/>
      <c r="O851" s="689"/>
      <c r="P851" s="689"/>
      <c r="Q851" s="689"/>
      <c r="R851" s="689"/>
      <c r="S851" s="689"/>
      <c r="T851" s="689"/>
      <c r="U851" s="689"/>
      <c r="V851" s="689"/>
      <c r="W851" s="327"/>
      <c r="X851" s="327"/>
      <c r="Y851" s="327"/>
      <c r="Z851" s="327"/>
      <c r="AA851" s="327"/>
      <c r="AB851" s="327"/>
    </row>
    <row r="852" spans="1:28" s="40" customFormat="1" ht="15">
      <c r="A852" s="412"/>
      <c r="B852" s="412"/>
      <c r="C852" s="412"/>
      <c r="D852" s="412"/>
      <c r="E852" s="412"/>
      <c r="F852" s="412"/>
      <c r="G852" s="689"/>
      <c r="H852" s="689"/>
      <c r="I852" s="689"/>
      <c r="J852" s="689"/>
      <c r="K852" s="689"/>
      <c r="L852" s="689"/>
      <c r="M852" s="689"/>
      <c r="N852" s="689"/>
      <c r="O852" s="689"/>
      <c r="P852" s="689"/>
      <c r="Q852" s="689"/>
      <c r="R852" s="689"/>
      <c r="S852" s="689"/>
      <c r="T852" s="689"/>
      <c r="U852" s="689"/>
      <c r="V852" s="689"/>
      <c r="W852" s="327"/>
      <c r="X852" s="327"/>
      <c r="Y852" s="327"/>
      <c r="Z852" s="327"/>
      <c r="AA852" s="327"/>
      <c r="AB852" s="327"/>
    </row>
    <row r="853" spans="1:28" s="40" customFormat="1" ht="15">
      <c r="A853" s="412"/>
      <c r="B853" s="412"/>
      <c r="C853" s="412"/>
      <c r="D853" s="412"/>
      <c r="E853" s="412"/>
      <c r="F853" s="412"/>
      <c r="G853" s="689"/>
      <c r="H853" s="689"/>
      <c r="I853" s="689"/>
      <c r="J853" s="689"/>
      <c r="K853" s="689"/>
      <c r="L853" s="689"/>
      <c r="M853" s="689"/>
      <c r="N853" s="689"/>
      <c r="O853" s="689"/>
      <c r="P853" s="689"/>
      <c r="Q853" s="689"/>
      <c r="R853" s="689"/>
      <c r="S853" s="689"/>
      <c r="T853" s="689"/>
      <c r="U853" s="689"/>
      <c r="V853" s="689"/>
      <c r="W853" s="327"/>
      <c r="X853" s="327"/>
      <c r="Y853" s="327"/>
      <c r="Z853" s="327"/>
      <c r="AA853" s="327"/>
      <c r="AB853" s="327"/>
    </row>
    <row r="854" spans="1:28" s="40" customFormat="1" ht="15">
      <c r="A854" s="412"/>
      <c r="B854" s="412"/>
      <c r="C854" s="412"/>
      <c r="D854" s="412"/>
      <c r="E854" s="412"/>
      <c r="F854" s="412"/>
      <c r="G854" s="689"/>
      <c r="H854" s="689"/>
      <c r="I854" s="689"/>
      <c r="J854" s="689"/>
      <c r="K854" s="689"/>
      <c r="L854" s="689"/>
      <c r="M854" s="689"/>
      <c r="N854" s="689"/>
      <c r="O854" s="689"/>
      <c r="P854" s="689"/>
      <c r="Q854" s="689"/>
      <c r="R854" s="689"/>
      <c r="S854" s="689"/>
      <c r="T854" s="689"/>
      <c r="U854" s="689"/>
      <c r="V854" s="689"/>
      <c r="W854" s="327"/>
      <c r="X854" s="327"/>
      <c r="Y854" s="327"/>
      <c r="Z854" s="327"/>
      <c r="AA854" s="327"/>
      <c r="AB854" s="327"/>
    </row>
    <row r="855" spans="1:28" s="40" customFormat="1" ht="15">
      <c r="A855" s="412"/>
      <c r="B855" s="412"/>
      <c r="C855" s="412"/>
      <c r="D855" s="412"/>
      <c r="E855" s="412"/>
      <c r="F855" s="412"/>
      <c r="G855" s="689"/>
      <c r="H855" s="689"/>
      <c r="I855" s="689"/>
      <c r="J855" s="689"/>
      <c r="K855" s="689"/>
      <c r="L855" s="689"/>
      <c r="M855" s="689"/>
      <c r="N855" s="689"/>
      <c r="O855" s="689"/>
      <c r="P855" s="689"/>
      <c r="Q855" s="689"/>
      <c r="R855" s="689"/>
      <c r="S855" s="689"/>
      <c r="T855" s="689"/>
      <c r="U855" s="689"/>
      <c r="V855" s="689"/>
      <c r="W855" s="327"/>
      <c r="X855" s="327"/>
      <c r="Y855" s="327"/>
      <c r="Z855" s="327"/>
      <c r="AA855" s="327"/>
      <c r="AB855" s="327"/>
    </row>
    <row r="856" spans="1:28" s="40" customFormat="1" ht="15">
      <c r="A856" s="412"/>
      <c r="B856" s="412"/>
      <c r="C856" s="412"/>
      <c r="D856" s="412"/>
      <c r="E856" s="412"/>
      <c r="F856" s="412"/>
      <c r="G856" s="689"/>
      <c r="H856" s="689"/>
      <c r="I856" s="689"/>
      <c r="J856" s="689"/>
      <c r="K856" s="689"/>
      <c r="L856" s="689"/>
      <c r="M856" s="689"/>
      <c r="N856" s="689"/>
      <c r="O856" s="689"/>
      <c r="P856" s="689"/>
      <c r="Q856" s="689"/>
      <c r="R856" s="689"/>
      <c r="S856" s="689"/>
      <c r="T856" s="689"/>
      <c r="U856" s="689"/>
      <c r="V856" s="689"/>
      <c r="W856" s="327"/>
      <c r="X856" s="327"/>
      <c r="Y856" s="327"/>
      <c r="Z856" s="327"/>
      <c r="AA856" s="327"/>
      <c r="AB856" s="327"/>
    </row>
    <row r="857" spans="1:28" s="40" customFormat="1" ht="15">
      <c r="A857" s="412"/>
      <c r="B857" s="412"/>
      <c r="C857" s="412"/>
      <c r="D857" s="412"/>
      <c r="E857" s="412"/>
      <c r="F857" s="412"/>
      <c r="G857" s="689"/>
      <c r="H857" s="689"/>
      <c r="I857" s="689"/>
      <c r="J857" s="689"/>
      <c r="K857" s="689"/>
      <c r="L857" s="689"/>
      <c r="M857" s="689"/>
      <c r="N857" s="689"/>
      <c r="O857" s="689"/>
      <c r="P857" s="689"/>
      <c r="Q857" s="689"/>
      <c r="R857" s="689"/>
      <c r="S857" s="689"/>
      <c r="T857" s="689"/>
      <c r="U857" s="689"/>
      <c r="V857" s="689"/>
      <c r="W857" s="327"/>
      <c r="X857" s="327"/>
      <c r="Y857" s="327"/>
      <c r="Z857" s="327"/>
      <c r="AA857" s="327"/>
      <c r="AB857" s="327"/>
    </row>
    <row r="858" spans="1:28" s="40" customFormat="1" ht="15">
      <c r="A858" s="412"/>
      <c r="B858" s="412"/>
      <c r="C858" s="412"/>
      <c r="D858" s="412"/>
      <c r="E858" s="412"/>
      <c r="F858" s="412"/>
      <c r="G858" s="689"/>
      <c r="H858" s="689"/>
      <c r="I858" s="689"/>
      <c r="J858" s="689"/>
      <c r="K858" s="689"/>
      <c r="L858" s="689"/>
      <c r="M858" s="689"/>
      <c r="N858" s="689"/>
      <c r="O858" s="689"/>
      <c r="P858" s="689"/>
      <c r="Q858" s="689"/>
      <c r="R858" s="689"/>
      <c r="S858" s="689"/>
      <c r="T858" s="689"/>
      <c r="U858" s="689"/>
      <c r="V858" s="689"/>
      <c r="W858" s="327"/>
      <c r="X858" s="327"/>
      <c r="Y858" s="327"/>
      <c r="Z858" s="327"/>
      <c r="AA858" s="327"/>
      <c r="AB858" s="327"/>
    </row>
    <row r="859" spans="1:28" s="40" customFormat="1" ht="15">
      <c r="A859" s="412"/>
      <c r="B859" s="412"/>
      <c r="C859" s="412"/>
      <c r="D859" s="412"/>
      <c r="E859" s="412"/>
      <c r="F859" s="412"/>
      <c r="G859" s="689"/>
      <c r="H859" s="689"/>
      <c r="I859" s="689"/>
      <c r="J859" s="689"/>
      <c r="K859" s="689"/>
      <c r="L859" s="689"/>
      <c r="M859" s="689"/>
      <c r="N859" s="689"/>
      <c r="O859" s="689"/>
      <c r="P859" s="689"/>
      <c r="Q859" s="689"/>
      <c r="R859" s="689"/>
      <c r="S859" s="689"/>
      <c r="T859" s="689"/>
      <c r="U859" s="689"/>
      <c r="V859" s="689"/>
      <c r="W859" s="327"/>
      <c r="X859" s="327"/>
      <c r="Y859" s="327"/>
      <c r="Z859" s="327"/>
      <c r="AA859" s="327"/>
      <c r="AB859" s="327"/>
    </row>
    <row r="860" spans="1:28" s="40" customFormat="1" ht="15">
      <c r="A860" s="412"/>
      <c r="B860" s="412"/>
      <c r="C860" s="412"/>
      <c r="D860" s="412"/>
      <c r="E860" s="412"/>
      <c r="F860" s="412"/>
      <c r="G860" s="689"/>
      <c r="H860" s="689"/>
      <c r="I860" s="689"/>
      <c r="J860" s="689"/>
      <c r="K860" s="689"/>
      <c r="L860" s="689"/>
      <c r="M860" s="689"/>
      <c r="N860" s="689"/>
      <c r="O860" s="689"/>
      <c r="P860" s="689"/>
      <c r="Q860" s="689"/>
      <c r="R860" s="689"/>
      <c r="S860" s="689"/>
      <c r="T860" s="689"/>
      <c r="U860" s="689"/>
      <c r="V860" s="689"/>
      <c r="W860" s="327"/>
      <c r="X860" s="327"/>
      <c r="Y860" s="327"/>
      <c r="Z860" s="327"/>
      <c r="AA860" s="327"/>
      <c r="AB860" s="327"/>
    </row>
    <row r="861" spans="1:28" s="40" customFormat="1" ht="15">
      <c r="A861" s="412"/>
      <c r="B861" s="412"/>
      <c r="C861" s="412"/>
      <c r="D861" s="412"/>
      <c r="E861" s="412"/>
      <c r="F861" s="412"/>
      <c r="G861" s="689"/>
      <c r="H861" s="689"/>
      <c r="I861" s="689"/>
      <c r="J861" s="689"/>
      <c r="K861" s="689"/>
      <c r="L861" s="689"/>
      <c r="M861" s="689"/>
      <c r="N861" s="689"/>
      <c r="O861" s="689"/>
      <c r="P861" s="689"/>
      <c r="Q861" s="689"/>
      <c r="R861" s="689"/>
      <c r="S861" s="689"/>
      <c r="T861" s="689"/>
      <c r="U861" s="689"/>
      <c r="V861" s="689"/>
      <c r="W861" s="327"/>
      <c r="X861" s="327"/>
      <c r="Y861" s="327"/>
      <c r="Z861" s="327"/>
      <c r="AA861" s="327"/>
      <c r="AB861" s="327"/>
    </row>
    <row r="862" spans="1:28" s="40" customFormat="1" ht="15">
      <c r="A862" s="412"/>
      <c r="B862" s="412"/>
      <c r="C862" s="412"/>
      <c r="D862" s="412"/>
      <c r="E862" s="412"/>
      <c r="F862" s="412"/>
      <c r="G862" s="689"/>
      <c r="H862" s="689"/>
      <c r="I862" s="689"/>
      <c r="J862" s="689"/>
      <c r="K862" s="689"/>
      <c r="L862" s="689"/>
      <c r="M862" s="689"/>
      <c r="N862" s="689"/>
      <c r="O862" s="689"/>
      <c r="P862" s="689"/>
      <c r="Q862" s="689"/>
      <c r="R862" s="689"/>
      <c r="S862" s="689"/>
      <c r="T862" s="689"/>
      <c r="U862" s="689"/>
      <c r="V862" s="689"/>
      <c r="W862" s="327"/>
      <c r="X862" s="327"/>
      <c r="Y862" s="327"/>
      <c r="Z862" s="327"/>
      <c r="AA862" s="327"/>
      <c r="AB862" s="327"/>
    </row>
    <row r="863" spans="1:28" s="40" customFormat="1" ht="15">
      <c r="A863" s="412"/>
      <c r="B863" s="412"/>
      <c r="C863" s="412"/>
      <c r="D863" s="412"/>
      <c r="E863" s="412"/>
      <c r="F863" s="412"/>
      <c r="G863" s="689"/>
      <c r="H863" s="689"/>
      <c r="I863" s="689"/>
      <c r="J863" s="689"/>
      <c r="K863" s="689"/>
      <c r="L863" s="689"/>
      <c r="M863" s="689"/>
      <c r="N863" s="689"/>
      <c r="O863" s="689"/>
      <c r="P863" s="689"/>
      <c r="Q863" s="689"/>
      <c r="R863" s="689"/>
      <c r="S863" s="689"/>
      <c r="T863" s="689"/>
      <c r="U863" s="689"/>
      <c r="V863" s="689"/>
      <c r="W863" s="327"/>
      <c r="X863" s="327"/>
      <c r="Y863" s="327"/>
      <c r="Z863" s="327"/>
      <c r="AA863" s="327"/>
      <c r="AB863" s="327"/>
    </row>
    <row r="864" spans="1:28" s="40" customFormat="1" ht="15">
      <c r="A864" s="412"/>
      <c r="B864" s="412"/>
      <c r="C864" s="412"/>
      <c r="D864" s="412"/>
      <c r="E864" s="412"/>
      <c r="F864" s="412"/>
      <c r="G864" s="689"/>
      <c r="H864" s="689"/>
      <c r="I864" s="689"/>
      <c r="J864" s="689"/>
      <c r="K864" s="689"/>
      <c r="L864" s="689"/>
      <c r="M864" s="689"/>
      <c r="N864" s="689"/>
      <c r="O864" s="689"/>
      <c r="P864" s="689"/>
      <c r="Q864" s="689"/>
      <c r="R864" s="689"/>
      <c r="S864" s="689"/>
      <c r="T864" s="689"/>
      <c r="U864" s="689"/>
      <c r="V864" s="689"/>
      <c r="W864" s="327"/>
      <c r="X864" s="327"/>
      <c r="Y864" s="327"/>
      <c r="Z864" s="327"/>
      <c r="AA864" s="327"/>
      <c r="AB864" s="327"/>
    </row>
    <row r="865" spans="1:28" s="40" customFormat="1" ht="15">
      <c r="A865" s="412"/>
      <c r="B865" s="412"/>
      <c r="C865" s="412"/>
      <c r="D865" s="412"/>
      <c r="E865" s="412"/>
      <c r="F865" s="412"/>
      <c r="G865" s="689"/>
      <c r="H865" s="689"/>
      <c r="I865" s="689"/>
      <c r="J865" s="689"/>
      <c r="K865" s="689"/>
      <c r="L865" s="689"/>
      <c r="M865" s="689"/>
      <c r="N865" s="689"/>
      <c r="O865" s="689"/>
      <c r="P865" s="689"/>
      <c r="Q865" s="689"/>
      <c r="R865" s="689"/>
      <c r="S865" s="689"/>
      <c r="T865" s="689"/>
      <c r="U865" s="689"/>
      <c r="V865" s="689"/>
      <c r="W865" s="327"/>
      <c r="X865" s="327"/>
      <c r="Y865" s="327"/>
      <c r="Z865" s="327"/>
      <c r="AA865" s="327"/>
      <c r="AB865" s="327"/>
    </row>
    <row r="866" spans="1:28" s="40" customFormat="1" ht="15">
      <c r="A866" s="412"/>
      <c r="B866" s="412"/>
      <c r="C866" s="412"/>
      <c r="D866" s="412"/>
      <c r="E866" s="412"/>
      <c r="F866" s="412"/>
      <c r="G866" s="689"/>
      <c r="H866" s="689"/>
      <c r="I866" s="689"/>
      <c r="J866" s="689"/>
      <c r="K866" s="689"/>
      <c r="L866" s="689"/>
      <c r="M866" s="689"/>
      <c r="N866" s="689"/>
      <c r="O866" s="689"/>
      <c r="P866" s="689"/>
      <c r="Q866" s="689"/>
      <c r="R866" s="689"/>
      <c r="S866" s="689"/>
      <c r="T866" s="689"/>
      <c r="U866" s="689"/>
      <c r="V866" s="689"/>
      <c r="W866" s="327"/>
      <c r="X866" s="327"/>
      <c r="Y866" s="327"/>
      <c r="Z866" s="327"/>
      <c r="AA866" s="327"/>
      <c r="AB866" s="327"/>
    </row>
    <row r="867" spans="1:28" s="40" customFormat="1" ht="15">
      <c r="A867" s="412"/>
      <c r="B867" s="412"/>
      <c r="C867" s="412"/>
      <c r="D867" s="412"/>
      <c r="E867" s="412"/>
      <c r="F867" s="412"/>
      <c r="G867" s="689"/>
      <c r="H867" s="689"/>
      <c r="I867" s="689"/>
      <c r="J867" s="689"/>
      <c r="K867" s="689"/>
      <c r="L867" s="689"/>
      <c r="M867" s="689"/>
      <c r="N867" s="689"/>
      <c r="O867" s="689"/>
      <c r="P867" s="689"/>
      <c r="Q867" s="689"/>
      <c r="R867" s="689"/>
      <c r="S867" s="689"/>
      <c r="T867" s="689"/>
      <c r="U867" s="689"/>
      <c r="V867" s="689"/>
      <c r="W867" s="327"/>
      <c r="X867" s="327"/>
      <c r="Y867" s="327"/>
      <c r="Z867" s="327"/>
      <c r="AA867" s="327"/>
      <c r="AB867" s="327"/>
    </row>
    <row r="868" spans="1:28" s="40" customFormat="1" ht="15">
      <c r="A868" s="412"/>
      <c r="B868" s="412"/>
      <c r="C868" s="412"/>
      <c r="D868" s="412"/>
      <c r="E868" s="412"/>
      <c r="F868" s="412"/>
      <c r="G868" s="689"/>
      <c r="H868" s="689"/>
      <c r="I868" s="689"/>
      <c r="J868" s="689"/>
      <c r="K868" s="689"/>
      <c r="L868" s="689"/>
      <c r="M868" s="689"/>
      <c r="N868" s="689"/>
      <c r="O868" s="689"/>
      <c r="P868" s="689"/>
      <c r="Q868" s="689"/>
      <c r="R868" s="689"/>
      <c r="S868" s="689"/>
      <c r="T868" s="689"/>
      <c r="U868" s="689"/>
      <c r="V868" s="689"/>
      <c r="W868" s="327"/>
      <c r="X868" s="327"/>
      <c r="Y868" s="327"/>
      <c r="Z868" s="327"/>
      <c r="AA868" s="327"/>
      <c r="AB868" s="327"/>
    </row>
    <row r="869" spans="1:28" s="40" customFormat="1" ht="15">
      <c r="A869" s="412"/>
      <c r="B869" s="412"/>
      <c r="C869" s="412"/>
      <c r="D869" s="412"/>
      <c r="E869" s="412"/>
      <c r="F869" s="412"/>
      <c r="G869" s="689"/>
      <c r="H869" s="689"/>
      <c r="I869" s="689"/>
      <c r="J869" s="689"/>
      <c r="K869" s="689"/>
      <c r="L869" s="689"/>
      <c r="M869" s="689"/>
      <c r="N869" s="689"/>
      <c r="O869" s="689"/>
      <c r="P869" s="689"/>
      <c r="Q869" s="689"/>
      <c r="R869" s="689"/>
      <c r="S869" s="689"/>
      <c r="T869" s="689"/>
      <c r="U869" s="689"/>
      <c r="V869" s="689"/>
      <c r="W869" s="327"/>
      <c r="X869" s="327"/>
      <c r="Y869" s="327"/>
      <c r="Z869" s="327"/>
      <c r="AA869" s="327"/>
      <c r="AB869" s="327"/>
    </row>
    <row r="870" spans="1:28" s="40" customFormat="1" ht="15">
      <c r="A870" s="412"/>
      <c r="B870" s="412"/>
      <c r="C870" s="412"/>
      <c r="D870" s="412"/>
      <c r="E870" s="412"/>
      <c r="F870" s="412"/>
      <c r="G870" s="689"/>
      <c r="H870" s="689"/>
      <c r="I870" s="689"/>
      <c r="J870" s="689"/>
      <c r="K870" s="689"/>
      <c r="L870" s="689"/>
      <c r="M870" s="689"/>
      <c r="N870" s="689"/>
      <c r="O870" s="689"/>
      <c r="P870" s="689"/>
      <c r="Q870" s="689"/>
      <c r="R870" s="689"/>
      <c r="S870" s="689"/>
      <c r="T870" s="689"/>
      <c r="U870" s="689"/>
      <c r="V870" s="689"/>
      <c r="W870" s="327"/>
      <c r="X870" s="327"/>
      <c r="Y870" s="327"/>
      <c r="Z870" s="327"/>
      <c r="AA870" s="327"/>
      <c r="AB870" s="327"/>
    </row>
    <row r="871" spans="1:28" s="40" customFormat="1" ht="15">
      <c r="A871" s="412"/>
      <c r="B871" s="412"/>
      <c r="C871" s="412"/>
      <c r="D871" s="412"/>
      <c r="E871" s="412"/>
      <c r="F871" s="412"/>
      <c r="G871" s="689"/>
      <c r="H871" s="689"/>
      <c r="I871" s="689"/>
      <c r="J871" s="689"/>
      <c r="K871" s="689"/>
      <c r="L871" s="689"/>
      <c r="M871" s="689"/>
      <c r="N871" s="689"/>
      <c r="O871" s="689"/>
      <c r="P871" s="689"/>
      <c r="Q871" s="689"/>
      <c r="R871" s="689"/>
      <c r="S871" s="689"/>
      <c r="T871" s="689"/>
      <c r="U871" s="689"/>
      <c r="V871" s="689"/>
      <c r="W871" s="327"/>
      <c r="X871" s="327"/>
      <c r="Y871" s="327"/>
      <c r="Z871" s="327"/>
      <c r="AA871" s="327"/>
      <c r="AB871" s="327"/>
    </row>
    <row r="872" spans="1:28" s="40" customFormat="1" ht="15">
      <c r="A872" s="412"/>
      <c r="B872" s="412"/>
      <c r="C872" s="412"/>
      <c r="D872" s="412"/>
      <c r="E872" s="412"/>
      <c r="F872" s="412"/>
      <c r="G872" s="689"/>
      <c r="H872" s="689"/>
      <c r="I872" s="689"/>
      <c r="J872" s="689"/>
      <c r="K872" s="689"/>
      <c r="L872" s="689"/>
      <c r="M872" s="689"/>
      <c r="N872" s="689"/>
      <c r="O872" s="689"/>
      <c r="P872" s="689"/>
      <c r="Q872" s="689"/>
      <c r="R872" s="689"/>
      <c r="S872" s="689"/>
      <c r="T872" s="689"/>
      <c r="U872" s="689"/>
      <c r="V872" s="689"/>
      <c r="W872" s="327"/>
      <c r="X872" s="327"/>
      <c r="Y872" s="327"/>
      <c r="Z872" s="327"/>
      <c r="AA872" s="327"/>
      <c r="AB872" s="327"/>
    </row>
    <row r="873" spans="1:28" s="40" customFormat="1" ht="15">
      <c r="A873" s="412"/>
      <c r="B873" s="412"/>
      <c r="C873" s="412"/>
      <c r="D873" s="412"/>
      <c r="E873" s="412"/>
      <c r="F873" s="412"/>
      <c r="G873" s="689"/>
      <c r="H873" s="689"/>
      <c r="I873" s="689"/>
      <c r="J873" s="689"/>
      <c r="K873" s="689"/>
      <c r="L873" s="689"/>
      <c r="M873" s="689"/>
      <c r="N873" s="689"/>
      <c r="O873" s="689"/>
      <c r="P873" s="689"/>
      <c r="Q873" s="689"/>
      <c r="R873" s="689"/>
      <c r="S873" s="689"/>
      <c r="T873" s="689"/>
      <c r="U873" s="689"/>
      <c r="V873" s="689"/>
      <c r="W873" s="327"/>
      <c r="X873" s="327"/>
      <c r="Y873" s="327"/>
      <c r="Z873" s="327"/>
      <c r="AA873" s="327"/>
      <c r="AB873" s="327"/>
    </row>
    <row r="874" spans="1:28" s="40" customFormat="1" ht="15">
      <c r="A874" s="412"/>
      <c r="B874" s="412"/>
      <c r="C874" s="412"/>
      <c r="D874" s="412"/>
      <c r="E874" s="412"/>
      <c r="F874" s="412"/>
      <c r="G874" s="689"/>
      <c r="H874" s="689"/>
      <c r="I874" s="689"/>
      <c r="J874" s="689"/>
      <c r="K874" s="689"/>
      <c r="L874" s="689"/>
      <c r="M874" s="689"/>
      <c r="N874" s="689"/>
      <c r="O874" s="689"/>
      <c r="P874" s="689"/>
      <c r="Q874" s="689"/>
      <c r="R874" s="689"/>
      <c r="S874" s="689"/>
      <c r="T874" s="689"/>
      <c r="U874" s="689"/>
      <c r="V874" s="689"/>
      <c r="W874" s="327"/>
      <c r="X874" s="327"/>
      <c r="Y874" s="327"/>
      <c r="Z874" s="327"/>
      <c r="AA874" s="327"/>
      <c r="AB874" s="327"/>
    </row>
    <row r="875" spans="1:28" s="40" customFormat="1" ht="15">
      <c r="A875" s="412"/>
      <c r="B875" s="412"/>
      <c r="C875" s="412"/>
      <c r="D875" s="412"/>
      <c r="E875" s="412"/>
      <c r="F875" s="412"/>
      <c r="G875" s="689"/>
      <c r="H875" s="689"/>
      <c r="I875" s="689"/>
      <c r="J875" s="689"/>
      <c r="K875" s="689"/>
      <c r="L875" s="689"/>
      <c r="M875" s="689"/>
      <c r="N875" s="689"/>
      <c r="O875" s="689"/>
      <c r="P875" s="689"/>
      <c r="Q875" s="689"/>
      <c r="R875" s="689"/>
      <c r="S875" s="689"/>
      <c r="T875" s="689"/>
      <c r="U875" s="689"/>
      <c r="V875" s="689"/>
      <c r="W875" s="327"/>
      <c r="X875" s="327"/>
      <c r="Y875" s="327"/>
      <c r="Z875" s="327"/>
      <c r="AA875" s="327"/>
      <c r="AB875" s="327"/>
    </row>
    <row r="876" spans="1:28" s="40" customFormat="1" ht="15">
      <c r="A876" s="412"/>
      <c r="B876" s="412"/>
      <c r="C876" s="412"/>
      <c r="D876" s="412"/>
      <c r="E876" s="412"/>
      <c r="F876" s="412"/>
      <c r="G876" s="689"/>
      <c r="H876" s="689"/>
      <c r="I876" s="689"/>
      <c r="J876" s="689"/>
      <c r="K876" s="689"/>
      <c r="L876" s="689"/>
      <c r="M876" s="689"/>
      <c r="N876" s="689"/>
      <c r="O876" s="689"/>
      <c r="P876" s="689"/>
      <c r="Q876" s="689"/>
      <c r="R876" s="689"/>
      <c r="S876" s="689"/>
      <c r="T876" s="689"/>
      <c r="U876" s="689"/>
      <c r="V876" s="689"/>
      <c r="W876" s="327"/>
      <c r="X876" s="327"/>
      <c r="Y876" s="327"/>
      <c r="Z876" s="327"/>
      <c r="AA876" s="327"/>
      <c r="AB876" s="327"/>
    </row>
    <row r="877" spans="1:28" s="40" customFormat="1" ht="15">
      <c r="A877" s="412"/>
      <c r="B877" s="412"/>
      <c r="C877" s="412"/>
      <c r="D877" s="412"/>
      <c r="E877" s="412"/>
      <c r="F877" s="412"/>
      <c r="G877" s="689"/>
      <c r="H877" s="689"/>
      <c r="I877" s="689"/>
      <c r="J877" s="689"/>
      <c r="K877" s="689"/>
      <c r="L877" s="689"/>
      <c r="M877" s="689"/>
      <c r="N877" s="689"/>
      <c r="O877" s="689"/>
      <c r="P877" s="689"/>
      <c r="Q877" s="689"/>
      <c r="R877" s="689"/>
      <c r="S877" s="689"/>
      <c r="T877" s="689"/>
      <c r="U877" s="689"/>
      <c r="V877" s="689"/>
      <c r="W877" s="327"/>
      <c r="X877" s="327"/>
      <c r="Y877" s="327"/>
      <c r="Z877" s="327"/>
      <c r="AA877" s="327"/>
      <c r="AB877" s="327"/>
    </row>
    <row r="878" spans="1:28" s="40" customFormat="1" ht="15">
      <c r="A878" s="412"/>
      <c r="B878" s="412"/>
      <c r="C878" s="412"/>
      <c r="D878" s="412"/>
      <c r="E878" s="412"/>
      <c r="F878" s="412"/>
      <c r="G878" s="689"/>
      <c r="H878" s="689"/>
      <c r="I878" s="689"/>
      <c r="J878" s="689"/>
      <c r="K878" s="689"/>
      <c r="L878" s="689"/>
      <c r="M878" s="689"/>
      <c r="N878" s="689"/>
      <c r="O878" s="689"/>
      <c r="P878" s="689"/>
      <c r="Q878" s="689"/>
      <c r="R878" s="689"/>
      <c r="S878" s="689"/>
      <c r="T878" s="689"/>
      <c r="U878" s="689"/>
      <c r="V878" s="689"/>
      <c r="W878" s="327"/>
      <c r="X878" s="327"/>
      <c r="Y878" s="327"/>
      <c r="Z878" s="327"/>
      <c r="AA878" s="327"/>
      <c r="AB878" s="327"/>
    </row>
    <row r="879" spans="1:28" s="40" customFormat="1" ht="15">
      <c r="A879" s="412"/>
      <c r="B879" s="412"/>
      <c r="C879" s="412"/>
      <c r="D879" s="412"/>
      <c r="E879" s="412"/>
      <c r="F879" s="412"/>
      <c r="G879" s="689"/>
      <c r="H879" s="689"/>
      <c r="I879" s="689"/>
      <c r="J879" s="689"/>
      <c r="K879" s="689"/>
      <c r="L879" s="689"/>
      <c r="M879" s="689"/>
      <c r="N879" s="689"/>
      <c r="O879" s="689"/>
      <c r="P879" s="689"/>
      <c r="Q879" s="689"/>
      <c r="R879" s="689"/>
      <c r="S879" s="689"/>
      <c r="T879" s="689"/>
      <c r="U879" s="689"/>
      <c r="V879" s="689"/>
      <c r="W879" s="327"/>
      <c r="X879" s="327"/>
      <c r="Y879" s="327"/>
      <c r="Z879" s="327"/>
      <c r="AA879" s="327"/>
      <c r="AB879" s="327"/>
    </row>
    <row r="880" spans="1:28" s="40" customFormat="1" ht="15">
      <c r="A880" s="412"/>
      <c r="B880" s="412"/>
      <c r="C880" s="412"/>
      <c r="D880" s="412"/>
      <c r="E880" s="412"/>
      <c r="F880" s="412"/>
      <c r="G880" s="689"/>
      <c r="H880" s="689"/>
      <c r="I880" s="689"/>
      <c r="J880" s="689"/>
      <c r="K880" s="689"/>
      <c r="L880" s="689"/>
      <c r="M880" s="689"/>
      <c r="N880" s="689"/>
      <c r="O880" s="689"/>
      <c r="P880" s="689"/>
      <c r="Q880" s="689"/>
      <c r="R880" s="689"/>
      <c r="S880" s="689"/>
      <c r="T880" s="689"/>
      <c r="U880" s="689"/>
      <c r="V880" s="689"/>
      <c r="W880" s="327"/>
      <c r="X880" s="327"/>
      <c r="Y880" s="327"/>
      <c r="Z880" s="327"/>
      <c r="AA880" s="327"/>
      <c r="AB880" s="327"/>
    </row>
    <row r="881" spans="1:28" s="40" customFormat="1" ht="15">
      <c r="A881" s="412"/>
      <c r="B881" s="412"/>
      <c r="C881" s="412"/>
      <c r="D881" s="412"/>
      <c r="E881" s="412"/>
      <c r="F881" s="412"/>
      <c r="G881" s="689"/>
      <c r="H881" s="689"/>
      <c r="I881" s="689"/>
      <c r="J881" s="689"/>
      <c r="K881" s="689"/>
      <c r="L881" s="689"/>
      <c r="M881" s="689"/>
      <c r="N881" s="689"/>
      <c r="O881" s="689"/>
      <c r="P881" s="689"/>
      <c r="Q881" s="689"/>
      <c r="R881" s="689"/>
      <c r="S881" s="689"/>
      <c r="T881" s="689"/>
      <c r="U881" s="689"/>
      <c r="V881" s="689"/>
      <c r="W881" s="327"/>
      <c r="X881" s="327"/>
      <c r="Y881" s="327"/>
      <c r="Z881" s="327"/>
      <c r="AA881" s="327"/>
      <c r="AB881" s="327"/>
    </row>
    <row r="882" spans="1:28" s="40" customFormat="1" ht="15">
      <c r="A882" s="412"/>
      <c r="B882" s="412"/>
      <c r="C882" s="412"/>
      <c r="D882" s="412"/>
      <c r="E882" s="412"/>
      <c r="F882" s="412"/>
      <c r="G882" s="689"/>
      <c r="H882" s="689"/>
      <c r="I882" s="689"/>
      <c r="J882" s="689"/>
      <c r="K882" s="689"/>
      <c r="L882" s="689"/>
      <c r="M882" s="689"/>
      <c r="N882" s="689"/>
      <c r="O882" s="689"/>
      <c r="P882" s="689"/>
      <c r="Q882" s="689"/>
      <c r="R882" s="689"/>
      <c r="S882" s="689"/>
      <c r="T882" s="689"/>
      <c r="U882" s="689"/>
      <c r="V882" s="689"/>
      <c r="W882" s="327"/>
      <c r="X882" s="327"/>
      <c r="Y882" s="327"/>
      <c r="Z882" s="327"/>
      <c r="AA882" s="327"/>
      <c r="AB882" s="327"/>
    </row>
    <row r="883" spans="1:28" s="40" customFormat="1" ht="15">
      <c r="A883" s="412"/>
      <c r="B883" s="412"/>
      <c r="C883" s="412"/>
      <c r="D883" s="412"/>
      <c r="E883" s="412"/>
      <c r="F883" s="412"/>
      <c r="G883" s="689"/>
      <c r="H883" s="689"/>
      <c r="I883" s="689"/>
      <c r="J883" s="689"/>
      <c r="K883" s="689"/>
      <c r="L883" s="689"/>
      <c r="M883" s="689"/>
      <c r="N883" s="689"/>
      <c r="O883" s="689"/>
      <c r="P883" s="689"/>
      <c r="Q883" s="689"/>
      <c r="R883" s="689"/>
      <c r="S883" s="689"/>
      <c r="T883" s="689"/>
      <c r="U883" s="689"/>
      <c r="V883" s="689"/>
      <c r="W883" s="327"/>
      <c r="X883" s="327"/>
      <c r="Y883" s="327"/>
      <c r="Z883" s="327"/>
      <c r="AA883" s="327"/>
      <c r="AB883" s="327"/>
    </row>
    <row r="884" spans="1:28" s="40" customFormat="1" ht="15">
      <c r="A884" s="412"/>
      <c r="B884" s="412"/>
      <c r="C884" s="412"/>
      <c r="D884" s="412"/>
      <c r="E884" s="412"/>
      <c r="F884" s="412"/>
      <c r="G884" s="689"/>
      <c r="H884" s="689"/>
      <c r="I884" s="689"/>
      <c r="J884" s="689"/>
      <c r="K884" s="689"/>
      <c r="L884" s="689"/>
      <c r="M884" s="689"/>
      <c r="N884" s="689"/>
      <c r="O884" s="689"/>
      <c r="P884" s="689"/>
      <c r="Q884" s="689"/>
      <c r="R884" s="689"/>
      <c r="S884" s="689"/>
      <c r="T884" s="689"/>
      <c r="U884" s="689"/>
      <c r="V884" s="689"/>
      <c r="W884" s="327"/>
      <c r="X884" s="327"/>
      <c r="Y884" s="327"/>
      <c r="Z884" s="327"/>
      <c r="AA884" s="327"/>
      <c r="AB884" s="327"/>
    </row>
    <row r="885" spans="1:28" s="40" customFormat="1" ht="15">
      <c r="A885" s="412"/>
      <c r="B885" s="412"/>
      <c r="C885" s="412"/>
      <c r="D885" s="412"/>
      <c r="E885" s="412"/>
      <c r="F885" s="412"/>
      <c r="G885" s="689"/>
      <c r="H885" s="689"/>
      <c r="I885" s="689"/>
      <c r="J885" s="689"/>
      <c r="K885" s="689"/>
      <c r="L885" s="689"/>
      <c r="M885" s="689"/>
      <c r="N885" s="689"/>
      <c r="O885" s="689"/>
      <c r="P885" s="689"/>
      <c r="Q885" s="689"/>
      <c r="R885" s="689"/>
      <c r="S885" s="689"/>
      <c r="T885" s="689"/>
      <c r="U885" s="689"/>
      <c r="V885" s="689"/>
      <c r="W885" s="327"/>
      <c r="X885" s="327"/>
      <c r="Y885" s="327"/>
      <c r="Z885" s="327"/>
      <c r="AA885" s="327"/>
      <c r="AB885" s="327"/>
    </row>
    <row r="886" spans="1:28" s="40" customFormat="1" ht="15">
      <c r="A886" s="412"/>
      <c r="B886" s="412"/>
      <c r="C886" s="412"/>
      <c r="D886" s="412"/>
      <c r="E886" s="412"/>
      <c r="F886" s="412"/>
      <c r="G886" s="689"/>
      <c r="H886" s="689"/>
      <c r="I886" s="689"/>
      <c r="J886" s="689"/>
      <c r="K886" s="689"/>
      <c r="L886" s="689"/>
      <c r="M886" s="689"/>
      <c r="N886" s="689"/>
      <c r="O886" s="689"/>
      <c r="P886" s="689"/>
      <c r="Q886" s="689"/>
      <c r="R886" s="689"/>
      <c r="S886" s="689"/>
      <c r="T886" s="689"/>
      <c r="U886" s="689"/>
      <c r="V886" s="689"/>
      <c r="W886" s="327"/>
      <c r="X886" s="327"/>
      <c r="Y886" s="327"/>
      <c r="Z886" s="327"/>
      <c r="AA886" s="327"/>
      <c r="AB886" s="327"/>
    </row>
    <row r="887" spans="1:28" s="40" customFormat="1" ht="15">
      <c r="A887" s="412"/>
      <c r="B887" s="412"/>
      <c r="C887" s="412"/>
      <c r="D887" s="412"/>
      <c r="E887" s="412"/>
      <c r="F887" s="412"/>
      <c r="G887" s="689"/>
      <c r="H887" s="689"/>
      <c r="I887" s="689"/>
      <c r="J887" s="689"/>
      <c r="K887" s="689"/>
      <c r="L887" s="689"/>
      <c r="M887" s="689"/>
      <c r="N887" s="689"/>
      <c r="O887" s="689"/>
      <c r="P887" s="689"/>
      <c r="Q887" s="689"/>
      <c r="R887" s="689"/>
      <c r="S887" s="689"/>
      <c r="T887" s="689"/>
      <c r="U887" s="689"/>
      <c r="V887" s="689"/>
      <c r="W887" s="327"/>
      <c r="X887" s="327"/>
      <c r="Y887" s="327"/>
      <c r="Z887" s="327"/>
      <c r="AA887" s="327"/>
      <c r="AB887" s="327"/>
    </row>
    <row r="888" spans="1:28" s="40" customFormat="1" ht="15">
      <c r="A888" s="412"/>
      <c r="B888" s="412"/>
      <c r="C888" s="412"/>
      <c r="D888" s="412"/>
      <c r="E888" s="412"/>
      <c r="F888" s="412"/>
      <c r="G888" s="689"/>
      <c r="H888" s="689"/>
      <c r="I888" s="689"/>
      <c r="J888" s="689"/>
      <c r="K888" s="689"/>
      <c r="L888" s="689"/>
      <c r="M888" s="689"/>
      <c r="N888" s="689"/>
      <c r="O888" s="689"/>
      <c r="P888" s="689"/>
      <c r="Q888" s="689"/>
      <c r="R888" s="689"/>
      <c r="S888" s="689"/>
      <c r="T888" s="689"/>
      <c r="U888" s="689"/>
      <c r="V888" s="689"/>
      <c r="W888" s="327"/>
      <c r="X888" s="327"/>
      <c r="Y888" s="327"/>
      <c r="Z888" s="327"/>
      <c r="AA888" s="327"/>
      <c r="AB888" s="327"/>
    </row>
    <row r="889" spans="1:28" s="40" customFormat="1" ht="15">
      <c r="A889" s="412"/>
      <c r="B889" s="412"/>
      <c r="C889" s="412"/>
      <c r="D889" s="412"/>
      <c r="E889" s="412"/>
      <c r="F889" s="412"/>
      <c r="G889" s="689"/>
      <c r="H889" s="689"/>
      <c r="I889" s="689"/>
      <c r="J889" s="689"/>
      <c r="K889" s="689"/>
      <c r="L889" s="689"/>
      <c r="M889" s="689"/>
      <c r="N889" s="689"/>
      <c r="O889" s="689"/>
      <c r="P889" s="689"/>
      <c r="Q889" s="689"/>
      <c r="R889" s="689"/>
      <c r="S889" s="689"/>
      <c r="T889" s="689"/>
      <c r="U889" s="689"/>
      <c r="V889" s="689"/>
      <c r="W889" s="327"/>
      <c r="X889" s="327"/>
      <c r="Y889" s="327"/>
      <c r="Z889" s="327"/>
      <c r="AA889" s="327"/>
      <c r="AB889" s="327"/>
    </row>
    <row r="890" spans="1:28" s="40" customFormat="1" ht="15">
      <c r="A890" s="412"/>
      <c r="B890" s="412"/>
      <c r="C890" s="412"/>
      <c r="D890" s="412"/>
      <c r="E890" s="412"/>
      <c r="F890" s="412"/>
      <c r="G890" s="689"/>
      <c r="H890" s="689"/>
      <c r="I890" s="689"/>
      <c r="J890" s="689"/>
      <c r="K890" s="689"/>
      <c r="L890" s="689"/>
      <c r="M890" s="689"/>
      <c r="N890" s="689"/>
      <c r="O890" s="689"/>
      <c r="P890" s="689"/>
      <c r="Q890" s="689"/>
      <c r="R890" s="689"/>
      <c r="S890" s="689"/>
      <c r="T890" s="689"/>
      <c r="U890" s="689"/>
      <c r="V890" s="689"/>
      <c r="W890" s="327"/>
      <c r="X890" s="327"/>
      <c r="Y890" s="327"/>
      <c r="Z890" s="327"/>
      <c r="AA890" s="327"/>
      <c r="AB890" s="327"/>
    </row>
    <row r="891" spans="1:28" s="40" customFormat="1" ht="15">
      <c r="A891" s="412"/>
      <c r="B891" s="412"/>
      <c r="C891" s="412"/>
      <c r="D891" s="412"/>
      <c r="E891" s="412"/>
      <c r="F891" s="412"/>
      <c r="G891" s="689"/>
      <c r="H891" s="689"/>
      <c r="I891" s="689"/>
      <c r="J891" s="689"/>
      <c r="K891" s="689"/>
      <c r="L891" s="689"/>
      <c r="M891" s="689"/>
      <c r="N891" s="689"/>
      <c r="O891" s="689"/>
      <c r="P891" s="689"/>
      <c r="Q891" s="689"/>
      <c r="R891" s="689"/>
      <c r="S891" s="689"/>
      <c r="T891" s="689"/>
      <c r="U891" s="689"/>
      <c r="V891" s="689"/>
      <c r="W891" s="327"/>
      <c r="X891" s="327"/>
      <c r="Y891" s="327"/>
      <c r="Z891" s="327"/>
      <c r="AA891" s="327"/>
      <c r="AB891" s="327"/>
    </row>
    <row r="892" spans="1:28" s="40" customFormat="1" ht="15">
      <c r="A892" s="412"/>
      <c r="B892" s="412"/>
      <c r="C892" s="412"/>
      <c r="D892" s="412"/>
      <c r="E892" s="412"/>
      <c r="F892" s="412"/>
      <c r="G892" s="689"/>
      <c r="H892" s="689"/>
      <c r="I892" s="689"/>
      <c r="J892" s="689"/>
      <c r="K892" s="689"/>
      <c r="L892" s="689"/>
      <c r="M892" s="689"/>
      <c r="N892" s="689"/>
      <c r="O892" s="689"/>
      <c r="P892" s="689"/>
      <c r="Q892" s="689"/>
      <c r="R892" s="689"/>
      <c r="S892" s="689"/>
      <c r="T892" s="689"/>
      <c r="U892" s="689"/>
      <c r="V892" s="689"/>
      <c r="W892" s="327"/>
      <c r="X892" s="327"/>
      <c r="Y892" s="327"/>
      <c r="Z892" s="327"/>
      <c r="AA892" s="327"/>
      <c r="AB892" s="327"/>
    </row>
    <row r="893" spans="1:28" s="40" customFormat="1" ht="15">
      <c r="A893" s="412"/>
      <c r="B893" s="412"/>
      <c r="C893" s="412"/>
      <c r="D893" s="412"/>
      <c r="E893" s="412"/>
      <c r="F893" s="412"/>
      <c r="G893" s="689"/>
      <c r="H893" s="689"/>
      <c r="I893" s="689"/>
      <c r="J893" s="689"/>
      <c r="K893" s="689"/>
      <c r="L893" s="689"/>
      <c r="M893" s="689"/>
      <c r="N893" s="689"/>
      <c r="O893" s="689"/>
      <c r="P893" s="689"/>
      <c r="Q893" s="689"/>
      <c r="R893" s="689"/>
      <c r="S893" s="689"/>
      <c r="T893" s="689"/>
      <c r="U893" s="689"/>
      <c r="V893" s="689"/>
      <c r="W893" s="327"/>
      <c r="X893" s="327"/>
      <c r="Y893" s="327"/>
      <c r="Z893" s="327"/>
      <c r="AA893" s="327"/>
      <c r="AB893" s="327"/>
    </row>
    <row r="894" spans="1:28" s="40" customFormat="1" ht="15">
      <c r="A894" s="412"/>
      <c r="B894" s="412"/>
      <c r="C894" s="412"/>
      <c r="D894" s="412"/>
      <c r="E894" s="412"/>
      <c r="F894" s="412"/>
      <c r="G894" s="689"/>
      <c r="H894" s="689"/>
      <c r="I894" s="689"/>
      <c r="J894" s="689"/>
      <c r="K894" s="689"/>
      <c r="L894" s="689"/>
      <c r="M894" s="689"/>
      <c r="N894" s="689"/>
      <c r="O894" s="689"/>
      <c r="P894" s="689"/>
      <c r="Q894" s="689"/>
      <c r="R894" s="689"/>
      <c r="S894" s="689"/>
      <c r="T894" s="689"/>
      <c r="U894" s="689"/>
      <c r="V894" s="689"/>
      <c r="W894" s="327"/>
      <c r="X894" s="327"/>
      <c r="Y894" s="327"/>
      <c r="Z894" s="327"/>
      <c r="AA894" s="327"/>
      <c r="AB894" s="327"/>
    </row>
    <row r="895" spans="1:28" s="40" customFormat="1" ht="15">
      <c r="A895" s="412"/>
      <c r="B895" s="412"/>
      <c r="C895" s="412"/>
      <c r="D895" s="412"/>
      <c r="E895" s="412"/>
      <c r="F895" s="412"/>
      <c r="G895" s="689"/>
      <c r="H895" s="689"/>
      <c r="I895" s="689"/>
      <c r="J895" s="689"/>
      <c r="K895" s="689"/>
      <c r="L895" s="689"/>
      <c r="M895" s="689"/>
      <c r="N895" s="689"/>
      <c r="O895" s="689"/>
      <c r="P895" s="689"/>
      <c r="Q895" s="689"/>
      <c r="R895" s="689"/>
      <c r="S895" s="689"/>
      <c r="T895" s="689"/>
      <c r="U895" s="689"/>
      <c r="V895" s="689"/>
      <c r="W895" s="327"/>
      <c r="X895" s="327"/>
      <c r="Y895" s="327"/>
      <c r="Z895" s="327"/>
      <c r="AA895" s="327"/>
      <c r="AB895" s="327"/>
    </row>
    <row r="896" spans="1:28" s="40" customFormat="1" ht="15">
      <c r="A896" s="412"/>
      <c r="B896" s="412"/>
      <c r="C896" s="412"/>
      <c r="D896" s="412"/>
      <c r="E896" s="412"/>
      <c r="F896" s="412"/>
      <c r="G896" s="689"/>
      <c r="H896" s="689"/>
      <c r="I896" s="689"/>
      <c r="J896" s="689"/>
      <c r="K896" s="689"/>
      <c r="L896" s="689"/>
      <c r="M896" s="689"/>
      <c r="N896" s="689"/>
      <c r="O896" s="689"/>
      <c r="P896" s="689"/>
      <c r="Q896" s="689"/>
      <c r="R896" s="689"/>
      <c r="S896" s="689"/>
      <c r="T896" s="689"/>
      <c r="U896" s="689"/>
      <c r="V896" s="689"/>
      <c r="W896" s="327"/>
      <c r="X896" s="327"/>
      <c r="Y896" s="327"/>
      <c r="Z896" s="327"/>
      <c r="AA896" s="327"/>
      <c r="AB896" s="327"/>
    </row>
    <row r="897" spans="1:28" s="40" customFormat="1" ht="15">
      <c r="A897" s="412"/>
      <c r="B897" s="412"/>
      <c r="C897" s="412"/>
      <c r="D897" s="412"/>
      <c r="E897" s="412"/>
      <c r="F897" s="412"/>
      <c r="G897" s="689"/>
      <c r="H897" s="689"/>
      <c r="I897" s="689"/>
      <c r="J897" s="689"/>
      <c r="K897" s="689"/>
      <c r="L897" s="689"/>
      <c r="M897" s="689"/>
      <c r="N897" s="689"/>
      <c r="O897" s="689"/>
      <c r="P897" s="689"/>
      <c r="Q897" s="689"/>
      <c r="R897" s="689"/>
      <c r="S897" s="689"/>
      <c r="T897" s="689"/>
      <c r="U897" s="689"/>
      <c r="V897" s="689"/>
      <c r="W897" s="327"/>
      <c r="X897" s="327"/>
      <c r="Y897" s="327"/>
      <c r="Z897" s="327"/>
      <c r="AA897" s="327"/>
      <c r="AB897" s="327"/>
    </row>
    <row r="898" spans="1:28" s="40" customFormat="1" ht="15">
      <c r="A898" s="412"/>
      <c r="B898" s="412"/>
      <c r="C898" s="412"/>
      <c r="D898" s="412"/>
      <c r="E898" s="412"/>
      <c r="F898" s="412"/>
      <c r="G898" s="689"/>
      <c r="H898" s="689"/>
      <c r="I898" s="689"/>
      <c r="J898" s="689"/>
      <c r="K898" s="689"/>
      <c r="L898" s="689"/>
      <c r="M898" s="689"/>
      <c r="N898" s="689"/>
      <c r="O898" s="689"/>
      <c r="P898" s="689"/>
      <c r="Q898" s="689"/>
      <c r="R898" s="689"/>
      <c r="S898" s="689"/>
      <c r="T898" s="689"/>
      <c r="U898" s="689"/>
      <c r="V898" s="689"/>
      <c r="W898" s="327"/>
      <c r="X898" s="327"/>
      <c r="Y898" s="327"/>
      <c r="Z898" s="327"/>
      <c r="AA898" s="327"/>
      <c r="AB898" s="327"/>
    </row>
    <row r="899" spans="1:28" s="40" customFormat="1" ht="15">
      <c r="A899" s="412"/>
      <c r="B899" s="412"/>
      <c r="C899" s="412"/>
      <c r="D899" s="412"/>
      <c r="E899" s="412"/>
      <c r="F899" s="412"/>
      <c r="G899" s="689"/>
      <c r="H899" s="689"/>
      <c r="I899" s="689"/>
      <c r="J899" s="689"/>
      <c r="K899" s="689"/>
      <c r="L899" s="689"/>
      <c r="M899" s="689"/>
      <c r="N899" s="689"/>
      <c r="O899" s="689"/>
      <c r="P899" s="689"/>
      <c r="Q899" s="689"/>
      <c r="R899" s="689"/>
      <c r="S899" s="689"/>
      <c r="T899" s="689"/>
      <c r="U899" s="689"/>
      <c r="V899" s="689"/>
      <c r="W899" s="327"/>
      <c r="X899" s="327"/>
      <c r="Y899" s="327"/>
      <c r="Z899" s="327"/>
      <c r="AA899" s="327"/>
      <c r="AB899" s="327"/>
    </row>
    <row r="900" spans="1:28" s="40" customFormat="1" ht="15">
      <c r="A900" s="412"/>
      <c r="B900" s="412"/>
      <c r="C900" s="412"/>
      <c r="D900" s="412"/>
      <c r="E900" s="412"/>
      <c r="F900" s="412"/>
      <c r="G900" s="689"/>
      <c r="H900" s="689"/>
      <c r="I900" s="689"/>
      <c r="J900" s="689"/>
      <c r="K900" s="689"/>
      <c r="L900" s="689"/>
      <c r="M900" s="689"/>
      <c r="N900" s="689"/>
      <c r="O900" s="689"/>
      <c r="P900" s="689"/>
      <c r="Q900" s="689"/>
      <c r="R900" s="689"/>
      <c r="S900" s="689"/>
      <c r="T900" s="689"/>
      <c r="U900" s="689"/>
      <c r="V900" s="689"/>
      <c r="W900" s="327"/>
      <c r="X900" s="327"/>
      <c r="Y900" s="327"/>
      <c r="Z900" s="327"/>
      <c r="AA900" s="327"/>
      <c r="AB900" s="327"/>
    </row>
    <row r="901" spans="1:28" s="40" customFormat="1" ht="15">
      <c r="A901" s="412"/>
      <c r="B901" s="412"/>
      <c r="C901" s="412"/>
      <c r="D901" s="412"/>
      <c r="E901" s="412"/>
      <c r="F901" s="412"/>
      <c r="G901" s="689"/>
      <c r="H901" s="689"/>
      <c r="I901" s="689"/>
      <c r="J901" s="689"/>
      <c r="K901" s="689"/>
      <c r="L901" s="689"/>
      <c r="M901" s="689"/>
      <c r="N901" s="689"/>
      <c r="O901" s="689"/>
      <c r="P901" s="689"/>
      <c r="Q901" s="689"/>
      <c r="R901" s="689"/>
      <c r="S901" s="689"/>
      <c r="T901" s="689"/>
      <c r="U901" s="689"/>
      <c r="V901" s="689"/>
      <c r="W901" s="327"/>
      <c r="X901" s="327"/>
      <c r="Y901" s="327"/>
      <c r="Z901" s="327"/>
      <c r="AA901" s="327"/>
      <c r="AB901" s="327"/>
    </row>
    <row r="902" spans="1:28" s="40" customFormat="1" ht="15">
      <c r="A902" s="412"/>
      <c r="B902" s="412"/>
      <c r="C902" s="412"/>
      <c r="D902" s="412"/>
      <c r="E902" s="412"/>
      <c r="F902" s="412"/>
      <c r="G902" s="689"/>
      <c r="H902" s="689"/>
      <c r="I902" s="689"/>
      <c r="J902" s="689"/>
      <c r="K902" s="689"/>
      <c r="L902" s="689"/>
      <c r="M902" s="689"/>
      <c r="N902" s="689"/>
      <c r="O902" s="689"/>
      <c r="P902" s="689"/>
      <c r="Q902" s="689"/>
      <c r="R902" s="689"/>
      <c r="S902" s="689"/>
      <c r="T902" s="689"/>
      <c r="U902" s="689"/>
      <c r="V902" s="689"/>
      <c r="W902" s="327"/>
      <c r="X902" s="327"/>
      <c r="Y902" s="327"/>
      <c r="Z902" s="327"/>
      <c r="AA902" s="327"/>
      <c r="AB902" s="327"/>
    </row>
    <row r="903" spans="1:28" s="40" customFormat="1" ht="15">
      <c r="A903" s="412"/>
      <c r="B903" s="412"/>
      <c r="C903" s="412"/>
      <c r="D903" s="412"/>
      <c r="E903" s="412"/>
      <c r="F903" s="412"/>
      <c r="G903" s="689"/>
      <c r="H903" s="689"/>
      <c r="I903" s="689"/>
      <c r="J903" s="689"/>
      <c r="K903" s="689"/>
      <c r="L903" s="689"/>
      <c r="M903" s="689"/>
      <c r="N903" s="689"/>
      <c r="O903" s="689"/>
      <c r="P903" s="689"/>
      <c r="Q903" s="689"/>
      <c r="R903" s="689"/>
      <c r="S903" s="689"/>
      <c r="T903" s="689"/>
      <c r="U903" s="689"/>
      <c r="V903" s="689"/>
      <c r="W903" s="327"/>
      <c r="X903" s="327"/>
      <c r="Y903" s="327"/>
      <c r="Z903" s="327"/>
      <c r="AA903" s="327"/>
      <c r="AB903" s="327"/>
    </row>
    <row r="904" spans="1:28" s="40" customFormat="1" ht="15">
      <c r="A904" s="412"/>
      <c r="B904" s="412"/>
      <c r="C904" s="412"/>
      <c r="D904" s="412"/>
      <c r="E904" s="412"/>
      <c r="F904" s="412"/>
      <c r="G904" s="689"/>
      <c r="H904" s="689"/>
      <c r="I904" s="689"/>
      <c r="J904" s="689"/>
      <c r="K904" s="689"/>
      <c r="L904" s="689"/>
      <c r="M904" s="689"/>
      <c r="N904" s="689"/>
      <c r="O904" s="689"/>
      <c r="P904" s="689"/>
      <c r="Q904" s="689"/>
      <c r="R904" s="689"/>
      <c r="S904" s="689"/>
      <c r="T904" s="689"/>
      <c r="U904" s="689"/>
      <c r="V904" s="689"/>
      <c r="W904" s="327"/>
      <c r="X904" s="327"/>
      <c r="Y904" s="327"/>
      <c r="Z904" s="327"/>
      <c r="AA904" s="327"/>
      <c r="AB904" s="327"/>
    </row>
    <row r="905" spans="1:28" s="40" customFormat="1" ht="15">
      <c r="A905" s="412"/>
      <c r="B905" s="412"/>
      <c r="C905" s="412"/>
      <c r="D905" s="412"/>
      <c r="E905" s="412"/>
      <c r="F905" s="412"/>
      <c r="G905" s="689"/>
      <c r="H905" s="689"/>
      <c r="I905" s="689"/>
      <c r="J905" s="689"/>
      <c r="K905" s="689"/>
      <c r="L905" s="689"/>
      <c r="M905" s="689"/>
      <c r="N905" s="689"/>
      <c r="O905" s="689"/>
      <c r="P905" s="689"/>
      <c r="Q905" s="689"/>
      <c r="R905" s="689"/>
      <c r="S905" s="689"/>
      <c r="T905" s="689"/>
      <c r="U905" s="689"/>
      <c r="V905" s="689"/>
      <c r="W905" s="327"/>
      <c r="X905" s="327"/>
      <c r="Y905" s="327"/>
      <c r="Z905" s="327"/>
      <c r="AA905" s="327"/>
      <c r="AB905" s="327"/>
    </row>
    <row r="906" spans="1:28" s="40" customFormat="1" ht="15">
      <c r="A906" s="412"/>
      <c r="B906" s="412"/>
      <c r="C906" s="412"/>
      <c r="D906" s="412"/>
      <c r="E906" s="412"/>
      <c r="F906" s="412"/>
      <c r="G906" s="689"/>
      <c r="H906" s="689"/>
      <c r="I906" s="689"/>
      <c r="J906" s="689"/>
      <c r="K906" s="689"/>
      <c r="L906" s="689"/>
      <c r="M906" s="689"/>
      <c r="N906" s="689"/>
      <c r="O906" s="689"/>
      <c r="P906" s="689"/>
      <c r="Q906" s="689"/>
      <c r="R906" s="689"/>
      <c r="S906" s="689"/>
      <c r="T906" s="689"/>
      <c r="U906" s="689"/>
      <c r="V906" s="689"/>
      <c r="W906" s="327"/>
      <c r="X906" s="327"/>
      <c r="Y906" s="327"/>
      <c r="Z906" s="327"/>
      <c r="AA906" s="327"/>
      <c r="AB906" s="327"/>
    </row>
    <row r="907" spans="1:28" s="40" customFormat="1" ht="15">
      <c r="A907" s="412"/>
      <c r="B907" s="412"/>
      <c r="C907" s="412"/>
      <c r="D907" s="412"/>
      <c r="E907" s="412"/>
      <c r="F907" s="412"/>
      <c r="G907" s="689"/>
      <c r="H907" s="689"/>
      <c r="I907" s="689"/>
      <c r="J907" s="689"/>
      <c r="K907" s="689"/>
      <c r="L907" s="689"/>
      <c r="M907" s="689"/>
      <c r="N907" s="689"/>
      <c r="O907" s="689"/>
      <c r="P907" s="689"/>
      <c r="Q907" s="689"/>
      <c r="R907" s="689"/>
      <c r="S907" s="689"/>
      <c r="T907" s="689"/>
      <c r="U907" s="689"/>
      <c r="V907" s="689"/>
      <c r="W907" s="327"/>
      <c r="X907" s="327"/>
      <c r="Y907" s="327"/>
      <c r="Z907" s="327"/>
      <c r="AA907" s="327"/>
      <c r="AB907" s="327"/>
    </row>
    <row r="908" spans="1:28" s="40" customFormat="1" ht="15">
      <c r="A908" s="412"/>
      <c r="B908" s="412"/>
      <c r="C908" s="412"/>
      <c r="D908" s="412"/>
      <c r="E908" s="412"/>
      <c r="F908" s="412"/>
      <c r="G908" s="689"/>
      <c r="H908" s="689"/>
      <c r="I908" s="689"/>
      <c r="J908" s="689"/>
      <c r="K908" s="689"/>
      <c r="L908" s="689"/>
      <c r="M908" s="689"/>
      <c r="N908" s="689"/>
      <c r="O908" s="689"/>
      <c r="P908" s="689"/>
      <c r="Q908" s="689"/>
      <c r="R908" s="689"/>
      <c r="S908" s="689"/>
      <c r="T908" s="689"/>
      <c r="U908" s="689"/>
      <c r="V908" s="689"/>
      <c r="W908" s="327"/>
      <c r="X908" s="327"/>
      <c r="Y908" s="327"/>
      <c r="Z908" s="327"/>
      <c r="AA908" s="327"/>
      <c r="AB908" s="327"/>
    </row>
    <row r="909" spans="1:28" s="40" customFormat="1" ht="15">
      <c r="A909" s="412"/>
      <c r="B909" s="412"/>
      <c r="C909" s="412"/>
      <c r="D909" s="412"/>
      <c r="E909" s="412"/>
      <c r="F909" s="412"/>
      <c r="G909" s="689"/>
      <c r="H909" s="689"/>
      <c r="I909" s="689"/>
      <c r="J909" s="689"/>
      <c r="K909" s="689"/>
      <c r="L909" s="689"/>
      <c r="M909" s="689"/>
      <c r="N909" s="689"/>
      <c r="O909" s="689"/>
      <c r="P909" s="689"/>
      <c r="Q909" s="689"/>
      <c r="R909" s="689"/>
      <c r="S909" s="689"/>
      <c r="T909" s="689"/>
      <c r="U909" s="689"/>
      <c r="V909" s="689"/>
      <c r="W909" s="327"/>
      <c r="X909" s="327"/>
      <c r="Y909" s="327"/>
      <c r="Z909" s="327"/>
      <c r="AA909" s="327"/>
      <c r="AB909" s="327"/>
    </row>
    <row r="910" spans="1:28" s="40" customFormat="1" ht="15">
      <c r="A910" s="412"/>
      <c r="B910" s="412"/>
      <c r="C910" s="412"/>
      <c r="D910" s="412"/>
      <c r="E910" s="412"/>
      <c r="F910" s="412"/>
      <c r="G910" s="689"/>
      <c r="H910" s="689"/>
      <c r="I910" s="689"/>
      <c r="J910" s="689"/>
      <c r="K910" s="689"/>
      <c r="L910" s="689"/>
      <c r="M910" s="689"/>
      <c r="N910" s="689"/>
      <c r="O910" s="689"/>
      <c r="P910" s="689"/>
      <c r="Q910" s="689"/>
      <c r="R910" s="689"/>
      <c r="S910" s="689"/>
      <c r="T910" s="689"/>
      <c r="U910" s="689"/>
      <c r="V910" s="689"/>
      <c r="W910" s="327"/>
      <c r="X910" s="327"/>
      <c r="Y910" s="327"/>
      <c r="Z910" s="327"/>
      <c r="AA910" s="327"/>
      <c r="AB910" s="327"/>
    </row>
    <row r="911" spans="1:28" s="40" customFormat="1" ht="15">
      <c r="A911" s="412"/>
      <c r="B911" s="412"/>
      <c r="C911" s="412"/>
      <c r="D911" s="412"/>
      <c r="E911" s="412"/>
      <c r="F911" s="412"/>
      <c r="G911" s="689"/>
      <c r="H911" s="689"/>
      <c r="I911" s="689"/>
      <c r="J911" s="689"/>
      <c r="K911" s="689"/>
      <c r="L911" s="689"/>
      <c r="M911" s="689"/>
      <c r="N911" s="689"/>
      <c r="O911" s="689"/>
      <c r="P911" s="689"/>
      <c r="Q911" s="689"/>
      <c r="R911" s="689"/>
      <c r="S911" s="689"/>
      <c r="T911" s="689"/>
      <c r="U911" s="689"/>
      <c r="V911" s="689"/>
      <c r="W911" s="327"/>
      <c r="X911" s="327"/>
      <c r="Y911" s="327"/>
      <c r="Z911" s="327"/>
      <c r="AA911" s="327"/>
      <c r="AB911" s="327"/>
    </row>
    <row r="912" spans="1:28" s="40" customFormat="1" ht="15">
      <c r="A912" s="412"/>
      <c r="B912" s="412"/>
      <c r="C912" s="412"/>
      <c r="D912" s="412"/>
      <c r="E912" s="412"/>
      <c r="F912" s="412"/>
      <c r="G912" s="689"/>
      <c r="H912" s="689"/>
      <c r="I912" s="689"/>
      <c r="J912" s="689"/>
      <c r="K912" s="689"/>
      <c r="L912" s="689"/>
      <c r="M912" s="689"/>
      <c r="N912" s="689"/>
      <c r="O912" s="689"/>
      <c r="P912" s="689"/>
      <c r="Q912" s="689"/>
      <c r="R912" s="689"/>
      <c r="S912" s="689"/>
      <c r="T912" s="689"/>
      <c r="U912" s="689"/>
      <c r="V912" s="689"/>
      <c r="W912" s="327"/>
      <c r="X912" s="327"/>
      <c r="Y912" s="327"/>
      <c r="Z912" s="327"/>
      <c r="AA912" s="327"/>
      <c r="AB912" s="327"/>
    </row>
    <row r="913" spans="1:28" s="40" customFormat="1" ht="15">
      <c r="A913" s="412"/>
      <c r="B913" s="412"/>
      <c r="C913" s="412"/>
      <c r="D913" s="412"/>
      <c r="E913" s="412"/>
      <c r="F913" s="412"/>
      <c r="G913" s="689"/>
      <c r="H913" s="689"/>
      <c r="I913" s="689"/>
      <c r="J913" s="689"/>
      <c r="K913" s="689"/>
      <c r="L913" s="689"/>
      <c r="M913" s="689"/>
      <c r="N913" s="689"/>
      <c r="O913" s="689"/>
      <c r="P913" s="689"/>
      <c r="Q913" s="689"/>
      <c r="R913" s="689"/>
      <c r="S913" s="689"/>
      <c r="T913" s="689"/>
      <c r="U913" s="689"/>
      <c r="V913" s="689"/>
      <c r="W913" s="327"/>
      <c r="X913" s="327"/>
      <c r="Y913" s="327"/>
      <c r="Z913" s="327"/>
      <c r="AA913" s="327"/>
      <c r="AB913" s="327"/>
    </row>
    <row r="914" spans="1:28" s="40" customFormat="1" ht="15">
      <c r="A914" s="412"/>
      <c r="B914" s="412"/>
      <c r="C914" s="412"/>
      <c r="D914" s="412"/>
      <c r="E914" s="412"/>
      <c r="F914" s="412"/>
      <c r="G914" s="689"/>
      <c r="H914" s="689"/>
      <c r="I914" s="689"/>
      <c r="J914" s="689"/>
      <c r="K914" s="689"/>
      <c r="L914" s="689"/>
      <c r="M914" s="689"/>
      <c r="N914" s="689"/>
      <c r="O914" s="689"/>
      <c r="P914" s="689"/>
      <c r="Q914" s="689"/>
      <c r="R914" s="689"/>
      <c r="S914" s="689"/>
      <c r="T914" s="689"/>
      <c r="U914" s="689"/>
      <c r="V914" s="689"/>
      <c r="W914" s="327"/>
      <c r="X914" s="327"/>
      <c r="Y914" s="327"/>
      <c r="Z914" s="327"/>
      <c r="AA914" s="327"/>
      <c r="AB914" s="327"/>
    </row>
    <row r="915" spans="1:28" s="40" customFormat="1" ht="15">
      <c r="A915" s="412"/>
      <c r="B915" s="412"/>
      <c r="C915" s="412"/>
      <c r="D915" s="412"/>
      <c r="E915" s="412"/>
      <c r="F915" s="412"/>
      <c r="G915" s="689"/>
      <c r="H915" s="689"/>
      <c r="I915" s="689"/>
      <c r="J915" s="689"/>
      <c r="K915" s="689"/>
      <c r="L915" s="689"/>
      <c r="M915" s="689"/>
      <c r="N915" s="689"/>
      <c r="O915" s="689"/>
      <c r="P915" s="689"/>
      <c r="Q915" s="689"/>
      <c r="R915" s="689"/>
      <c r="S915" s="689"/>
      <c r="T915" s="689"/>
      <c r="U915" s="689"/>
      <c r="V915" s="689"/>
      <c r="W915" s="327"/>
      <c r="X915" s="327"/>
      <c r="Y915" s="327"/>
      <c r="Z915" s="327"/>
      <c r="AA915" s="327"/>
      <c r="AB915" s="327"/>
    </row>
    <row r="916" spans="1:28" s="40" customFormat="1" ht="15">
      <c r="A916" s="412"/>
      <c r="B916" s="412"/>
      <c r="C916" s="412"/>
      <c r="D916" s="412"/>
      <c r="E916" s="412"/>
      <c r="F916" s="412"/>
      <c r="G916" s="689"/>
      <c r="H916" s="689"/>
      <c r="I916" s="689"/>
      <c r="J916" s="689"/>
      <c r="K916" s="689"/>
      <c r="L916" s="689"/>
      <c r="M916" s="689"/>
      <c r="N916" s="689"/>
      <c r="O916" s="689"/>
      <c r="P916" s="689"/>
      <c r="Q916" s="689"/>
      <c r="R916" s="689"/>
      <c r="S916" s="689"/>
      <c r="T916" s="689"/>
      <c r="U916" s="689"/>
      <c r="V916" s="689"/>
      <c r="W916" s="327"/>
      <c r="X916" s="327"/>
      <c r="Y916" s="327"/>
      <c r="Z916" s="327"/>
      <c r="AA916" s="327"/>
      <c r="AB916" s="327"/>
    </row>
    <row r="917" spans="1:28" s="40" customFormat="1" ht="15">
      <c r="A917" s="412"/>
      <c r="B917" s="412"/>
      <c r="C917" s="412"/>
      <c r="D917" s="412"/>
      <c r="E917" s="412"/>
      <c r="F917" s="412"/>
      <c r="G917" s="689"/>
      <c r="H917" s="689"/>
      <c r="I917" s="689"/>
      <c r="J917" s="689"/>
      <c r="K917" s="689"/>
      <c r="L917" s="689"/>
      <c r="M917" s="689"/>
      <c r="N917" s="689"/>
      <c r="O917" s="689"/>
      <c r="P917" s="689"/>
      <c r="Q917" s="689"/>
      <c r="R917" s="689"/>
      <c r="S917" s="689"/>
      <c r="T917" s="689"/>
      <c r="U917" s="689"/>
      <c r="V917" s="689"/>
      <c r="W917" s="327"/>
      <c r="X917" s="327"/>
      <c r="Y917" s="327"/>
      <c r="Z917" s="327"/>
      <c r="AA917" s="327"/>
      <c r="AB917" s="327"/>
    </row>
    <row r="918" spans="1:28" s="40" customFormat="1" ht="15">
      <c r="A918" s="412"/>
      <c r="B918" s="412"/>
      <c r="C918" s="412"/>
      <c r="D918" s="412"/>
      <c r="E918" s="412"/>
      <c r="F918" s="412"/>
      <c r="G918" s="689"/>
      <c r="H918" s="689"/>
      <c r="I918" s="689"/>
      <c r="J918" s="689"/>
      <c r="K918" s="689"/>
      <c r="L918" s="689"/>
      <c r="M918" s="689"/>
      <c r="N918" s="689"/>
      <c r="O918" s="689"/>
      <c r="P918" s="689"/>
      <c r="Q918" s="689"/>
      <c r="R918" s="689"/>
      <c r="S918" s="689"/>
      <c r="T918" s="689"/>
      <c r="U918" s="689"/>
      <c r="V918" s="689"/>
      <c r="W918" s="327"/>
      <c r="X918" s="327"/>
      <c r="Y918" s="327"/>
      <c r="Z918" s="327"/>
      <c r="AA918" s="327"/>
      <c r="AB918" s="327"/>
    </row>
    <row r="919" spans="1:28" s="40" customFormat="1" ht="15">
      <c r="A919" s="412"/>
      <c r="B919" s="412"/>
      <c r="C919" s="412"/>
      <c r="D919" s="412"/>
      <c r="E919" s="412"/>
      <c r="F919" s="412"/>
      <c r="G919" s="689"/>
      <c r="H919" s="689"/>
      <c r="I919" s="689"/>
      <c r="J919" s="689"/>
      <c r="K919" s="689"/>
      <c r="L919" s="689"/>
      <c r="M919" s="689"/>
      <c r="N919" s="689"/>
      <c r="O919" s="689"/>
      <c r="P919" s="689"/>
      <c r="Q919" s="689"/>
      <c r="R919" s="689"/>
      <c r="S919" s="689"/>
      <c r="T919" s="689"/>
      <c r="U919" s="689"/>
      <c r="V919" s="689"/>
      <c r="W919" s="327"/>
      <c r="X919" s="327"/>
      <c r="Y919" s="327"/>
      <c r="Z919" s="327"/>
      <c r="AA919" s="327"/>
      <c r="AB919" s="327"/>
    </row>
    <row r="920" spans="1:28" s="40" customFormat="1" ht="15">
      <c r="A920" s="412"/>
      <c r="B920" s="412"/>
      <c r="C920" s="412"/>
      <c r="D920" s="412"/>
      <c r="E920" s="412"/>
      <c r="F920" s="412"/>
      <c r="G920" s="689"/>
      <c r="H920" s="689"/>
      <c r="I920" s="689"/>
      <c r="J920" s="689"/>
      <c r="K920" s="689"/>
      <c r="L920" s="689"/>
      <c r="M920" s="689"/>
      <c r="N920" s="689"/>
      <c r="O920" s="689"/>
      <c r="P920" s="689"/>
      <c r="Q920" s="689"/>
      <c r="R920" s="689"/>
      <c r="S920" s="689"/>
      <c r="T920" s="689"/>
      <c r="U920" s="689"/>
      <c r="V920" s="689"/>
      <c r="W920" s="327"/>
      <c r="X920" s="327"/>
      <c r="Y920" s="327"/>
      <c r="Z920" s="327"/>
      <c r="AA920" s="327"/>
      <c r="AB920" s="327"/>
    </row>
    <row r="921" spans="1:28" s="40" customFormat="1" ht="15">
      <c r="A921" s="412"/>
      <c r="B921" s="412"/>
      <c r="C921" s="412"/>
      <c r="D921" s="412"/>
      <c r="E921" s="412"/>
      <c r="F921" s="412"/>
      <c r="G921" s="689"/>
      <c r="H921" s="689"/>
      <c r="I921" s="689"/>
      <c r="J921" s="689"/>
      <c r="K921" s="689"/>
      <c r="L921" s="689"/>
      <c r="M921" s="689"/>
      <c r="N921" s="689"/>
      <c r="O921" s="689"/>
      <c r="P921" s="689"/>
      <c r="Q921" s="689"/>
      <c r="R921" s="689"/>
      <c r="S921" s="689"/>
      <c r="T921" s="689"/>
      <c r="U921" s="689"/>
      <c r="V921" s="689"/>
      <c r="W921" s="327"/>
      <c r="X921" s="327"/>
      <c r="Y921" s="327"/>
      <c r="Z921" s="327"/>
      <c r="AA921" s="327"/>
      <c r="AB921" s="327"/>
    </row>
    <row r="922" spans="1:28" s="40" customFormat="1" ht="15">
      <c r="A922" s="412"/>
      <c r="B922" s="412"/>
      <c r="C922" s="412"/>
      <c r="D922" s="412"/>
      <c r="E922" s="412"/>
      <c r="F922" s="412"/>
      <c r="G922" s="689"/>
      <c r="H922" s="689"/>
      <c r="I922" s="689"/>
      <c r="J922" s="689"/>
      <c r="K922" s="689"/>
      <c r="L922" s="689"/>
      <c r="M922" s="689"/>
      <c r="N922" s="689"/>
      <c r="O922" s="689"/>
      <c r="P922" s="689"/>
      <c r="Q922" s="689"/>
      <c r="R922" s="689"/>
      <c r="S922" s="689"/>
      <c r="T922" s="689"/>
      <c r="U922" s="689"/>
      <c r="V922" s="689"/>
      <c r="W922" s="327"/>
      <c r="X922" s="327"/>
      <c r="Y922" s="327"/>
      <c r="Z922" s="327"/>
      <c r="AA922" s="327"/>
      <c r="AB922" s="327"/>
    </row>
    <row r="923" spans="1:28" s="40" customFormat="1" ht="15">
      <c r="A923" s="412"/>
      <c r="B923" s="412"/>
      <c r="C923" s="412"/>
      <c r="D923" s="412"/>
      <c r="E923" s="412"/>
      <c r="F923" s="412"/>
      <c r="G923" s="689"/>
      <c r="H923" s="689"/>
      <c r="I923" s="689"/>
      <c r="J923" s="689"/>
      <c r="K923" s="689"/>
      <c r="L923" s="689"/>
      <c r="M923" s="689"/>
      <c r="N923" s="689"/>
      <c r="O923" s="689"/>
      <c r="P923" s="689"/>
      <c r="Q923" s="689"/>
      <c r="R923" s="689"/>
      <c r="S923" s="689"/>
      <c r="T923" s="689"/>
      <c r="U923" s="689"/>
      <c r="V923" s="689"/>
      <c r="W923" s="327"/>
      <c r="X923" s="327"/>
      <c r="Y923" s="327"/>
      <c r="Z923" s="327"/>
      <c r="AA923" s="327"/>
      <c r="AB923" s="327"/>
    </row>
    <row r="924" spans="1:28" s="40" customFormat="1" ht="15">
      <c r="A924" s="412"/>
      <c r="B924" s="412"/>
      <c r="C924" s="412"/>
      <c r="D924" s="412"/>
      <c r="E924" s="412"/>
      <c r="F924" s="412"/>
      <c r="G924" s="689"/>
      <c r="H924" s="689"/>
      <c r="I924" s="689"/>
      <c r="J924" s="689"/>
      <c r="K924" s="689"/>
      <c r="L924" s="689"/>
      <c r="M924" s="689"/>
      <c r="N924" s="689"/>
      <c r="O924" s="689"/>
      <c r="P924" s="689"/>
      <c r="Q924" s="689"/>
      <c r="R924" s="689"/>
      <c r="S924" s="689"/>
      <c r="T924" s="689"/>
      <c r="U924" s="689"/>
      <c r="V924" s="689"/>
      <c r="W924" s="327"/>
      <c r="X924" s="327"/>
      <c r="Y924" s="327"/>
      <c r="Z924" s="327"/>
      <c r="AA924" s="327"/>
      <c r="AB924" s="327"/>
    </row>
    <row r="925" spans="1:28" s="40" customFormat="1" ht="15">
      <c r="A925" s="412"/>
      <c r="B925" s="412"/>
      <c r="C925" s="412"/>
      <c r="D925" s="412"/>
      <c r="E925" s="412"/>
      <c r="F925" s="412"/>
      <c r="G925" s="689"/>
      <c r="H925" s="689"/>
      <c r="I925" s="689"/>
      <c r="J925" s="689"/>
      <c r="K925" s="689"/>
      <c r="L925" s="689"/>
      <c r="M925" s="689"/>
      <c r="N925" s="689"/>
      <c r="O925" s="689"/>
      <c r="P925" s="689"/>
      <c r="Q925" s="689"/>
      <c r="R925" s="689"/>
      <c r="S925" s="689"/>
      <c r="T925" s="689"/>
      <c r="U925" s="689"/>
      <c r="V925" s="689"/>
      <c r="W925" s="327"/>
      <c r="X925" s="327"/>
      <c r="Y925" s="327"/>
      <c r="Z925" s="327"/>
      <c r="AA925" s="327"/>
      <c r="AB925" s="327"/>
    </row>
    <row r="926" spans="1:28" s="40" customFormat="1" ht="15">
      <c r="A926" s="412"/>
      <c r="B926" s="412"/>
      <c r="C926" s="412"/>
      <c r="D926" s="412"/>
      <c r="E926" s="412"/>
      <c r="F926" s="412"/>
      <c r="G926" s="689"/>
      <c r="H926" s="689"/>
      <c r="I926" s="689"/>
      <c r="J926" s="689"/>
      <c r="K926" s="689"/>
      <c r="L926" s="689"/>
      <c r="M926" s="689"/>
      <c r="N926" s="689"/>
      <c r="O926" s="689"/>
      <c r="P926" s="689"/>
      <c r="Q926" s="689"/>
      <c r="R926" s="689"/>
      <c r="S926" s="689"/>
      <c r="T926" s="689"/>
      <c r="U926" s="689"/>
      <c r="V926" s="689"/>
      <c r="W926" s="327"/>
      <c r="X926" s="327"/>
      <c r="Y926" s="327"/>
      <c r="Z926" s="327"/>
      <c r="AA926" s="327"/>
      <c r="AB926" s="327"/>
    </row>
    <row r="927" spans="1:28" s="40" customFormat="1" ht="15">
      <c r="A927" s="412"/>
      <c r="B927" s="412"/>
      <c r="C927" s="412"/>
      <c r="D927" s="412"/>
      <c r="E927" s="412"/>
      <c r="F927" s="412"/>
      <c r="G927" s="689"/>
      <c r="H927" s="689"/>
      <c r="I927" s="689"/>
      <c r="J927" s="689"/>
      <c r="K927" s="689"/>
      <c r="L927" s="689"/>
      <c r="M927" s="689"/>
      <c r="N927" s="689"/>
      <c r="O927" s="689"/>
      <c r="P927" s="689"/>
      <c r="Q927" s="689"/>
      <c r="R927" s="689"/>
      <c r="S927" s="689"/>
      <c r="T927" s="689"/>
      <c r="U927" s="689"/>
      <c r="V927" s="689"/>
      <c r="W927" s="327"/>
      <c r="X927" s="327"/>
      <c r="Y927" s="327"/>
      <c r="Z927" s="327"/>
      <c r="AA927" s="327"/>
      <c r="AB927" s="327"/>
    </row>
    <row r="928" spans="1:28" s="40" customFormat="1" ht="15">
      <c r="A928" s="412"/>
      <c r="B928" s="412"/>
      <c r="C928" s="412"/>
      <c r="D928" s="412"/>
      <c r="E928" s="412"/>
      <c r="F928" s="412"/>
      <c r="G928" s="689"/>
      <c r="H928" s="689"/>
      <c r="I928" s="689"/>
      <c r="J928" s="689"/>
      <c r="K928" s="689"/>
      <c r="L928" s="689"/>
      <c r="M928" s="689"/>
      <c r="N928" s="689"/>
      <c r="O928" s="689"/>
      <c r="P928" s="689"/>
      <c r="Q928" s="689"/>
      <c r="R928" s="689"/>
      <c r="S928" s="689"/>
      <c r="T928" s="689"/>
      <c r="U928" s="689"/>
      <c r="V928" s="689"/>
      <c r="W928" s="327"/>
      <c r="X928" s="327"/>
      <c r="Y928" s="327"/>
      <c r="Z928" s="327"/>
      <c r="AA928" s="327"/>
      <c r="AB928" s="327"/>
    </row>
    <row r="929" spans="1:28" s="40" customFormat="1" ht="15">
      <c r="A929" s="412"/>
      <c r="B929" s="412"/>
      <c r="C929" s="412"/>
      <c r="D929" s="412"/>
      <c r="E929" s="412"/>
      <c r="F929" s="412"/>
      <c r="G929" s="689"/>
      <c r="H929" s="689"/>
      <c r="I929" s="689"/>
      <c r="J929" s="689"/>
      <c r="K929" s="689"/>
      <c r="L929" s="689"/>
      <c r="M929" s="689"/>
      <c r="N929" s="689"/>
      <c r="O929" s="689"/>
      <c r="P929" s="689"/>
      <c r="Q929" s="689"/>
      <c r="R929" s="689"/>
      <c r="S929" s="689"/>
      <c r="T929" s="689"/>
      <c r="U929" s="689"/>
      <c r="V929" s="689"/>
      <c r="W929" s="327"/>
      <c r="X929" s="327"/>
      <c r="Y929" s="327"/>
      <c r="Z929" s="327"/>
      <c r="AA929" s="327"/>
      <c r="AB929" s="327"/>
    </row>
    <row r="930" spans="1:28" s="40" customFormat="1" ht="15">
      <c r="A930" s="412"/>
      <c r="B930" s="412"/>
      <c r="C930" s="412"/>
      <c r="D930" s="412"/>
      <c r="E930" s="412"/>
      <c r="F930" s="412"/>
      <c r="G930" s="689"/>
      <c r="H930" s="689"/>
      <c r="I930" s="689"/>
      <c r="J930" s="689"/>
      <c r="K930" s="689"/>
      <c r="L930" s="689"/>
      <c r="M930" s="689"/>
      <c r="N930" s="689"/>
      <c r="O930" s="689"/>
      <c r="P930" s="689"/>
      <c r="Q930" s="689"/>
      <c r="R930" s="689"/>
      <c r="S930" s="689"/>
      <c r="T930" s="689"/>
      <c r="U930" s="689"/>
      <c r="V930" s="689"/>
      <c r="W930" s="327"/>
      <c r="X930" s="327"/>
      <c r="Y930" s="327"/>
      <c r="Z930" s="327"/>
      <c r="AA930" s="327"/>
      <c r="AB930" s="327"/>
    </row>
    <row r="931" spans="1:28" s="40" customFormat="1" ht="15">
      <c r="A931" s="412"/>
      <c r="B931" s="412"/>
      <c r="C931" s="412"/>
      <c r="D931" s="412"/>
      <c r="E931" s="412"/>
      <c r="F931" s="412"/>
      <c r="G931" s="689"/>
      <c r="H931" s="689"/>
      <c r="I931" s="689"/>
      <c r="J931" s="689"/>
      <c r="K931" s="689"/>
      <c r="L931" s="689"/>
      <c r="M931" s="689"/>
      <c r="N931" s="689"/>
      <c r="O931" s="689"/>
      <c r="P931" s="689"/>
      <c r="Q931" s="689"/>
      <c r="R931" s="689"/>
      <c r="S931" s="689"/>
      <c r="T931" s="689"/>
      <c r="U931" s="689"/>
      <c r="V931" s="689"/>
      <c r="W931" s="327"/>
      <c r="X931" s="327"/>
      <c r="Y931" s="327"/>
      <c r="Z931" s="327"/>
      <c r="AA931" s="327"/>
      <c r="AB931" s="327"/>
    </row>
    <row r="932" spans="1:28" s="40" customFormat="1" ht="15">
      <c r="A932" s="412"/>
      <c r="B932" s="412"/>
      <c r="C932" s="412"/>
      <c r="D932" s="412"/>
      <c r="E932" s="412"/>
      <c r="F932" s="412"/>
      <c r="G932" s="689"/>
      <c r="H932" s="689"/>
      <c r="I932" s="689"/>
      <c r="J932" s="689"/>
      <c r="K932" s="689"/>
      <c r="L932" s="689"/>
      <c r="M932" s="689"/>
      <c r="N932" s="689"/>
      <c r="O932" s="689"/>
      <c r="P932" s="689"/>
      <c r="Q932" s="689"/>
      <c r="R932" s="689"/>
      <c r="S932" s="689"/>
      <c r="T932" s="689"/>
      <c r="U932" s="689"/>
      <c r="V932" s="689"/>
      <c r="W932" s="327"/>
      <c r="X932" s="327"/>
      <c r="Y932" s="327"/>
      <c r="Z932" s="327"/>
      <c r="AA932" s="327"/>
      <c r="AB932" s="327"/>
    </row>
    <row r="933" spans="1:28" s="40" customFormat="1" ht="15">
      <c r="A933" s="412"/>
      <c r="B933" s="412"/>
      <c r="C933" s="412"/>
      <c r="D933" s="412"/>
      <c r="E933" s="412"/>
      <c r="F933" s="412"/>
      <c r="G933" s="689"/>
      <c r="H933" s="689"/>
      <c r="I933" s="689"/>
      <c r="J933" s="689"/>
      <c r="K933" s="689"/>
      <c r="L933" s="689"/>
      <c r="M933" s="689"/>
      <c r="N933" s="689"/>
      <c r="O933" s="689"/>
      <c r="P933" s="689"/>
      <c r="Q933" s="689"/>
      <c r="R933" s="689"/>
      <c r="S933" s="689"/>
      <c r="T933" s="689"/>
      <c r="U933" s="689"/>
      <c r="V933" s="689"/>
      <c r="W933" s="327"/>
      <c r="X933" s="327"/>
      <c r="Y933" s="327"/>
      <c r="Z933" s="327"/>
      <c r="AA933" s="327"/>
      <c r="AB933" s="327"/>
    </row>
    <row r="934" spans="1:28" s="40" customFormat="1" ht="15">
      <c r="A934" s="412"/>
      <c r="B934" s="412"/>
      <c r="C934" s="412"/>
      <c r="D934" s="412"/>
      <c r="E934" s="412"/>
      <c r="F934" s="412"/>
      <c r="G934" s="689"/>
      <c r="H934" s="689"/>
      <c r="I934" s="689"/>
      <c r="J934" s="689"/>
      <c r="K934" s="689"/>
      <c r="L934" s="689"/>
      <c r="M934" s="689"/>
      <c r="N934" s="689"/>
      <c r="O934" s="689"/>
      <c r="P934" s="689"/>
      <c r="Q934" s="689"/>
      <c r="R934" s="689"/>
      <c r="S934" s="689"/>
      <c r="T934" s="689"/>
      <c r="U934" s="689"/>
      <c r="V934" s="689"/>
      <c r="W934" s="327"/>
      <c r="X934" s="327"/>
      <c r="Y934" s="327"/>
      <c r="Z934" s="327"/>
      <c r="AA934" s="327"/>
      <c r="AB934" s="327"/>
    </row>
    <row r="935" spans="1:28" s="40" customFormat="1" ht="15">
      <c r="A935" s="412"/>
      <c r="B935" s="412"/>
      <c r="C935" s="412"/>
      <c r="D935" s="412"/>
      <c r="E935" s="412"/>
      <c r="F935" s="412"/>
      <c r="G935" s="689"/>
      <c r="H935" s="689"/>
      <c r="I935" s="689"/>
      <c r="J935" s="689"/>
      <c r="K935" s="689"/>
      <c r="L935" s="689"/>
      <c r="M935" s="689"/>
      <c r="N935" s="689"/>
      <c r="O935" s="689"/>
      <c r="P935" s="689"/>
      <c r="Q935" s="689"/>
      <c r="R935" s="689"/>
      <c r="S935" s="689"/>
      <c r="T935" s="689"/>
      <c r="U935" s="689"/>
      <c r="V935" s="689"/>
      <c r="W935" s="327"/>
      <c r="X935" s="327"/>
      <c r="Y935" s="327"/>
      <c r="Z935" s="327"/>
      <c r="AA935" s="327"/>
      <c r="AB935" s="327"/>
    </row>
    <row r="936" spans="1:28" s="40" customFormat="1" ht="15">
      <c r="A936" s="412"/>
      <c r="B936" s="412"/>
      <c r="C936" s="412"/>
      <c r="D936" s="412"/>
      <c r="E936" s="412"/>
      <c r="F936" s="412"/>
      <c r="G936" s="689"/>
      <c r="H936" s="689"/>
      <c r="I936" s="689"/>
      <c r="J936" s="689"/>
      <c r="K936" s="689"/>
      <c r="L936" s="689"/>
      <c r="M936" s="689"/>
      <c r="N936" s="689"/>
      <c r="O936" s="689"/>
      <c r="P936" s="689"/>
      <c r="Q936" s="689"/>
      <c r="R936" s="689"/>
      <c r="S936" s="689"/>
      <c r="T936" s="689"/>
      <c r="U936" s="689"/>
      <c r="V936" s="689"/>
      <c r="W936" s="327"/>
      <c r="X936" s="327"/>
      <c r="Y936" s="327"/>
      <c r="Z936" s="327"/>
      <c r="AA936" s="327"/>
      <c r="AB936" s="327"/>
    </row>
    <row r="937" spans="1:28" s="40" customFormat="1" ht="15">
      <c r="A937" s="412"/>
      <c r="B937" s="412"/>
      <c r="C937" s="412"/>
      <c r="D937" s="412"/>
      <c r="E937" s="412"/>
      <c r="F937" s="412"/>
      <c r="G937" s="689"/>
      <c r="H937" s="689"/>
      <c r="I937" s="689"/>
      <c r="J937" s="689"/>
      <c r="K937" s="689"/>
      <c r="L937" s="689"/>
      <c r="M937" s="689"/>
      <c r="N937" s="689"/>
      <c r="O937" s="689"/>
      <c r="P937" s="689"/>
      <c r="Q937" s="689"/>
      <c r="R937" s="689"/>
      <c r="S937" s="689"/>
      <c r="T937" s="689"/>
      <c r="U937" s="689"/>
      <c r="V937" s="689"/>
      <c r="W937" s="327"/>
      <c r="X937" s="327"/>
      <c r="Y937" s="327"/>
      <c r="Z937" s="327"/>
      <c r="AA937" s="327"/>
      <c r="AB937" s="327"/>
    </row>
    <row r="938" spans="1:28" s="40" customFormat="1" ht="15">
      <c r="A938" s="412"/>
      <c r="B938" s="412"/>
      <c r="C938" s="412"/>
      <c r="D938" s="412"/>
      <c r="E938" s="412"/>
      <c r="F938" s="412"/>
      <c r="G938" s="689"/>
      <c r="H938" s="689"/>
      <c r="I938" s="689"/>
      <c r="J938" s="689"/>
      <c r="K938" s="689"/>
      <c r="L938" s="689"/>
      <c r="M938" s="689"/>
      <c r="N938" s="689"/>
      <c r="O938" s="689"/>
      <c r="P938" s="689"/>
      <c r="Q938" s="689"/>
      <c r="R938" s="689"/>
      <c r="S938" s="689"/>
      <c r="T938" s="689"/>
      <c r="U938" s="689"/>
      <c r="V938" s="689"/>
      <c r="W938" s="327"/>
      <c r="X938" s="327"/>
      <c r="Y938" s="327"/>
      <c r="Z938" s="327"/>
      <c r="AA938" s="327"/>
      <c r="AB938" s="327"/>
    </row>
    <row r="939" spans="1:28" s="40" customFormat="1" ht="15">
      <c r="A939" s="412"/>
      <c r="B939" s="412"/>
      <c r="C939" s="412"/>
      <c r="D939" s="412"/>
      <c r="E939" s="412"/>
      <c r="F939" s="412"/>
      <c r="G939" s="689"/>
      <c r="H939" s="689"/>
      <c r="I939" s="689"/>
      <c r="J939" s="689"/>
      <c r="K939" s="689"/>
      <c r="L939" s="689"/>
      <c r="M939" s="689"/>
      <c r="N939" s="689"/>
      <c r="O939" s="689"/>
      <c r="P939" s="689"/>
      <c r="Q939" s="689"/>
      <c r="R939" s="689"/>
      <c r="S939" s="689"/>
      <c r="T939" s="689"/>
      <c r="U939" s="689"/>
      <c r="V939" s="689"/>
      <c r="W939" s="327"/>
      <c r="X939" s="327"/>
      <c r="Y939" s="327"/>
      <c r="Z939" s="327"/>
      <c r="AA939" s="327"/>
      <c r="AB939" s="327"/>
    </row>
    <row r="940" spans="1:28" s="40" customFormat="1" ht="15">
      <c r="A940" s="412"/>
      <c r="B940" s="412"/>
      <c r="C940" s="412"/>
      <c r="D940" s="412"/>
      <c r="E940" s="412"/>
      <c r="F940" s="412"/>
      <c r="G940" s="689"/>
      <c r="H940" s="689"/>
      <c r="I940" s="689"/>
      <c r="J940" s="689"/>
      <c r="K940" s="689"/>
      <c r="L940" s="689"/>
      <c r="M940" s="689"/>
      <c r="N940" s="689"/>
      <c r="O940" s="689"/>
      <c r="P940" s="689"/>
      <c r="Q940" s="689"/>
      <c r="R940" s="689"/>
      <c r="S940" s="689"/>
      <c r="T940" s="689"/>
      <c r="U940" s="689"/>
      <c r="V940" s="689"/>
      <c r="W940" s="327"/>
      <c r="X940" s="327"/>
      <c r="Y940" s="327"/>
      <c r="Z940" s="327"/>
      <c r="AA940" s="327"/>
      <c r="AB940" s="327"/>
    </row>
    <row r="941" spans="1:28" s="40" customFormat="1" ht="15">
      <c r="A941" s="412"/>
      <c r="B941" s="412"/>
      <c r="C941" s="412"/>
      <c r="D941" s="412"/>
      <c r="E941" s="412"/>
      <c r="F941" s="412"/>
      <c r="G941" s="689"/>
      <c r="H941" s="689"/>
      <c r="I941" s="689"/>
      <c r="J941" s="689"/>
      <c r="K941" s="689"/>
      <c r="L941" s="689"/>
      <c r="M941" s="689"/>
      <c r="N941" s="689"/>
      <c r="O941" s="689"/>
      <c r="P941" s="689"/>
      <c r="Q941" s="689"/>
      <c r="R941" s="689"/>
      <c r="S941" s="689"/>
      <c r="T941" s="689"/>
      <c r="U941" s="689"/>
      <c r="V941" s="689"/>
      <c r="W941" s="327"/>
      <c r="X941" s="327"/>
      <c r="Y941" s="327"/>
      <c r="Z941" s="327"/>
      <c r="AA941" s="327"/>
      <c r="AB941" s="327"/>
    </row>
    <row r="942" spans="1:28" s="40" customFormat="1" ht="15">
      <c r="A942" s="412"/>
      <c r="B942" s="412"/>
      <c r="C942" s="412"/>
      <c r="D942" s="412"/>
      <c r="E942" s="412"/>
      <c r="F942" s="412"/>
      <c r="G942" s="689"/>
      <c r="H942" s="689"/>
      <c r="I942" s="689"/>
      <c r="J942" s="689"/>
      <c r="K942" s="689"/>
      <c r="L942" s="689"/>
      <c r="M942" s="689"/>
      <c r="N942" s="689"/>
      <c r="O942" s="689"/>
      <c r="P942" s="689"/>
      <c r="Q942" s="689"/>
      <c r="R942" s="689"/>
      <c r="S942" s="689"/>
      <c r="T942" s="689"/>
      <c r="U942" s="689"/>
      <c r="V942" s="689"/>
      <c r="W942" s="327"/>
      <c r="X942" s="327"/>
      <c r="Y942" s="327"/>
      <c r="Z942" s="327"/>
      <c r="AA942" s="327"/>
      <c r="AB942" s="327"/>
    </row>
    <row r="943" spans="1:28" s="40" customFormat="1" ht="15">
      <c r="A943" s="412"/>
      <c r="B943" s="412"/>
      <c r="C943" s="412"/>
      <c r="D943" s="412"/>
      <c r="E943" s="412"/>
      <c r="F943" s="412"/>
      <c r="G943" s="689"/>
      <c r="H943" s="689"/>
      <c r="I943" s="689"/>
      <c r="J943" s="689"/>
      <c r="K943" s="689"/>
      <c r="L943" s="689"/>
      <c r="M943" s="689"/>
      <c r="N943" s="689"/>
      <c r="O943" s="689"/>
      <c r="P943" s="689"/>
      <c r="Q943" s="689"/>
      <c r="R943" s="689"/>
      <c r="S943" s="689"/>
      <c r="T943" s="689"/>
      <c r="U943" s="689"/>
      <c r="V943" s="689"/>
      <c r="W943" s="327"/>
      <c r="X943" s="327"/>
      <c r="Y943" s="327"/>
      <c r="Z943" s="327"/>
      <c r="AA943" s="327"/>
      <c r="AB943" s="327"/>
    </row>
    <row r="944" spans="1:28" s="40" customFormat="1" ht="15">
      <c r="A944" s="412"/>
      <c r="B944" s="412"/>
      <c r="C944" s="412"/>
      <c r="D944" s="412"/>
      <c r="E944" s="412"/>
      <c r="F944" s="412"/>
      <c r="G944" s="689"/>
      <c r="H944" s="689"/>
      <c r="I944" s="689"/>
      <c r="J944" s="689"/>
      <c r="K944" s="689"/>
      <c r="L944" s="689"/>
      <c r="M944" s="689"/>
      <c r="N944" s="689"/>
      <c r="O944" s="689"/>
      <c r="P944" s="689"/>
      <c r="Q944" s="689"/>
      <c r="R944" s="689"/>
      <c r="S944" s="689"/>
      <c r="T944" s="689"/>
      <c r="U944" s="689"/>
      <c r="V944" s="689"/>
      <c r="W944" s="327"/>
      <c r="X944" s="327"/>
      <c r="Y944" s="327"/>
      <c r="Z944" s="327"/>
      <c r="AA944" s="327"/>
      <c r="AB944" s="327"/>
    </row>
    <row r="945" spans="1:28" s="40" customFormat="1" ht="15">
      <c r="A945" s="412"/>
      <c r="B945" s="412"/>
      <c r="C945" s="412"/>
      <c r="D945" s="412"/>
      <c r="E945" s="412"/>
      <c r="F945" s="412"/>
      <c r="G945" s="689"/>
      <c r="H945" s="689"/>
      <c r="I945" s="689"/>
      <c r="J945" s="689"/>
      <c r="K945" s="689"/>
      <c r="L945" s="689"/>
      <c r="M945" s="689"/>
      <c r="N945" s="689"/>
      <c r="O945" s="689"/>
      <c r="P945" s="689"/>
      <c r="Q945" s="689"/>
      <c r="R945" s="689"/>
      <c r="S945" s="689"/>
      <c r="T945" s="689"/>
      <c r="U945" s="689"/>
      <c r="V945" s="689"/>
      <c r="W945" s="327"/>
      <c r="X945" s="327"/>
      <c r="Y945" s="327"/>
      <c r="Z945" s="327"/>
      <c r="AA945" s="327"/>
      <c r="AB945" s="327"/>
    </row>
    <row r="946" spans="1:28" s="40" customFormat="1" ht="15">
      <c r="A946" s="412"/>
      <c r="B946" s="412"/>
      <c r="C946" s="412"/>
      <c r="D946" s="412"/>
      <c r="E946" s="412"/>
      <c r="F946" s="412"/>
      <c r="G946" s="689"/>
      <c r="H946" s="689"/>
      <c r="I946" s="689"/>
      <c r="J946" s="689"/>
      <c r="K946" s="689"/>
      <c r="L946" s="689"/>
      <c r="M946" s="689"/>
      <c r="N946" s="689"/>
      <c r="O946" s="689"/>
      <c r="P946" s="689"/>
      <c r="Q946" s="689"/>
      <c r="R946" s="689"/>
      <c r="S946" s="689"/>
      <c r="T946" s="689"/>
      <c r="U946" s="689"/>
      <c r="V946" s="689"/>
      <c r="W946" s="327"/>
      <c r="X946" s="327"/>
      <c r="Y946" s="327"/>
      <c r="Z946" s="327"/>
      <c r="AA946" s="327"/>
      <c r="AB946" s="327"/>
    </row>
    <row r="947" spans="1:28" s="40" customFormat="1" ht="15">
      <c r="A947" s="412"/>
      <c r="B947" s="412"/>
      <c r="C947" s="412"/>
      <c r="D947" s="412"/>
      <c r="E947" s="412"/>
      <c r="F947" s="412"/>
      <c r="G947" s="689"/>
      <c r="H947" s="689"/>
      <c r="I947" s="689"/>
      <c r="J947" s="689"/>
      <c r="K947" s="689"/>
      <c r="L947" s="689"/>
      <c r="M947" s="689"/>
      <c r="N947" s="689"/>
      <c r="O947" s="689"/>
      <c r="P947" s="689"/>
      <c r="Q947" s="689"/>
      <c r="R947" s="689"/>
      <c r="S947" s="689"/>
      <c r="T947" s="689"/>
      <c r="U947" s="689"/>
      <c r="V947" s="689"/>
      <c r="W947" s="327"/>
      <c r="X947" s="327"/>
      <c r="Y947" s="327"/>
      <c r="Z947" s="327"/>
      <c r="AA947" s="327"/>
      <c r="AB947" s="327"/>
    </row>
    <row r="948" spans="1:28" s="40" customFormat="1" ht="15">
      <c r="A948" s="412"/>
      <c r="B948" s="412"/>
      <c r="C948" s="412"/>
      <c r="D948" s="412"/>
      <c r="E948" s="412"/>
      <c r="F948" s="412"/>
      <c r="G948" s="689"/>
      <c r="H948" s="689"/>
      <c r="I948" s="689"/>
      <c r="J948" s="689"/>
      <c r="K948" s="689"/>
      <c r="L948" s="689"/>
      <c r="M948" s="689"/>
      <c r="N948" s="689"/>
      <c r="O948" s="689"/>
      <c r="P948" s="689"/>
      <c r="Q948" s="689"/>
      <c r="R948" s="689"/>
      <c r="S948" s="689"/>
      <c r="T948" s="689"/>
      <c r="U948" s="689"/>
      <c r="V948" s="689"/>
      <c r="W948" s="327"/>
      <c r="X948" s="327"/>
      <c r="Y948" s="327"/>
      <c r="Z948" s="327"/>
      <c r="AA948" s="327"/>
      <c r="AB948" s="327"/>
    </row>
    <row r="949" spans="1:28" s="40" customFormat="1" ht="15">
      <c r="A949" s="412"/>
      <c r="B949" s="412"/>
      <c r="C949" s="412"/>
      <c r="D949" s="412"/>
      <c r="E949" s="412"/>
      <c r="F949" s="412"/>
      <c r="G949" s="689"/>
      <c r="H949" s="689"/>
      <c r="I949" s="689"/>
      <c r="J949" s="689"/>
      <c r="K949" s="689"/>
      <c r="L949" s="689"/>
      <c r="M949" s="689"/>
      <c r="N949" s="689"/>
      <c r="O949" s="689"/>
      <c r="P949" s="689"/>
      <c r="Q949" s="689"/>
      <c r="R949" s="689"/>
      <c r="S949" s="689"/>
      <c r="T949" s="689"/>
      <c r="U949" s="689"/>
      <c r="V949" s="689"/>
      <c r="W949" s="327"/>
      <c r="X949" s="327"/>
      <c r="Y949" s="327"/>
      <c r="Z949" s="327"/>
      <c r="AA949" s="327"/>
      <c r="AB949" s="327"/>
    </row>
    <row r="950" spans="1:28" s="40" customFormat="1" ht="15">
      <c r="A950" s="412"/>
      <c r="B950" s="412"/>
      <c r="C950" s="412"/>
      <c r="D950" s="412"/>
      <c r="E950" s="412"/>
      <c r="F950" s="412"/>
      <c r="G950" s="689"/>
      <c r="H950" s="689"/>
      <c r="I950" s="689"/>
      <c r="J950" s="689"/>
      <c r="K950" s="689"/>
      <c r="L950" s="689"/>
      <c r="M950" s="689"/>
      <c r="N950" s="689"/>
      <c r="O950" s="689"/>
      <c r="P950" s="689"/>
      <c r="Q950" s="689"/>
      <c r="R950" s="689"/>
      <c r="S950" s="689"/>
      <c r="T950" s="689"/>
      <c r="U950" s="689"/>
      <c r="V950" s="689"/>
      <c r="W950" s="327"/>
      <c r="X950" s="327"/>
      <c r="Y950" s="327"/>
      <c r="Z950" s="327"/>
      <c r="AA950" s="327"/>
      <c r="AB950" s="327"/>
    </row>
    <row r="951" spans="1:28" s="40" customFormat="1" ht="15">
      <c r="A951" s="412"/>
      <c r="B951" s="412"/>
      <c r="C951" s="412"/>
      <c r="D951" s="412"/>
      <c r="E951" s="412"/>
      <c r="F951" s="412"/>
      <c r="G951" s="689"/>
      <c r="H951" s="689"/>
      <c r="I951" s="689"/>
      <c r="J951" s="689"/>
      <c r="K951" s="689"/>
      <c r="L951" s="689"/>
      <c r="M951" s="689"/>
      <c r="N951" s="689"/>
      <c r="O951" s="689"/>
      <c r="P951" s="689"/>
      <c r="Q951" s="689"/>
      <c r="R951" s="689"/>
      <c r="S951" s="689"/>
      <c r="T951" s="689"/>
      <c r="U951" s="689"/>
      <c r="V951" s="689"/>
      <c r="W951" s="327"/>
      <c r="X951" s="327"/>
      <c r="Y951" s="327"/>
      <c r="Z951" s="327"/>
      <c r="AA951" s="327"/>
      <c r="AB951" s="327"/>
    </row>
    <row r="952" spans="1:28" s="40" customFormat="1" ht="15">
      <c r="A952" s="412"/>
      <c r="B952" s="412"/>
      <c r="C952" s="412"/>
      <c r="D952" s="412"/>
      <c r="E952" s="412"/>
      <c r="F952" s="412"/>
      <c r="G952" s="689"/>
      <c r="H952" s="689"/>
      <c r="I952" s="689"/>
      <c r="J952" s="689"/>
      <c r="K952" s="689"/>
      <c r="L952" s="689"/>
      <c r="M952" s="689"/>
      <c r="N952" s="689"/>
      <c r="O952" s="689"/>
      <c r="P952" s="689"/>
      <c r="Q952" s="689"/>
      <c r="R952" s="689"/>
      <c r="S952" s="689"/>
      <c r="T952" s="689"/>
      <c r="U952" s="689"/>
      <c r="V952" s="689"/>
      <c r="W952" s="327"/>
      <c r="X952" s="327"/>
      <c r="Y952" s="327"/>
      <c r="Z952" s="327"/>
      <c r="AA952" s="327"/>
      <c r="AB952" s="327"/>
    </row>
    <row r="953" spans="1:28" s="40" customFormat="1" ht="15">
      <c r="A953" s="412"/>
      <c r="B953" s="412"/>
      <c r="C953" s="412"/>
      <c r="D953" s="412"/>
      <c r="E953" s="412"/>
      <c r="F953" s="412"/>
      <c r="G953" s="689"/>
      <c r="H953" s="689"/>
      <c r="I953" s="689"/>
      <c r="J953" s="689"/>
      <c r="K953" s="689"/>
      <c r="L953" s="689"/>
      <c r="M953" s="689"/>
      <c r="N953" s="689"/>
      <c r="O953" s="689"/>
      <c r="P953" s="689"/>
      <c r="Q953" s="689"/>
      <c r="R953" s="689"/>
      <c r="S953" s="689"/>
      <c r="T953" s="689"/>
      <c r="U953" s="689"/>
      <c r="V953" s="689"/>
      <c r="W953" s="327"/>
      <c r="X953" s="327"/>
      <c r="Y953" s="327"/>
      <c r="Z953" s="327"/>
      <c r="AA953" s="327"/>
      <c r="AB953" s="327"/>
    </row>
    <row r="954" spans="1:28" s="40" customFormat="1" ht="15">
      <c r="A954" s="412"/>
      <c r="B954" s="412"/>
      <c r="C954" s="412"/>
      <c r="D954" s="412"/>
      <c r="E954" s="412"/>
      <c r="F954" s="412"/>
      <c r="G954" s="689"/>
      <c r="H954" s="689"/>
      <c r="I954" s="689"/>
      <c r="J954" s="689"/>
      <c r="K954" s="689"/>
      <c r="L954" s="689"/>
      <c r="M954" s="689"/>
      <c r="N954" s="689"/>
      <c r="O954" s="689"/>
      <c r="P954" s="689"/>
      <c r="Q954" s="689"/>
      <c r="R954" s="689"/>
      <c r="S954" s="689"/>
      <c r="T954" s="689"/>
      <c r="U954" s="689"/>
      <c r="V954" s="689"/>
      <c r="W954" s="327"/>
      <c r="X954" s="327"/>
      <c r="Y954" s="327"/>
      <c r="Z954" s="327"/>
      <c r="AA954" s="327"/>
      <c r="AB954" s="327"/>
    </row>
    <row r="955" spans="1:28" s="40" customFormat="1" ht="15">
      <c r="A955" s="412"/>
      <c r="B955" s="412"/>
      <c r="C955" s="412"/>
      <c r="D955" s="412"/>
      <c r="E955" s="412"/>
      <c r="F955" s="412"/>
      <c r="G955" s="689"/>
      <c r="H955" s="689"/>
      <c r="I955" s="689"/>
      <c r="J955" s="689"/>
      <c r="K955" s="689"/>
      <c r="L955" s="689"/>
      <c r="M955" s="689"/>
      <c r="N955" s="689"/>
      <c r="O955" s="689"/>
      <c r="P955" s="689"/>
      <c r="Q955" s="689"/>
      <c r="R955" s="689"/>
      <c r="S955" s="689"/>
      <c r="T955" s="689"/>
      <c r="U955" s="689"/>
      <c r="V955" s="689"/>
      <c r="W955" s="327"/>
      <c r="X955" s="327"/>
      <c r="Y955" s="327"/>
      <c r="Z955" s="327"/>
      <c r="AA955" s="327"/>
      <c r="AB955" s="327"/>
    </row>
    <row r="956" spans="1:28" s="40" customFormat="1" ht="15">
      <c r="A956" s="412"/>
      <c r="B956" s="412"/>
      <c r="C956" s="412"/>
      <c r="D956" s="412"/>
      <c r="E956" s="412"/>
      <c r="F956" s="412"/>
      <c r="G956" s="689"/>
      <c r="H956" s="689"/>
      <c r="I956" s="689"/>
      <c r="J956" s="689"/>
      <c r="K956" s="689"/>
      <c r="L956" s="689"/>
      <c r="M956" s="689"/>
      <c r="N956" s="689"/>
      <c r="O956" s="689"/>
      <c r="P956" s="689"/>
      <c r="Q956" s="689"/>
      <c r="R956" s="689"/>
      <c r="S956" s="689"/>
      <c r="T956" s="689"/>
      <c r="U956" s="689"/>
      <c r="V956" s="689"/>
      <c r="W956" s="327"/>
      <c r="X956" s="327"/>
      <c r="Y956" s="327"/>
      <c r="Z956" s="327"/>
      <c r="AA956" s="327"/>
      <c r="AB956" s="327"/>
    </row>
    <row r="957" spans="1:28" s="40" customFormat="1" ht="15">
      <c r="A957" s="412"/>
      <c r="B957" s="412"/>
      <c r="C957" s="412"/>
      <c r="D957" s="412"/>
      <c r="E957" s="412"/>
      <c r="F957" s="412"/>
      <c r="G957" s="689"/>
      <c r="H957" s="689"/>
      <c r="I957" s="689"/>
      <c r="J957" s="689"/>
      <c r="K957" s="689"/>
      <c r="L957" s="689"/>
      <c r="M957" s="689"/>
      <c r="N957" s="689"/>
      <c r="O957" s="689"/>
      <c r="P957" s="689"/>
      <c r="Q957" s="689"/>
      <c r="R957" s="689"/>
      <c r="S957" s="689"/>
      <c r="T957" s="689"/>
      <c r="U957" s="689"/>
      <c r="V957" s="689"/>
      <c r="W957" s="327"/>
      <c r="X957" s="327"/>
      <c r="Y957" s="327"/>
      <c r="Z957" s="327"/>
      <c r="AA957" s="327"/>
      <c r="AB957" s="327"/>
    </row>
    <row r="958" spans="1:28" s="40" customFormat="1" ht="15">
      <c r="A958" s="412"/>
      <c r="B958" s="412"/>
      <c r="C958" s="412"/>
      <c r="D958" s="412"/>
      <c r="E958" s="412"/>
      <c r="F958" s="412"/>
      <c r="G958" s="689"/>
      <c r="H958" s="689"/>
      <c r="I958" s="689"/>
      <c r="J958" s="689"/>
      <c r="K958" s="689"/>
      <c r="L958" s="689"/>
      <c r="M958" s="689"/>
      <c r="N958" s="689"/>
      <c r="O958" s="689"/>
      <c r="P958" s="689"/>
      <c r="Q958" s="689"/>
      <c r="R958" s="689"/>
      <c r="S958" s="689"/>
      <c r="T958" s="689"/>
      <c r="U958" s="689"/>
      <c r="V958" s="689"/>
      <c r="W958" s="327"/>
      <c r="X958" s="327"/>
      <c r="Y958" s="327"/>
      <c r="Z958" s="327"/>
      <c r="AA958" s="327"/>
      <c r="AB958" s="327"/>
    </row>
    <row r="959" spans="1:28" s="40" customFormat="1" ht="15">
      <c r="A959" s="412"/>
      <c r="B959" s="412"/>
      <c r="C959" s="412"/>
      <c r="D959" s="412"/>
      <c r="E959" s="412"/>
      <c r="F959" s="412"/>
      <c r="G959" s="689"/>
      <c r="H959" s="689"/>
      <c r="I959" s="689"/>
      <c r="J959" s="689"/>
      <c r="K959" s="689"/>
      <c r="L959" s="689"/>
      <c r="M959" s="689"/>
      <c r="N959" s="689"/>
      <c r="O959" s="689"/>
      <c r="P959" s="689"/>
      <c r="Q959" s="689"/>
      <c r="R959" s="689"/>
      <c r="S959" s="689"/>
      <c r="T959" s="689"/>
      <c r="U959" s="689"/>
      <c r="V959" s="689"/>
      <c r="W959" s="327"/>
      <c r="X959" s="327"/>
      <c r="Y959" s="327"/>
      <c r="Z959" s="327"/>
      <c r="AA959" s="327"/>
      <c r="AB959" s="327"/>
    </row>
    <row r="960" spans="1:28" s="40" customFormat="1" ht="15">
      <c r="A960" s="412"/>
      <c r="B960" s="412"/>
      <c r="C960" s="412"/>
      <c r="D960" s="412"/>
      <c r="E960" s="412"/>
      <c r="F960" s="412"/>
      <c r="G960" s="689"/>
      <c r="H960" s="689"/>
      <c r="I960" s="689"/>
      <c r="J960" s="689"/>
      <c r="K960" s="689"/>
      <c r="L960" s="689"/>
      <c r="M960" s="689"/>
      <c r="N960" s="689"/>
      <c r="O960" s="689"/>
      <c r="P960" s="689"/>
      <c r="Q960" s="689"/>
      <c r="R960" s="689"/>
      <c r="S960" s="689"/>
      <c r="T960" s="689"/>
      <c r="U960" s="689"/>
      <c r="V960" s="689"/>
      <c r="W960" s="327"/>
      <c r="X960" s="327"/>
      <c r="Y960" s="327"/>
      <c r="Z960" s="327"/>
      <c r="AA960" s="327"/>
      <c r="AB960" s="327"/>
    </row>
    <row r="961" spans="1:28" s="40" customFormat="1" ht="15">
      <c r="A961" s="412"/>
      <c r="B961" s="412"/>
      <c r="C961" s="412"/>
      <c r="D961" s="412"/>
      <c r="E961" s="412"/>
      <c r="F961" s="412"/>
      <c r="G961" s="689"/>
      <c r="H961" s="689"/>
      <c r="I961" s="689"/>
      <c r="J961" s="689"/>
      <c r="K961" s="689"/>
      <c r="L961" s="689"/>
      <c r="M961" s="689"/>
      <c r="N961" s="689"/>
      <c r="O961" s="689"/>
      <c r="P961" s="689"/>
      <c r="Q961" s="689"/>
      <c r="R961" s="689"/>
      <c r="S961" s="689"/>
      <c r="T961" s="689"/>
      <c r="U961" s="689"/>
      <c r="V961" s="689"/>
      <c r="W961" s="327"/>
      <c r="X961" s="327"/>
      <c r="Y961" s="327"/>
      <c r="Z961" s="327"/>
      <c r="AA961" s="327"/>
      <c r="AB961" s="327"/>
    </row>
    <row r="962" spans="1:28" s="40" customFormat="1" ht="15">
      <c r="A962" s="412"/>
      <c r="B962" s="412"/>
      <c r="C962" s="412"/>
      <c r="D962" s="412"/>
      <c r="E962" s="412"/>
      <c r="F962" s="412"/>
      <c r="G962" s="689"/>
      <c r="H962" s="689"/>
      <c r="I962" s="689"/>
      <c r="J962" s="689"/>
      <c r="K962" s="689"/>
      <c r="L962" s="689"/>
      <c r="M962" s="689"/>
      <c r="N962" s="689"/>
      <c r="O962" s="689"/>
      <c r="P962" s="689"/>
      <c r="Q962" s="689"/>
      <c r="R962" s="689"/>
      <c r="S962" s="689"/>
      <c r="T962" s="689"/>
      <c r="U962" s="689"/>
      <c r="V962" s="689"/>
      <c r="W962" s="327"/>
      <c r="X962" s="327"/>
      <c r="Y962" s="327"/>
      <c r="Z962" s="327"/>
      <c r="AA962" s="327"/>
      <c r="AB962" s="327"/>
    </row>
    <row r="963" spans="1:28" s="40" customFormat="1" ht="15">
      <c r="A963" s="412"/>
      <c r="B963" s="412"/>
      <c r="C963" s="412"/>
      <c r="D963" s="412"/>
      <c r="E963" s="412"/>
      <c r="F963" s="412"/>
      <c r="G963" s="689"/>
      <c r="H963" s="689"/>
      <c r="I963" s="689"/>
      <c r="J963" s="689"/>
      <c r="K963" s="689"/>
      <c r="L963" s="689"/>
      <c r="M963" s="689"/>
      <c r="N963" s="689"/>
      <c r="O963" s="689"/>
      <c r="P963" s="689"/>
      <c r="Q963" s="689"/>
      <c r="R963" s="689"/>
      <c r="S963" s="689"/>
      <c r="T963" s="689"/>
      <c r="U963" s="689"/>
      <c r="V963" s="689"/>
      <c r="W963" s="327"/>
      <c r="X963" s="327"/>
      <c r="Y963" s="327"/>
      <c r="Z963" s="327"/>
      <c r="AA963" s="327"/>
      <c r="AB963" s="327"/>
    </row>
    <row r="964" spans="1:28" s="40" customFormat="1" ht="15">
      <c r="A964" s="412"/>
      <c r="B964" s="412"/>
      <c r="C964" s="412"/>
      <c r="D964" s="412"/>
      <c r="E964" s="412"/>
      <c r="F964" s="412"/>
      <c r="G964" s="689"/>
      <c r="H964" s="689"/>
      <c r="I964" s="689"/>
      <c r="J964" s="689"/>
      <c r="K964" s="689"/>
      <c r="L964" s="689"/>
      <c r="M964" s="689"/>
      <c r="N964" s="689"/>
      <c r="O964" s="689"/>
      <c r="P964" s="689"/>
      <c r="Q964" s="689"/>
      <c r="R964" s="689"/>
      <c r="S964" s="689"/>
      <c r="T964" s="689"/>
      <c r="U964" s="689"/>
      <c r="V964" s="689"/>
      <c r="W964" s="327"/>
      <c r="X964" s="327"/>
      <c r="Y964" s="327"/>
      <c r="Z964" s="327"/>
      <c r="AA964" s="327"/>
      <c r="AB964" s="327"/>
    </row>
    <row r="965" spans="1:28" s="40" customFormat="1" ht="15">
      <c r="A965" s="412"/>
      <c r="B965" s="412"/>
      <c r="C965" s="412"/>
      <c r="D965" s="412"/>
      <c r="E965" s="412"/>
      <c r="F965" s="412"/>
      <c r="G965" s="689"/>
      <c r="H965" s="689"/>
      <c r="I965" s="689"/>
      <c r="J965" s="689"/>
      <c r="K965" s="689"/>
      <c r="L965" s="689"/>
      <c r="M965" s="689"/>
      <c r="N965" s="689"/>
      <c r="O965" s="689"/>
      <c r="P965" s="689"/>
      <c r="Q965" s="689"/>
      <c r="R965" s="689"/>
      <c r="S965" s="689"/>
      <c r="T965" s="689"/>
      <c r="U965" s="689"/>
      <c r="V965" s="689"/>
      <c r="W965" s="327"/>
      <c r="X965" s="327"/>
      <c r="Y965" s="327"/>
      <c r="Z965" s="327"/>
      <c r="AA965" s="327"/>
      <c r="AB965" s="327"/>
    </row>
    <row r="966" spans="1:28" s="40" customFormat="1" ht="15">
      <c r="A966" s="412"/>
      <c r="B966" s="412"/>
      <c r="C966" s="412"/>
      <c r="D966" s="412"/>
      <c r="E966" s="412"/>
      <c r="F966" s="412"/>
      <c r="G966" s="689"/>
      <c r="H966" s="689"/>
      <c r="I966" s="689"/>
      <c r="J966" s="689"/>
      <c r="K966" s="689"/>
      <c r="L966" s="689"/>
      <c r="M966" s="689"/>
      <c r="N966" s="689"/>
      <c r="O966" s="689"/>
      <c r="P966" s="689"/>
      <c r="Q966" s="689"/>
      <c r="R966" s="689"/>
      <c r="S966" s="689"/>
      <c r="T966" s="689"/>
      <c r="U966" s="689"/>
      <c r="V966" s="689"/>
      <c r="W966" s="327"/>
      <c r="X966" s="327"/>
      <c r="Y966" s="327"/>
      <c r="Z966" s="327"/>
      <c r="AA966" s="327"/>
      <c r="AB966" s="327"/>
    </row>
    <row r="967" spans="1:28" s="40" customFormat="1" ht="15">
      <c r="A967" s="412"/>
      <c r="B967" s="412"/>
      <c r="C967" s="412"/>
      <c r="D967" s="412"/>
      <c r="E967" s="412"/>
      <c r="F967" s="412"/>
      <c r="G967" s="689"/>
      <c r="H967" s="689"/>
      <c r="I967" s="689"/>
      <c r="J967" s="689"/>
      <c r="K967" s="689"/>
      <c r="L967" s="689"/>
      <c r="M967" s="689"/>
      <c r="N967" s="689"/>
      <c r="O967" s="689"/>
      <c r="P967" s="689"/>
      <c r="Q967" s="689"/>
      <c r="R967" s="689"/>
      <c r="S967" s="689"/>
      <c r="T967" s="689"/>
      <c r="U967" s="689"/>
      <c r="V967" s="689"/>
      <c r="W967" s="327"/>
      <c r="X967" s="327"/>
      <c r="Y967" s="327"/>
      <c r="Z967" s="327"/>
      <c r="AA967" s="327"/>
      <c r="AB967" s="327"/>
    </row>
    <row r="968" spans="1:28" s="40" customFormat="1" ht="15">
      <c r="A968" s="412"/>
      <c r="B968" s="412"/>
      <c r="C968" s="412"/>
      <c r="D968" s="412"/>
      <c r="E968" s="412"/>
      <c r="F968" s="412"/>
      <c r="G968" s="689"/>
      <c r="H968" s="689"/>
      <c r="I968" s="689"/>
      <c r="J968" s="689"/>
      <c r="K968" s="689"/>
      <c r="L968" s="689"/>
      <c r="M968" s="689"/>
      <c r="N968" s="689"/>
      <c r="O968" s="689"/>
      <c r="P968" s="689"/>
      <c r="Q968" s="689"/>
      <c r="R968" s="689"/>
      <c r="S968" s="689"/>
      <c r="T968" s="689"/>
      <c r="U968" s="689"/>
      <c r="V968" s="689"/>
      <c r="W968" s="327"/>
      <c r="X968" s="327"/>
      <c r="Y968" s="327"/>
      <c r="Z968" s="327"/>
      <c r="AA968" s="327"/>
      <c r="AB968" s="327"/>
    </row>
    <row r="969" spans="1:28" s="40" customFormat="1" ht="15">
      <c r="A969" s="412"/>
      <c r="B969" s="412"/>
      <c r="C969" s="412"/>
      <c r="D969" s="412"/>
      <c r="E969" s="412"/>
      <c r="F969" s="412"/>
      <c r="G969" s="689"/>
      <c r="H969" s="689"/>
      <c r="I969" s="689"/>
      <c r="J969" s="689"/>
      <c r="K969" s="689"/>
      <c r="L969" s="689"/>
      <c r="M969" s="689"/>
      <c r="N969" s="689"/>
      <c r="O969" s="689"/>
      <c r="P969" s="689"/>
      <c r="Q969" s="689"/>
      <c r="R969" s="689"/>
      <c r="S969" s="689"/>
      <c r="T969" s="689"/>
      <c r="U969" s="689"/>
      <c r="V969" s="689"/>
      <c r="W969" s="327"/>
      <c r="X969" s="327"/>
      <c r="Y969" s="327"/>
      <c r="Z969" s="327"/>
      <c r="AA969" s="327"/>
      <c r="AB969" s="327"/>
    </row>
    <row r="970" spans="1:28" s="40" customFormat="1" ht="15">
      <c r="A970" s="412"/>
      <c r="B970" s="412"/>
      <c r="C970" s="412"/>
      <c r="D970" s="412"/>
      <c r="E970" s="412"/>
      <c r="F970" s="412"/>
      <c r="G970" s="689"/>
      <c r="H970" s="689"/>
      <c r="I970" s="689"/>
      <c r="J970" s="689"/>
      <c r="K970" s="689"/>
      <c r="L970" s="689"/>
      <c r="M970" s="689"/>
      <c r="N970" s="689"/>
      <c r="O970" s="689"/>
      <c r="P970" s="689"/>
      <c r="Q970" s="689"/>
      <c r="R970" s="689"/>
      <c r="S970" s="689"/>
      <c r="T970" s="689"/>
      <c r="U970" s="689"/>
      <c r="V970" s="689"/>
      <c r="W970" s="327"/>
      <c r="X970" s="327"/>
      <c r="Y970" s="327"/>
      <c r="Z970" s="327"/>
      <c r="AA970" s="327"/>
      <c r="AB970" s="327"/>
    </row>
    <row r="971" spans="1:28" s="40" customFormat="1" ht="15">
      <c r="A971" s="412"/>
      <c r="B971" s="412"/>
      <c r="C971" s="412"/>
      <c r="D971" s="412"/>
      <c r="E971" s="412"/>
      <c r="F971" s="412"/>
      <c r="G971" s="689"/>
      <c r="H971" s="689"/>
      <c r="I971" s="689"/>
      <c r="J971" s="689"/>
      <c r="K971" s="689"/>
      <c r="L971" s="689"/>
      <c r="M971" s="689"/>
      <c r="N971" s="689"/>
      <c r="O971" s="689"/>
      <c r="P971" s="689"/>
      <c r="Q971" s="689"/>
      <c r="R971" s="689"/>
      <c r="S971" s="689"/>
      <c r="T971" s="689"/>
      <c r="U971" s="689"/>
      <c r="V971" s="689"/>
      <c r="W971" s="327"/>
      <c r="X971" s="327"/>
      <c r="Y971" s="327"/>
      <c r="Z971" s="327"/>
      <c r="AA971" s="327"/>
      <c r="AB971" s="327"/>
    </row>
    <row r="972" spans="1:28" s="40" customFormat="1" ht="15">
      <c r="A972" s="412"/>
      <c r="B972" s="412"/>
      <c r="C972" s="412"/>
      <c r="D972" s="412"/>
      <c r="E972" s="412"/>
      <c r="F972" s="412"/>
      <c r="G972" s="689"/>
      <c r="H972" s="689"/>
      <c r="I972" s="689"/>
      <c r="J972" s="689"/>
      <c r="K972" s="689"/>
      <c r="L972" s="689"/>
      <c r="M972" s="689"/>
      <c r="N972" s="689"/>
      <c r="O972" s="689"/>
      <c r="P972" s="689"/>
      <c r="Q972" s="689"/>
      <c r="R972" s="689"/>
      <c r="S972" s="689"/>
      <c r="T972" s="689"/>
      <c r="U972" s="689"/>
      <c r="V972" s="689"/>
      <c r="W972" s="327"/>
      <c r="X972" s="327"/>
      <c r="Y972" s="327"/>
      <c r="Z972" s="327"/>
      <c r="AA972" s="327"/>
      <c r="AB972" s="327"/>
    </row>
    <row r="973" spans="1:28" s="40" customFormat="1" ht="15">
      <c r="A973" s="412"/>
      <c r="B973" s="412"/>
      <c r="C973" s="412"/>
      <c r="D973" s="412"/>
      <c r="E973" s="412"/>
      <c r="F973" s="412"/>
      <c r="G973" s="689"/>
      <c r="H973" s="689"/>
      <c r="I973" s="689"/>
      <c r="J973" s="689"/>
      <c r="K973" s="689"/>
      <c r="L973" s="689"/>
      <c r="M973" s="689"/>
      <c r="N973" s="689"/>
      <c r="O973" s="689"/>
      <c r="P973" s="689"/>
      <c r="Q973" s="689"/>
      <c r="R973" s="689"/>
      <c r="S973" s="689"/>
      <c r="T973" s="689"/>
      <c r="U973" s="689"/>
      <c r="V973" s="689"/>
      <c r="W973" s="327"/>
      <c r="X973" s="327"/>
      <c r="Y973" s="327"/>
      <c r="Z973" s="327"/>
      <c r="AA973" s="327"/>
      <c r="AB973" s="327"/>
    </row>
    <row r="974" spans="1:28" s="40" customFormat="1" ht="15">
      <c r="A974" s="412"/>
      <c r="B974" s="412"/>
      <c r="C974" s="412"/>
      <c r="D974" s="412"/>
      <c r="E974" s="412"/>
      <c r="F974" s="412"/>
      <c r="G974" s="689"/>
      <c r="H974" s="689"/>
      <c r="I974" s="689"/>
      <c r="J974" s="689"/>
      <c r="K974" s="689"/>
      <c r="L974" s="689"/>
      <c r="M974" s="689"/>
      <c r="N974" s="689"/>
      <c r="O974" s="689"/>
      <c r="P974" s="689"/>
      <c r="Q974" s="689"/>
      <c r="R974" s="689"/>
      <c r="S974" s="689"/>
      <c r="T974" s="689"/>
      <c r="U974" s="689"/>
      <c r="V974" s="689"/>
      <c r="W974" s="327"/>
      <c r="X974" s="327"/>
      <c r="Y974" s="327"/>
      <c r="Z974" s="327"/>
      <c r="AA974" s="327"/>
      <c r="AB974" s="327"/>
    </row>
    <row r="975" spans="1:28" s="40" customFormat="1" ht="15">
      <c r="A975" s="412"/>
      <c r="B975" s="412"/>
      <c r="C975" s="412"/>
      <c r="D975" s="412"/>
      <c r="E975" s="412"/>
      <c r="F975" s="412"/>
      <c r="G975" s="689"/>
      <c r="H975" s="689"/>
      <c r="I975" s="689"/>
      <c r="J975" s="689"/>
      <c r="K975" s="689"/>
      <c r="L975" s="689"/>
      <c r="M975" s="689"/>
      <c r="N975" s="689"/>
      <c r="O975" s="689"/>
      <c r="P975" s="689"/>
      <c r="Q975" s="689"/>
      <c r="R975" s="689"/>
      <c r="S975" s="689"/>
      <c r="T975" s="689"/>
      <c r="U975" s="689"/>
      <c r="V975" s="689"/>
      <c r="W975" s="327"/>
      <c r="X975" s="327"/>
      <c r="Y975" s="327"/>
      <c r="Z975" s="327"/>
      <c r="AA975" s="327"/>
      <c r="AB975" s="327"/>
    </row>
    <row r="976" spans="1:28" s="40" customFormat="1" ht="15">
      <c r="A976" s="412"/>
      <c r="B976" s="412"/>
      <c r="C976" s="412"/>
      <c r="D976" s="412"/>
      <c r="E976" s="412"/>
      <c r="F976" s="412"/>
      <c r="G976" s="689"/>
      <c r="H976" s="689"/>
      <c r="I976" s="689"/>
      <c r="J976" s="689"/>
      <c r="K976" s="689"/>
      <c r="L976" s="689"/>
      <c r="M976" s="689"/>
      <c r="N976" s="689"/>
      <c r="O976" s="689"/>
      <c r="P976" s="689"/>
      <c r="Q976" s="689"/>
      <c r="R976" s="689"/>
      <c r="S976" s="689"/>
      <c r="T976" s="689"/>
      <c r="U976" s="689"/>
      <c r="V976" s="689"/>
      <c r="W976" s="327"/>
      <c r="X976" s="327"/>
      <c r="Y976" s="327"/>
      <c r="Z976" s="327"/>
      <c r="AA976" s="327"/>
      <c r="AB976" s="327"/>
    </row>
    <row r="977" spans="1:28" s="40" customFormat="1" ht="15">
      <c r="A977" s="412"/>
      <c r="B977" s="412"/>
      <c r="C977" s="412"/>
      <c r="D977" s="412"/>
      <c r="E977" s="412"/>
      <c r="F977" s="412"/>
      <c r="G977" s="689"/>
      <c r="H977" s="689"/>
      <c r="I977" s="689"/>
      <c r="J977" s="689"/>
      <c r="K977" s="689"/>
      <c r="L977" s="689"/>
      <c r="M977" s="689"/>
      <c r="N977" s="689"/>
      <c r="O977" s="689"/>
      <c r="P977" s="689"/>
      <c r="Q977" s="689"/>
      <c r="R977" s="689"/>
      <c r="S977" s="689"/>
      <c r="T977" s="689"/>
      <c r="U977" s="689"/>
      <c r="V977" s="689"/>
      <c r="W977" s="327"/>
      <c r="X977" s="327"/>
      <c r="Y977" s="327"/>
      <c r="Z977" s="327"/>
      <c r="AA977" s="327"/>
      <c r="AB977" s="327"/>
    </row>
    <row r="978" spans="1:28" s="40" customFormat="1" ht="15">
      <c r="A978" s="412"/>
      <c r="B978" s="412"/>
      <c r="C978" s="412"/>
      <c r="D978" s="412"/>
      <c r="E978" s="412"/>
      <c r="F978" s="412"/>
      <c r="G978" s="689"/>
      <c r="H978" s="689"/>
      <c r="I978" s="689"/>
      <c r="J978" s="689"/>
      <c r="K978" s="689"/>
      <c r="L978" s="689"/>
      <c r="M978" s="689"/>
      <c r="N978" s="689"/>
      <c r="O978" s="689"/>
      <c r="P978" s="689"/>
      <c r="Q978" s="689"/>
      <c r="R978" s="689"/>
      <c r="S978" s="689"/>
      <c r="T978" s="689"/>
      <c r="U978" s="689"/>
      <c r="V978" s="689"/>
      <c r="W978" s="327"/>
      <c r="X978" s="327"/>
      <c r="Y978" s="327"/>
      <c r="Z978" s="327"/>
      <c r="AA978" s="327"/>
      <c r="AB978" s="327"/>
    </row>
    <row r="979" spans="1:28" s="40" customFormat="1" ht="15">
      <c r="A979" s="412"/>
      <c r="B979" s="412"/>
      <c r="C979" s="412"/>
      <c r="D979" s="412"/>
      <c r="E979" s="412"/>
      <c r="F979" s="412"/>
      <c r="G979" s="689"/>
      <c r="H979" s="689"/>
      <c r="I979" s="689"/>
      <c r="J979" s="689"/>
      <c r="K979" s="689"/>
      <c r="L979" s="689"/>
      <c r="M979" s="689"/>
      <c r="N979" s="689"/>
      <c r="O979" s="689"/>
      <c r="P979" s="689"/>
      <c r="Q979" s="689"/>
      <c r="R979" s="689"/>
      <c r="S979" s="689"/>
      <c r="T979" s="689"/>
      <c r="U979" s="689"/>
      <c r="V979" s="689"/>
      <c r="W979" s="327"/>
      <c r="X979" s="327"/>
      <c r="Y979" s="327"/>
      <c r="Z979" s="327"/>
      <c r="AA979" s="327"/>
      <c r="AB979" s="327"/>
    </row>
    <row r="980" spans="1:28" s="40" customFormat="1" ht="15">
      <c r="A980" s="412"/>
      <c r="B980" s="412"/>
      <c r="C980" s="412"/>
      <c r="D980" s="412"/>
      <c r="E980" s="412"/>
      <c r="F980" s="412"/>
      <c r="G980" s="689"/>
      <c r="H980" s="689"/>
      <c r="I980" s="689"/>
      <c r="J980" s="689"/>
      <c r="K980" s="689"/>
      <c r="L980" s="689"/>
      <c r="M980" s="689"/>
      <c r="N980" s="689"/>
      <c r="O980" s="689"/>
      <c r="P980" s="689"/>
      <c r="Q980" s="689"/>
      <c r="R980" s="689"/>
      <c r="S980" s="689"/>
      <c r="T980" s="689"/>
      <c r="U980" s="689"/>
      <c r="V980" s="689"/>
      <c r="W980" s="327"/>
      <c r="X980" s="327"/>
      <c r="Y980" s="327"/>
      <c r="Z980" s="327"/>
      <c r="AA980" s="327"/>
      <c r="AB980" s="327"/>
    </row>
    <row r="981" spans="1:28" s="40" customFormat="1" ht="15">
      <c r="A981" s="412"/>
      <c r="B981" s="412"/>
      <c r="C981" s="412"/>
      <c r="D981" s="412"/>
      <c r="E981" s="412"/>
      <c r="F981" s="412"/>
      <c r="G981" s="689"/>
      <c r="H981" s="689"/>
      <c r="I981" s="689"/>
      <c r="J981" s="689"/>
      <c r="K981" s="689"/>
      <c r="L981" s="689"/>
      <c r="M981" s="689"/>
      <c r="N981" s="689"/>
      <c r="O981" s="689"/>
      <c r="P981" s="689"/>
      <c r="Q981" s="689"/>
      <c r="R981" s="689"/>
      <c r="S981" s="689"/>
      <c r="T981" s="689"/>
      <c r="U981" s="689"/>
      <c r="V981" s="689"/>
      <c r="W981" s="327"/>
      <c r="X981" s="327"/>
      <c r="Y981" s="327"/>
      <c r="Z981" s="327"/>
      <c r="AA981" s="327"/>
      <c r="AB981" s="327"/>
    </row>
    <row r="982" spans="1:28" s="40" customFormat="1" ht="15">
      <c r="A982" s="412"/>
      <c r="B982" s="412"/>
      <c r="C982" s="412"/>
      <c r="D982" s="412"/>
      <c r="E982" s="412"/>
      <c r="F982" s="412"/>
      <c r="G982" s="689"/>
      <c r="H982" s="689"/>
      <c r="I982" s="689"/>
      <c r="J982" s="689"/>
      <c r="K982" s="689"/>
      <c r="L982" s="689"/>
      <c r="M982" s="689"/>
      <c r="N982" s="689"/>
      <c r="O982" s="689"/>
      <c r="P982" s="689"/>
      <c r="Q982" s="689"/>
      <c r="R982" s="689"/>
      <c r="S982" s="689"/>
      <c r="T982" s="689"/>
      <c r="U982" s="689"/>
      <c r="V982" s="689"/>
      <c r="W982" s="327"/>
      <c r="X982" s="327"/>
      <c r="Y982" s="327"/>
      <c r="Z982" s="327"/>
      <c r="AA982" s="327"/>
      <c r="AB982" s="327"/>
    </row>
    <row r="983" spans="1:28" s="40" customFormat="1" ht="15">
      <c r="A983" s="412"/>
      <c r="B983" s="412"/>
      <c r="C983" s="412"/>
      <c r="D983" s="412"/>
      <c r="E983" s="412"/>
      <c r="F983" s="412"/>
      <c r="G983" s="689"/>
      <c r="H983" s="689"/>
      <c r="I983" s="689"/>
      <c r="J983" s="689"/>
      <c r="K983" s="689"/>
      <c r="L983" s="689"/>
      <c r="M983" s="689"/>
      <c r="N983" s="689"/>
      <c r="O983" s="689"/>
      <c r="P983" s="689"/>
      <c r="Q983" s="689"/>
      <c r="R983" s="689"/>
      <c r="S983" s="689"/>
      <c r="T983" s="689"/>
      <c r="U983" s="689"/>
      <c r="V983" s="689"/>
      <c r="W983" s="327"/>
      <c r="X983" s="327"/>
      <c r="Y983" s="327"/>
      <c r="Z983" s="327"/>
      <c r="AA983" s="327"/>
      <c r="AB983" s="327"/>
    </row>
    <row r="984" spans="1:28" s="40" customFormat="1" ht="15">
      <c r="A984" s="412"/>
      <c r="B984" s="412"/>
      <c r="C984" s="412"/>
      <c r="D984" s="412"/>
      <c r="E984" s="412"/>
      <c r="F984" s="412"/>
      <c r="G984" s="689"/>
      <c r="H984" s="689"/>
      <c r="I984" s="689"/>
      <c r="J984" s="689"/>
      <c r="K984" s="689"/>
      <c r="L984" s="689"/>
      <c r="M984" s="689"/>
      <c r="N984" s="689"/>
      <c r="O984" s="689"/>
      <c r="P984" s="689"/>
      <c r="Q984" s="689"/>
      <c r="R984" s="689"/>
      <c r="S984" s="689"/>
      <c r="T984" s="689"/>
      <c r="U984" s="689"/>
      <c r="V984" s="689"/>
      <c r="W984" s="327"/>
      <c r="X984" s="327"/>
      <c r="Y984" s="327"/>
      <c r="Z984" s="327"/>
      <c r="AA984" s="327"/>
      <c r="AB984" s="327"/>
    </row>
    <row r="985" spans="1:28" s="40" customFormat="1" ht="15">
      <c r="A985" s="412"/>
      <c r="B985" s="412"/>
      <c r="C985" s="412"/>
      <c r="D985" s="412"/>
      <c r="E985" s="412"/>
      <c r="F985" s="412"/>
      <c r="G985" s="689"/>
      <c r="H985" s="689"/>
      <c r="I985" s="689"/>
      <c r="J985" s="689"/>
      <c r="K985" s="689"/>
      <c r="L985" s="689"/>
      <c r="M985" s="689"/>
      <c r="N985" s="689"/>
      <c r="O985" s="689"/>
      <c r="P985" s="689"/>
      <c r="Q985" s="689"/>
      <c r="R985" s="689"/>
      <c r="S985" s="689"/>
      <c r="T985" s="689"/>
      <c r="U985" s="689"/>
      <c r="V985" s="689"/>
      <c r="W985" s="327"/>
      <c r="X985" s="327"/>
      <c r="Y985" s="327"/>
      <c r="Z985" s="327"/>
      <c r="AA985" s="327"/>
      <c r="AB985" s="327"/>
    </row>
    <row r="986" spans="1:28" s="40" customFormat="1" ht="15">
      <c r="A986" s="412"/>
      <c r="B986" s="412"/>
      <c r="C986" s="412"/>
      <c r="D986" s="412"/>
      <c r="E986" s="412"/>
      <c r="F986" s="412"/>
      <c r="G986" s="689"/>
      <c r="H986" s="689"/>
      <c r="I986" s="689"/>
      <c r="J986" s="689"/>
      <c r="K986" s="689"/>
      <c r="L986" s="689"/>
      <c r="M986" s="689"/>
      <c r="N986" s="689"/>
      <c r="O986" s="689"/>
      <c r="P986" s="689"/>
      <c r="Q986" s="689"/>
      <c r="R986" s="689"/>
      <c r="S986" s="689"/>
      <c r="T986" s="689"/>
      <c r="U986" s="689"/>
      <c r="V986" s="689"/>
      <c r="W986" s="327"/>
      <c r="X986" s="327"/>
      <c r="Y986" s="327"/>
      <c r="Z986" s="327"/>
      <c r="AA986" s="327"/>
      <c r="AB986" s="327"/>
    </row>
    <row r="987" spans="1:28" s="40" customFormat="1" ht="15">
      <c r="A987" s="412"/>
      <c r="B987" s="412"/>
      <c r="C987" s="412"/>
      <c r="D987" s="412"/>
      <c r="E987" s="412"/>
      <c r="F987" s="412"/>
      <c r="G987" s="689"/>
      <c r="H987" s="689"/>
      <c r="I987" s="689"/>
      <c r="J987" s="689"/>
      <c r="K987" s="689"/>
      <c r="L987" s="689"/>
      <c r="M987" s="689"/>
      <c r="N987" s="689"/>
      <c r="O987" s="689"/>
      <c r="P987" s="689"/>
      <c r="Q987" s="689"/>
      <c r="R987" s="689"/>
      <c r="S987" s="689"/>
      <c r="T987" s="689"/>
      <c r="U987" s="689"/>
      <c r="V987" s="689"/>
      <c r="W987" s="327"/>
      <c r="X987" s="327"/>
      <c r="Y987" s="327"/>
      <c r="Z987" s="327"/>
      <c r="AA987" s="327"/>
      <c r="AB987" s="327"/>
    </row>
    <row r="988" spans="1:28" s="40" customFormat="1" ht="15">
      <c r="A988" s="412"/>
      <c r="B988" s="412"/>
      <c r="C988" s="412"/>
      <c r="D988" s="412"/>
      <c r="E988" s="412"/>
      <c r="F988" s="412"/>
      <c r="G988" s="689"/>
      <c r="H988" s="689"/>
      <c r="I988" s="689"/>
      <c r="J988" s="689"/>
      <c r="K988" s="689"/>
      <c r="L988" s="689"/>
      <c r="M988" s="689"/>
      <c r="N988" s="689"/>
      <c r="O988" s="689"/>
      <c r="P988" s="689"/>
      <c r="Q988" s="689"/>
      <c r="R988" s="689"/>
      <c r="S988" s="689"/>
      <c r="T988" s="689"/>
      <c r="U988" s="689"/>
      <c r="V988" s="689"/>
      <c r="W988" s="327"/>
      <c r="X988" s="327"/>
      <c r="Y988" s="327"/>
      <c r="Z988" s="327"/>
      <c r="AA988" s="327"/>
      <c r="AB988" s="327"/>
    </row>
    <row r="989" spans="1:28" s="40" customFormat="1" ht="15">
      <c r="A989" s="412"/>
      <c r="B989" s="412"/>
      <c r="C989" s="412"/>
      <c r="D989" s="412"/>
      <c r="E989" s="412"/>
      <c r="F989" s="412"/>
      <c r="G989" s="689"/>
      <c r="H989" s="689"/>
      <c r="I989" s="689"/>
      <c r="J989" s="689"/>
      <c r="K989" s="689"/>
      <c r="L989" s="689"/>
      <c r="M989" s="689"/>
      <c r="N989" s="689"/>
      <c r="O989" s="689"/>
      <c r="P989" s="689"/>
      <c r="Q989" s="689"/>
      <c r="R989" s="689"/>
      <c r="S989" s="689"/>
      <c r="T989" s="689"/>
      <c r="U989" s="689"/>
      <c r="V989" s="689"/>
      <c r="W989" s="327"/>
      <c r="X989" s="327"/>
      <c r="Y989" s="327"/>
      <c r="Z989" s="327"/>
      <c r="AA989" s="327"/>
      <c r="AB989" s="327"/>
    </row>
    <row r="990" spans="1:28" s="40" customFormat="1" ht="15">
      <c r="A990" s="412"/>
      <c r="B990" s="412"/>
      <c r="C990" s="412"/>
      <c r="D990" s="412"/>
      <c r="E990" s="412"/>
      <c r="F990" s="412"/>
      <c r="G990" s="689"/>
      <c r="H990" s="689"/>
      <c r="I990" s="689"/>
      <c r="J990" s="689"/>
      <c r="K990" s="689"/>
      <c r="L990" s="689"/>
      <c r="M990" s="689"/>
      <c r="N990" s="689"/>
      <c r="O990" s="689"/>
      <c r="P990" s="689"/>
      <c r="Q990" s="689"/>
      <c r="R990" s="689"/>
      <c r="S990" s="689"/>
      <c r="T990" s="689"/>
      <c r="U990" s="689"/>
      <c r="V990" s="689"/>
      <c r="W990" s="327"/>
      <c r="X990" s="327"/>
      <c r="Y990" s="327"/>
      <c r="Z990" s="327"/>
      <c r="AA990" s="327"/>
      <c r="AB990" s="327"/>
    </row>
    <row r="991" spans="1:28" s="40" customFormat="1" ht="15">
      <c r="A991" s="412"/>
      <c r="B991" s="412"/>
      <c r="C991" s="412"/>
      <c r="D991" s="412"/>
      <c r="E991" s="412"/>
      <c r="F991" s="412"/>
      <c r="G991" s="689"/>
      <c r="H991" s="689"/>
      <c r="I991" s="689"/>
      <c r="J991" s="689"/>
      <c r="K991" s="689"/>
      <c r="L991" s="689"/>
      <c r="M991" s="689"/>
      <c r="N991" s="689"/>
      <c r="O991" s="689"/>
      <c r="P991" s="689"/>
      <c r="Q991" s="689"/>
      <c r="R991" s="689"/>
      <c r="S991" s="689"/>
      <c r="T991" s="689"/>
      <c r="U991" s="689"/>
      <c r="V991" s="689"/>
      <c r="W991" s="327"/>
      <c r="X991" s="327"/>
      <c r="Y991" s="327"/>
      <c r="Z991" s="327"/>
      <c r="AA991" s="327"/>
      <c r="AB991" s="327"/>
    </row>
    <row r="992" spans="1:28" s="40" customFormat="1" ht="15">
      <c r="A992" s="412"/>
      <c r="B992" s="412"/>
      <c r="C992" s="412"/>
      <c r="D992" s="412"/>
      <c r="E992" s="412"/>
      <c r="F992" s="412"/>
      <c r="G992" s="689"/>
      <c r="H992" s="689"/>
      <c r="I992" s="689"/>
      <c r="J992" s="689"/>
      <c r="K992" s="689"/>
      <c r="L992" s="689"/>
      <c r="M992" s="689"/>
      <c r="N992" s="689"/>
      <c r="O992" s="689"/>
      <c r="P992" s="689"/>
      <c r="Q992" s="689"/>
      <c r="R992" s="689"/>
      <c r="S992" s="689"/>
      <c r="T992" s="689"/>
      <c r="U992" s="689"/>
      <c r="V992" s="689"/>
      <c r="W992" s="327"/>
      <c r="X992" s="327"/>
      <c r="Y992" s="327"/>
      <c r="Z992" s="327"/>
      <c r="AA992" s="327"/>
      <c r="AB992" s="327"/>
    </row>
    <row r="993" spans="1:28" s="40" customFormat="1" ht="15">
      <c r="A993" s="412"/>
      <c r="B993" s="412"/>
      <c r="C993" s="412"/>
      <c r="D993" s="412"/>
      <c r="E993" s="412"/>
      <c r="F993" s="412"/>
      <c r="G993" s="689"/>
      <c r="H993" s="689"/>
      <c r="I993" s="689"/>
      <c r="J993" s="689"/>
      <c r="K993" s="689"/>
      <c r="L993" s="689"/>
      <c r="M993" s="689"/>
      <c r="N993" s="689"/>
      <c r="O993" s="689"/>
      <c r="P993" s="689"/>
      <c r="Q993" s="689"/>
      <c r="R993" s="689"/>
      <c r="S993" s="689"/>
      <c r="T993" s="689"/>
      <c r="U993" s="689"/>
      <c r="V993" s="689"/>
      <c r="W993" s="327"/>
      <c r="X993" s="327"/>
      <c r="Y993" s="327"/>
      <c r="Z993" s="327"/>
      <c r="AA993" s="327"/>
      <c r="AB993" s="327"/>
    </row>
    <row r="994" spans="1:28" s="40" customFormat="1" ht="15">
      <c r="A994" s="412"/>
      <c r="B994" s="412"/>
      <c r="C994" s="412"/>
      <c r="D994" s="412"/>
      <c r="E994" s="412"/>
      <c r="F994" s="412"/>
      <c r="G994" s="689"/>
      <c r="H994" s="689"/>
      <c r="I994" s="689"/>
      <c r="J994" s="689"/>
      <c r="K994" s="689"/>
      <c r="L994" s="689"/>
      <c r="M994" s="689"/>
      <c r="N994" s="689"/>
      <c r="O994" s="689"/>
      <c r="P994" s="689"/>
      <c r="Q994" s="689"/>
      <c r="R994" s="689"/>
      <c r="S994" s="689"/>
      <c r="T994" s="689"/>
      <c r="U994" s="689"/>
      <c r="V994" s="689"/>
      <c r="W994" s="327"/>
      <c r="X994" s="327"/>
      <c r="Y994" s="327"/>
      <c r="Z994" s="327"/>
      <c r="AA994" s="327"/>
      <c r="AB994" s="327"/>
    </row>
    <row r="995" spans="1:28" s="40" customFormat="1" ht="15">
      <c r="A995" s="412"/>
      <c r="B995" s="412"/>
      <c r="C995" s="412"/>
      <c r="D995" s="412"/>
      <c r="E995" s="412"/>
      <c r="F995" s="412"/>
      <c r="G995" s="689"/>
      <c r="H995" s="689"/>
      <c r="I995" s="689"/>
      <c r="J995" s="689"/>
      <c r="K995" s="689"/>
      <c r="L995" s="689"/>
      <c r="M995" s="689"/>
      <c r="N995" s="689"/>
      <c r="O995" s="689"/>
      <c r="P995" s="689"/>
      <c r="Q995" s="689"/>
      <c r="R995" s="689"/>
      <c r="S995" s="689"/>
      <c r="T995" s="689"/>
      <c r="U995" s="689"/>
      <c r="V995" s="689"/>
      <c r="W995" s="327"/>
      <c r="X995" s="327"/>
      <c r="Y995" s="327"/>
      <c r="Z995" s="327"/>
      <c r="AA995" s="327"/>
      <c r="AB995" s="327"/>
    </row>
    <row r="996" spans="1:28" s="40" customFormat="1" ht="15">
      <c r="A996" s="412"/>
      <c r="B996" s="412"/>
      <c r="C996" s="412"/>
      <c r="D996" s="412"/>
      <c r="E996" s="412"/>
      <c r="F996" s="412"/>
      <c r="G996" s="689"/>
      <c r="H996" s="689"/>
      <c r="I996" s="689"/>
      <c r="J996" s="689"/>
      <c r="K996" s="689"/>
      <c r="L996" s="689"/>
      <c r="M996" s="689"/>
      <c r="N996" s="689"/>
      <c r="O996" s="689"/>
      <c r="P996" s="689"/>
      <c r="Q996" s="689"/>
      <c r="R996" s="689"/>
      <c r="S996" s="689"/>
      <c r="T996" s="689"/>
      <c r="U996" s="689"/>
      <c r="V996" s="689"/>
      <c r="W996" s="327"/>
      <c r="X996" s="327"/>
      <c r="Y996" s="327"/>
      <c r="Z996" s="327"/>
      <c r="AA996" s="327"/>
      <c r="AB996" s="327"/>
    </row>
    <row r="997" spans="1:28" s="40" customFormat="1" ht="15">
      <c r="A997" s="412"/>
      <c r="B997" s="412"/>
      <c r="C997" s="412"/>
      <c r="D997" s="412"/>
      <c r="E997" s="412"/>
      <c r="F997" s="412"/>
      <c r="G997" s="689"/>
      <c r="H997" s="689"/>
      <c r="I997" s="689"/>
      <c r="J997" s="689"/>
      <c r="K997" s="689"/>
      <c r="L997" s="689"/>
      <c r="M997" s="689"/>
      <c r="N997" s="689"/>
      <c r="O997" s="689"/>
      <c r="P997" s="689"/>
      <c r="Q997" s="689"/>
      <c r="R997" s="689"/>
      <c r="S997" s="689"/>
      <c r="T997" s="689"/>
      <c r="U997" s="689"/>
      <c r="V997" s="689"/>
      <c r="W997" s="327"/>
      <c r="X997" s="327"/>
      <c r="Y997" s="327"/>
      <c r="Z997" s="327"/>
      <c r="AA997" s="327"/>
      <c r="AB997" s="327"/>
    </row>
    <row r="998" spans="1:28" s="40" customFormat="1" ht="15">
      <c r="A998" s="412"/>
      <c r="B998" s="412"/>
      <c r="C998" s="412"/>
      <c r="D998" s="412"/>
      <c r="E998" s="412"/>
      <c r="F998" s="412"/>
      <c r="G998" s="689"/>
      <c r="H998" s="689"/>
      <c r="I998" s="689"/>
      <c r="J998" s="689"/>
      <c r="K998" s="689"/>
      <c r="L998" s="689"/>
      <c r="M998" s="689"/>
      <c r="N998" s="689"/>
      <c r="O998" s="689"/>
      <c r="P998" s="689"/>
      <c r="Q998" s="689"/>
      <c r="R998" s="689"/>
      <c r="S998" s="689"/>
      <c r="T998" s="689"/>
      <c r="U998" s="689"/>
      <c r="V998" s="689"/>
      <c r="W998" s="327"/>
      <c r="X998" s="327"/>
      <c r="Y998" s="327"/>
      <c r="Z998" s="327"/>
      <c r="AA998" s="327"/>
      <c r="AB998" s="327"/>
    </row>
    <row r="999" spans="1:28" s="40" customFormat="1" ht="15">
      <c r="A999" s="412"/>
      <c r="B999" s="412"/>
      <c r="C999" s="412"/>
      <c r="D999" s="412"/>
      <c r="E999" s="412"/>
      <c r="F999" s="412"/>
      <c r="G999" s="689"/>
      <c r="H999" s="689"/>
      <c r="I999" s="689"/>
      <c r="J999" s="689"/>
      <c r="K999" s="689"/>
      <c r="L999" s="689"/>
      <c r="M999" s="689"/>
      <c r="N999" s="689"/>
      <c r="O999" s="689"/>
      <c r="P999" s="689"/>
      <c r="Q999" s="689"/>
      <c r="R999" s="689"/>
      <c r="S999" s="689"/>
      <c r="T999" s="689"/>
      <c r="U999" s="689"/>
      <c r="V999" s="689"/>
      <c r="W999" s="327"/>
      <c r="X999" s="327"/>
      <c r="Y999" s="327"/>
      <c r="Z999" s="327"/>
      <c r="AA999" s="327"/>
      <c r="AB999" s="327"/>
    </row>
    <row r="1000" spans="1:28" s="40" customFormat="1" ht="15">
      <c r="A1000" s="412"/>
      <c r="B1000" s="412"/>
      <c r="C1000" s="412"/>
      <c r="D1000" s="412"/>
      <c r="E1000" s="412"/>
      <c r="F1000" s="412"/>
      <c r="G1000" s="689"/>
      <c r="H1000" s="689"/>
      <c r="I1000" s="689"/>
      <c r="J1000" s="689"/>
      <c r="K1000" s="689"/>
      <c r="L1000" s="689"/>
      <c r="M1000" s="689"/>
      <c r="N1000" s="689"/>
      <c r="O1000" s="689"/>
      <c r="P1000" s="689"/>
      <c r="Q1000" s="689"/>
      <c r="R1000" s="689"/>
      <c r="S1000" s="689"/>
      <c r="T1000" s="689"/>
      <c r="U1000" s="689"/>
      <c r="V1000" s="689"/>
      <c r="W1000" s="327"/>
      <c r="X1000" s="327"/>
      <c r="Y1000" s="327"/>
      <c r="Z1000" s="327"/>
      <c r="AA1000" s="327"/>
      <c r="AB1000" s="327"/>
    </row>
    <row r="1001" spans="1:28" s="40" customFormat="1" ht="15">
      <c r="A1001" s="412"/>
      <c r="B1001" s="412"/>
      <c r="C1001" s="412"/>
      <c r="D1001" s="412"/>
      <c r="E1001" s="412"/>
      <c r="F1001" s="412"/>
      <c r="G1001" s="689"/>
      <c r="H1001" s="689"/>
      <c r="I1001" s="689"/>
      <c r="J1001" s="689"/>
      <c r="K1001" s="689"/>
      <c r="L1001" s="689"/>
      <c r="M1001" s="689"/>
      <c r="N1001" s="689"/>
      <c r="O1001" s="689"/>
      <c r="P1001" s="689"/>
      <c r="Q1001" s="689"/>
      <c r="R1001" s="689"/>
      <c r="S1001" s="689"/>
      <c r="T1001" s="689"/>
      <c r="U1001" s="689"/>
      <c r="V1001" s="689"/>
      <c r="W1001" s="327"/>
      <c r="X1001" s="327"/>
      <c r="Y1001" s="327"/>
      <c r="Z1001" s="327"/>
      <c r="AA1001" s="327"/>
      <c r="AB1001" s="327"/>
    </row>
    <row r="1002" spans="1:28" s="40" customFormat="1" ht="15">
      <c r="A1002" s="412"/>
      <c r="B1002" s="412"/>
      <c r="C1002" s="412"/>
      <c r="D1002" s="412"/>
      <c r="E1002" s="412"/>
      <c r="F1002" s="412"/>
      <c r="G1002" s="689"/>
      <c r="H1002" s="689"/>
      <c r="I1002" s="689"/>
      <c r="J1002" s="689"/>
      <c r="K1002" s="689"/>
      <c r="L1002" s="689"/>
      <c r="M1002" s="689"/>
      <c r="N1002" s="689"/>
      <c r="O1002" s="689"/>
      <c r="P1002" s="689"/>
      <c r="Q1002" s="689"/>
      <c r="R1002" s="689"/>
      <c r="S1002" s="689"/>
      <c r="T1002" s="689"/>
      <c r="U1002" s="689"/>
      <c r="V1002" s="689"/>
      <c r="W1002" s="327"/>
      <c r="X1002" s="327"/>
      <c r="Y1002" s="327"/>
      <c r="Z1002" s="327"/>
      <c r="AA1002" s="327"/>
      <c r="AB1002" s="327"/>
    </row>
    <row r="1003" spans="1:28" s="40" customFormat="1" ht="15">
      <c r="A1003" s="412"/>
      <c r="B1003" s="412"/>
      <c r="C1003" s="412"/>
      <c r="D1003" s="412"/>
      <c r="E1003" s="412"/>
      <c r="F1003" s="412"/>
      <c r="G1003" s="689"/>
      <c r="H1003" s="689"/>
      <c r="I1003" s="689"/>
      <c r="J1003" s="689"/>
      <c r="K1003" s="689"/>
      <c r="L1003" s="689"/>
      <c r="M1003" s="689"/>
      <c r="N1003" s="689"/>
      <c r="O1003" s="689"/>
      <c r="P1003" s="689"/>
      <c r="Q1003" s="689"/>
      <c r="R1003" s="689"/>
      <c r="S1003" s="689"/>
      <c r="T1003" s="689"/>
      <c r="U1003" s="689"/>
      <c r="V1003" s="689"/>
      <c r="W1003" s="327"/>
      <c r="X1003" s="327"/>
      <c r="Y1003" s="327"/>
      <c r="Z1003" s="327"/>
      <c r="AA1003" s="327"/>
      <c r="AB1003" s="327"/>
    </row>
    <row r="1004" spans="1:28" s="40" customFormat="1" ht="15">
      <c r="A1004" s="412"/>
      <c r="B1004" s="412"/>
      <c r="C1004" s="412"/>
      <c r="D1004" s="412"/>
      <c r="E1004" s="412"/>
      <c r="F1004" s="412"/>
      <c r="G1004" s="689"/>
      <c r="H1004" s="689"/>
      <c r="I1004" s="689"/>
      <c r="J1004" s="689"/>
      <c r="K1004" s="689"/>
      <c r="L1004" s="689"/>
      <c r="M1004" s="689"/>
      <c r="N1004" s="689"/>
      <c r="O1004" s="689"/>
      <c r="P1004" s="689"/>
      <c r="Q1004" s="689"/>
      <c r="R1004" s="689"/>
      <c r="S1004" s="689"/>
      <c r="T1004" s="689"/>
      <c r="U1004" s="689"/>
      <c r="V1004" s="689"/>
      <c r="W1004" s="327"/>
      <c r="X1004" s="327"/>
      <c r="Y1004" s="327"/>
      <c r="Z1004" s="327"/>
      <c r="AA1004" s="327"/>
      <c r="AB1004" s="327"/>
    </row>
    <row r="1005" spans="1:28" s="40" customFormat="1" ht="15">
      <c r="A1005" s="412"/>
      <c r="B1005" s="412"/>
      <c r="C1005" s="412"/>
      <c r="D1005" s="412"/>
      <c r="E1005" s="412"/>
      <c r="F1005" s="412"/>
      <c r="G1005" s="689"/>
      <c r="H1005" s="689"/>
      <c r="I1005" s="689"/>
      <c r="J1005" s="689"/>
      <c r="K1005" s="689"/>
      <c r="L1005" s="689"/>
      <c r="M1005" s="689"/>
      <c r="N1005" s="689"/>
      <c r="O1005" s="689"/>
      <c r="P1005" s="689"/>
      <c r="Q1005" s="689"/>
      <c r="R1005" s="689"/>
      <c r="S1005" s="689"/>
      <c r="T1005" s="689"/>
      <c r="U1005" s="689"/>
      <c r="V1005" s="689"/>
      <c r="W1005" s="327"/>
      <c r="X1005" s="327"/>
      <c r="Y1005" s="327"/>
      <c r="Z1005" s="327"/>
      <c r="AA1005" s="327"/>
      <c r="AB1005" s="327"/>
    </row>
    <row r="1006" spans="1:28" s="40" customFormat="1" ht="15">
      <c r="A1006" s="412"/>
      <c r="B1006" s="412"/>
      <c r="C1006" s="412"/>
      <c r="D1006" s="412"/>
      <c r="E1006" s="412"/>
      <c r="F1006" s="412"/>
      <c r="G1006" s="689"/>
      <c r="H1006" s="689"/>
      <c r="I1006" s="689"/>
      <c r="J1006" s="689"/>
      <c r="K1006" s="689"/>
      <c r="L1006" s="689"/>
      <c r="M1006" s="689"/>
      <c r="N1006" s="689"/>
      <c r="O1006" s="689"/>
      <c r="P1006" s="689"/>
      <c r="Q1006" s="689"/>
      <c r="R1006" s="689"/>
      <c r="S1006" s="689"/>
      <c r="T1006" s="689"/>
      <c r="U1006" s="689"/>
      <c r="V1006" s="689"/>
      <c r="W1006" s="327"/>
      <c r="X1006" s="327"/>
      <c r="Y1006" s="327"/>
      <c r="Z1006" s="327"/>
      <c r="AA1006" s="327"/>
      <c r="AB1006" s="327"/>
    </row>
    <row r="1007" spans="1:28" s="40" customFormat="1" ht="15">
      <c r="A1007" s="412"/>
      <c r="B1007" s="412"/>
      <c r="C1007" s="412"/>
      <c r="D1007" s="412"/>
      <c r="E1007" s="412"/>
      <c r="F1007" s="412"/>
      <c r="G1007" s="689"/>
      <c r="H1007" s="689"/>
      <c r="I1007" s="689"/>
      <c r="J1007" s="689"/>
      <c r="K1007" s="689"/>
      <c r="L1007" s="689"/>
      <c r="M1007" s="689"/>
      <c r="N1007" s="689"/>
      <c r="O1007" s="689"/>
      <c r="P1007" s="689"/>
      <c r="Q1007" s="689"/>
      <c r="R1007" s="689"/>
      <c r="S1007" s="689"/>
      <c r="T1007" s="689"/>
      <c r="U1007" s="689"/>
      <c r="V1007" s="689"/>
      <c r="W1007" s="327"/>
      <c r="X1007" s="327"/>
      <c r="Y1007" s="327"/>
      <c r="Z1007" s="327"/>
      <c r="AA1007" s="327"/>
      <c r="AB1007" s="327"/>
    </row>
    <row r="1008" spans="1:28" s="40" customFormat="1" ht="15">
      <c r="A1008" s="412"/>
      <c r="B1008" s="412"/>
      <c r="C1008" s="412"/>
      <c r="D1008" s="412"/>
      <c r="E1008" s="412"/>
      <c r="F1008" s="412"/>
      <c r="G1008" s="689"/>
      <c r="H1008" s="689"/>
      <c r="I1008" s="689"/>
      <c r="J1008" s="689"/>
      <c r="K1008" s="689"/>
      <c r="L1008" s="689"/>
      <c r="M1008" s="689"/>
      <c r="N1008" s="689"/>
      <c r="O1008" s="689"/>
      <c r="P1008" s="689"/>
      <c r="Q1008" s="689"/>
      <c r="R1008" s="689"/>
      <c r="S1008" s="689"/>
      <c r="T1008" s="689"/>
      <c r="U1008" s="689"/>
      <c r="V1008" s="689"/>
      <c r="W1008" s="327"/>
      <c r="X1008" s="327"/>
      <c r="Y1008" s="327"/>
      <c r="Z1008" s="327"/>
      <c r="AA1008" s="327"/>
      <c r="AB1008" s="327"/>
    </row>
    <row r="1009" spans="1:28" s="40" customFormat="1" ht="15">
      <c r="A1009" s="412"/>
      <c r="B1009" s="412"/>
      <c r="C1009" s="412"/>
      <c r="D1009" s="412"/>
      <c r="E1009" s="412"/>
      <c r="F1009" s="412"/>
      <c r="G1009" s="689"/>
      <c r="H1009" s="689"/>
      <c r="I1009" s="689"/>
      <c r="J1009" s="689"/>
      <c r="K1009" s="689"/>
      <c r="L1009" s="689"/>
      <c r="M1009" s="689"/>
      <c r="N1009" s="689"/>
      <c r="O1009" s="689"/>
      <c r="P1009" s="689"/>
      <c r="Q1009" s="689"/>
      <c r="R1009" s="689"/>
      <c r="S1009" s="689"/>
      <c r="T1009" s="689"/>
      <c r="U1009" s="689"/>
      <c r="V1009" s="689"/>
      <c r="W1009" s="327"/>
      <c r="X1009" s="327"/>
      <c r="Y1009" s="327"/>
      <c r="Z1009" s="327"/>
      <c r="AA1009" s="327"/>
      <c r="AB1009" s="327"/>
    </row>
    <row r="1010" spans="1:28" s="40" customFormat="1" ht="15">
      <c r="A1010" s="412"/>
      <c r="B1010" s="412"/>
      <c r="C1010" s="412"/>
      <c r="D1010" s="412"/>
      <c r="E1010" s="412"/>
      <c r="F1010" s="412"/>
      <c r="G1010" s="689"/>
      <c r="H1010" s="689"/>
      <c r="I1010" s="689"/>
      <c r="J1010" s="689"/>
      <c r="K1010" s="689"/>
      <c r="L1010" s="689"/>
      <c r="M1010" s="689"/>
      <c r="N1010" s="689"/>
      <c r="O1010" s="689"/>
      <c r="P1010" s="689"/>
      <c r="Q1010" s="689"/>
      <c r="R1010" s="689"/>
      <c r="S1010" s="689"/>
      <c r="T1010" s="689"/>
      <c r="U1010" s="689"/>
      <c r="V1010" s="689"/>
      <c r="W1010" s="327"/>
      <c r="X1010" s="327"/>
      <c r="Y1010" s="327"/>
      <c r="Z1010" s="327"/>
      <c r="AA1010" s="327"/>
      <c r="AB1010" s="327"/>
    </row>
    <row r="1011" spans="1:28" s="40" customFormat="1" ht="15">
      <c r="A1011" s="412"/>
      <c r="B1011" s="412"/>
      <c r="C1011" s="412"/>
      <c r="D1011" s="412"/>
      <c r="E1011" s="412"/>
      <c r="F1011" s="412"/>
      <c r="G1011" s="689"/>
      <c r="H1011" s="689"/>
      <c r="I1011" s="689"/>
      <c r="J1011" s="689"/>
      <c r="K1011" s="689"/>
      <c r="L1011" s="689"/>
      <c r="M1011" s="689"/>
      <c r="N1011" s="689"/>
      <c r="O1011" s="689"/>
      <c r="P1011" s="689"/>
      <c r="Q1011" s="689"/>
      <c r="R1011" s="689"/>
      <c r="S1011" s="689"/>
      <c r="T1011" s="689"/>
      <c r="U1011" s="689"/>
      <c r="V1011" s="689"/>
      <c r="W1011" s="327"/>
      <c r="X1011" s="327"/>
      <c r="Y1011" s="327"/>
      <c r="Z1011" s="327"/>
      <c r="AA1011" s="327"/>
      <c r="AB1011" s="327"/>
    </row>
    <row r="1012" spans="1:28" s="40" customFormat="1" ht="15">
      <c r="A1012" s="412"/>
      <c r="B1012" s="412"/>
      <c r="C1012" s="412"/>
      <c r="D1012" s="412"/>
      <c r="E1012" s="412"/>
      <c r="F1012" s="412"/>
      <c r="G1012" s="689"/>
      <c r="H1012" s="689"/>
      <c r="I1012" s="689"/>
      <c r="J1012" s="689"/>
      <c r="K1012" s="689"/>
      <c r="L1012" s="689"/>
      <c r="M1012" s="689"/>
      <c r="N1012" s="689"/>
      <c r="O1012" s="689"/>
      <c r="P1012" s="689"/>
      <c r="Q1012" s="689"/>
      <c r="R1012" s="689"/>
      <c r="S1012" s="689"/>
      <c r="T1012" s="689"/>
      <c r="U1012" s="689"/>
      <c r="V1012" s="689"/>
      <c r="W1012" s="327"/>
      <c r="X1012" s="327"/>
      <c r="Y1012" s="327"/>
      <c r="Z1012" s="327"/>
      <c r="AA1012" s="327"/>
      <c r="AB1012" s="327"/>
    </row>
    <row r="1013" spans="1:28" s="40" customFormat="1" ht="15">
      <c r="A1013" s="412"/>
      <c r="B1013" s="412"/>
      <c r="C1013" s="412"/>
      <c r="D1013" s="412"/>
      <c r="E1013" s="412"/>
      <c r="F1013" s="412"/>
      <c r="G1013" s="689"/>
      <c r="H1013" s="689"/>
      <c r="I1013" s="689"/>
      <c r="J1013" s="689"/>
      <c r="K1013" s="689"/>
      <c r="L1013" s="689"/>
      <c r="M1013" s="689"/>
      <c r="N1013" s="689"/>
      <c r="O1013" s="689"/>
      <c r="P1013" s="689"/>
      <c r="Q1013" s="689"/>
      <c r="R1013" s="689"/>
      <c r="S1013" s="689"/>
      <c r="T1013" s="689"/>
      <c r="U1013" s="689"/>
      <c r="V1013" s="689"/>
      <c r="W1013" s="327"/>
      <c r="X1013" s="327"/>
      <c r="Y1013" s="327"/>
      <c r="Z1013" s="327"/>
      <c r="AA1013" s="327"/>
      <c r="AB1013" s="327"/>
    </row>
    <row r="1014" spans="1:28" s="40" customFormat="1" ht="15">
      <c r="A1014" s="412"/>
      <c r="B1014" s="412"/>
      <c r="C1014" s="412"/>
      <c r="D1014" s="412"/>
      <c r="E1014" s="412"/>
      <c r="F1014" s="412"/>
      <c r="G1014" s="689"/>
      <c r="H1014" s="689"/>
      <c r="I1014" s="689"/>
      <c r="J1014" s="689"/>
      <c r="K1014" s="689"/>
      <c r="L1014" s="689"/>
      <c r="M1014" s="689"/>
      <c r="N1014" s="689"/>
      <c r="O1014" s="689"/>
      <c r="P1014" s="689"/>
      <c r="Q1014" s="689"/>
      <c r="R1014" s="689"/>
      <c r="S1014" s="689"/>
      <c r="T1014" s="689"/>
      <c r="U1014" s="689"/>
      <c r="V1014" s="689"/>
      <c r="W1014" s="327"/>
      <c r="X1014" s="327"/>
      <c r="Y1014" s="327"/>
      <c r="Z1014" s="327"/>
      <c r="AA1014" s="327"/>
      <c r="AB1014" s="327"/>
    </row>
    <row r="1015" spans="1:28" s="40" customFormat="1" ht="15">
      <c r="A1015" s="412"/>
      <c r="B1015" s="412"/>
      <c r="C1015" s="412"/>
      <c r="D1015" s="412"/>
      <c r="E1015" s="412"/>
      <c r="F1015" s="412"/>
      <c r="G1015" s="689"/>
      <c r="H1015" s="689"/>
      <c r="I1015" s="689"/>
      <c r="J1015" s="689"/>
      <c r="K1015" s="689"/>
      <c r="L1015" s="689"/>
      <c r="M1015" s="689"/>
      <c r="N1015" s="689"/>
      <c r="O1015" s="689"/>
      <c r="P1015" s="689"/>
      <c r="Q1015" s="689"/>
      <c r="R1015" s="689"/>
      <c r="S1015" s="689"/>
      <c r="T1015" s="689"/>
      <c r="U1015" s="689"/>
      <c r="V1015" s="689"/>
      <c r="W1015" s="327"/>
      <c r="X1015" s="327"/>
      <c r="Y1015" s="327"/>
      <c r="Z1015" s="327"/>
      <c r="AA1015" s="327"/>
      <c r="AB1015" s="327"/>
    </row>
    <row r="1016" spans="1:28" s="40" customFormat="1" ht="15">
      <c r="A1016" s="412"/>
      <c r="B1016" s="412"/>
      <c r="C1016" s="412"/>
      <c r="D1016" s="412"/>
      <c r="E1016" s="412"/>
      <c r="F1016" s="412"/>
      <c r="G1016" s="689"/>
      <c r="H1016" s="689"/>
      <c r="I1016" s="689"/>
      <c r="J1016" s="689"/>
      <c r="K1016" s="689"/>
      <c r="L1016" s="689"/>
      <c r="M1016" s="689"/>
      <c r="N1016" s="689"/>
      <c r="O1016" s="689"/>
      <c r="P1016" s="689"/>
      <c r="Q1016" s="689"/>
      <c r="R1016" s="689"/>
      <c r="S1016" s="689"/>
      <c r="T1016" s="689"/>
      <c r="U1016" s="689"/>
      <c r="V1016" s="689"/>
      <c r="W1016" s="327"/>
      <c r="X1016" s="327"/>
      <c r="Y1016" s="327"/>
      <c r="Z1016" s="327"/>
      <c r="AA1016" s="327"/>
      <c r="AB1016" s="327"/>
    </row>
    <row r="1017" spans="1:28" s="40" customFormat="1" ht="15">
      <c r="A1017" s="412"/>
      <c r="B1017" s="412"/>
      <c r="C1017" s="412"/>
      <c r="D1017" s="412"/>
      <c r="E1017" s="412"/>
      <c r="F1017" s="412"/>
      <c r="G1017" s="689"/>
      <c r="H1017" s="689"/>
      <c r="I1017" s="689"/>
      <c r="J1017" s="689"/>
      <c r="K1017" s="689"/>
      <c r="L1017" s="689"/>
      <c r="M1017" s="689"/>
      <c r="N1017" s="689"/>
      <c r="O1017" s="689"/>
      <c r="P1017" s="689"/>
      <c r="Q1017" s="689"/>
      <c r="R1017" s="689"/>
      <c r="S1017" s="689"/>
      <c r="T1017" s="689"/>
      <c r="U1017" s="689"/>
      <c r="V1017" s="689"/>
      <c r="W1017" s="327"/>
      <c r="X1017" s="327"/>
      <c r="Y1017" s="327"/>
      <c r="Z1017" s="327"/>
      <c r="AA1017" s="327"/>
      <c r="AB1017" s="327"/>
    </row>
    <row r="1018" spans="1:28" s="40" customFormat="1" ht="15">
      <c r="A1018" s="412"/>
      <c r="B1018" s="412"/>
      <c r="C1018" s="412"/>
      <c r="D1018" s="412"/>
      <c r="E1018" s="412"/>
      <c r="F1018" s="412"/>
      <c r="G1018" s="689"/>
      <c r="H1018" s="689"/>
      <c r="I1018" s="689"/>
      <c r="J1018" s="689"/>
      <c r="K1018" s="689"/>
      <c r="L1018" s="689"/>
      <c r="M1018" s="689"/>
      <c r="N1018" s="689"/>
      <c r="O1018" s="689"/>
      <c r="P1018" s="689"/>
      <c r="Q1018" s="689"/>
      <c r="R1018" s="689"/>
      <c r="S1018" s="689"/>
      <c r="T1018" s="689"/>
      <c r="U1018" s="689"/>
      <c r="V1018" s="689"/>
      <c r="W1018" s="327"/>
      <c r="X1018" s="327"/>
      <c r="Y1018" s="327"/>
      <c r="Z1018" s="327"/>
      <c r="AA1018" s="327"/>
      <c r="AB1018" s="327"/>
    </row>
    <row r="1019" spans="1:28" s="40" customFormat="1" ht="15">
      <c r="A1019" s="412"/>
      <c r="B1019" s="412"/>
      <c r="C1019" s="412"/>
      <c r="D1019" s="412"/>
      <c r="E1019" s="412"/>
      <c r="F1019" s="412"/>
      <c r="G1019" s="689"/>
      <c r="H1019" s="689"/>
      <c r="I1019" s="689"/>
      <c r="J1019" s="689"/>
      <c r="K1019" s="689"/>
      <c r="L1019" s="689"/>
      <c r="M1019" s="689"/>
      <c r="N1019" s="689"/>
      <c r="O1019" s="689"/>
      <c r="P1019" s="689"/>
      <c r="Q1019" s="689"/>
      <c r="R1019" s="689"/>
      <c r="S1019" s="689"/>
      <c r="T1019" s="689"/>
      <c r="U1019" s="689"/>
      <c r="V1019" s="689"/>
      <c r="W1019" s="327"/>
      <c r="X1019" s="327"/>
      <c r="Y1019" s="327"/>
      <c r="Z1019" s="327"/>
      <c r="AA1019" s="327"/>
      <c r="AB1019" s="327"/>
    </row>
    <row r="1020" spans="1:28" s="40" customFormat="1" ht="15">
      <c r="A1020" s="412"/>
      <c r="B1020" s="412"/>
      <c r="C1020" s="412"/>
      <c r="D1020" s="412"/>
      <c r="E1020" s="412"/>
      <c r="F1020" s="412"/>
      <c r="G1020" s="689"/>
      <c r="H1020" s="689"/>
      <c r="I1020" s="689"/>
      <c r="J1020" s="689"/>
      <c r="K1020" s="689"/>
      <c r="L1020" s="689"/>
      <c r="M1020" s="689"/>
      <c r="N1020" s="689"/>
      <c r="O1020" s="689"/>
      <c r="P1020" s="689"/>
      <c r="Q1020" s="689"/>
      <c r="R1020" s="689"/>
      <c r="S1020" s="689"/>
      <c r="T1020" s="689"/>
      <c r="U1020" s="689"/>
      <c r="V1020" s="689"/>
      <c r="W1020" s="327"/>
      <c r="X1020" s="327"/>
      <c r="Y1020" s="327"/>
      <c r="Z1020" s="327"/>
      <c r="AA1020" s="327"/>
      <c r="AB1020" s="327"/>
    </row>
    <row r="1021" spans="1:28" s="40" customFormat="1" ht="15">
      <c r="A1021" s="412"/>
      <c r="B1021" s="412"/>
      <c r="C1021" s="412"/>
      <c r="D1021" s="412"/>
      <c r="E1021" s="412"/>
      <c r="F1021" s="412"/>
      <c r="G1021" s="689"/>
      <c r="H1021" s="689"/>
      <c r="I1021" s="689"/>
      <c r="J1021" s="689"/>
      <c r="K1021" s="689"/>
      <c r="L1021" s="689"/>
      <c r="M1021" s="689"/>
      <c r="N1021" s="689"/>
      <c r="O1021" s="689"/>
      <c r="P1021" s="689"/>
      <c r="Q1021" s="689"/>
      <c r="R1021" s="689"/>
      <c r="S1021" s="689"/>
      <c r="T1021" s="689"/>
      <c r="U1021" s="689"/>
      <c r="V1021" s="689"/>
      <c r="W1021" s="327"/>
      <c r="X1021" s="327"/>
      <c r="Y1021" s="327"/>
      <c r="Z1021" s="327"/>
      <c r="AA1021" s="327"/>
      <c r="AB1021" s="327"/>
    </row>
    <row r="1022" spans="1:28" s="40" customFormat="1" ht="15">
      <c r="A1022" s="412"/>
      <c r="B1022" s="412"/>
      <c r="C1022" s="412"/>
      <c r="D1022" s="412"/>
      <c r="E1022" s="412"/>
      <c r="F1022" s="412"/>
      <c r="G1022" s="689"/>
      <c r="H1022" s="689"/>
      <c r="I1022" s="689"/>
      <c r="J1022" s="689"/>
      <c r="K1022" s="689"/>
      <c r="L1022" s="689"/>
      <c r="M1022" s="689"/>
      <c r="N1022" s="689"/>
      <c r="O1022" s="689"/>
      <c r="P1022" s="689"/>
      <c r="Q1022" s="689"/>
      <c r="R1022" s="689"/>
      <c r="S1022" s="689"/>
      <c r="T1022" s="689"/>
      <c r="U1022" s="689"/>
      <c r="V1022" s="689"/>
      <c r="W1022" s="327"/>
      <c r="X1022" s="327"/>
      <c r="Y1022" s="327"/>
      <c r="Z1022" s="327"/>
      <c r="AA1022" s="327"/>
      <c r="AB1022" s="327"/>
    </row>
    <row r="1023" spans="1:28" s="40" customFormat="1" ht="15">
      <c r="A1023" s="412"/>
      <c r="B1023" s="412"/>
      <c r="C1023" s="412"/>
      <c r="D1023" s="412"/>
      <c r="E1023" s="412"/>
      <c r="F1023" s="412"/>
      <c r="G1023" s="689"/>
      <c r="H1023" s="689"/>
      <c r="I1023" s="689"/>
      <c r="J1023" s="689"/>
      <c r="K1023" s="689"/>
      <c r="L1023" s="689"/>
      <c r="M1023" s="689"/>
      <c r="N1023" s="689"/>
      <c r="O1023" s="689"/>
      <c r="P1023" s="689"/>
      <c r="Q1023" s="689"/>
      <c r="R1023" s="689"/>
      <c r="S1023" s="689"/>
      <c r="T1023" s="689"/>
      <c r="U1023" s="689"/>
      <c r="V1023" s="689"/>
      <c r="W1023" s="327"/>
      <c r="X1023" s="327"/>
      <c r="Y1023" s="327"/>
      <c r="Z1023" s="327"/>
      <c r="AA1023" s="327"/>
      <c r="AB1023" s="327"/>
    </row>
    <row r="1024" spans="1:28" s="40" customFormat="1" ht="15">
      <c r="A1024" s="412"/>
      <c r="B1024" s="412"/>
      <c r="C1024" s="412"/>
      <c r="D1024" s="412"/>
      <c r="E1024" s="412"/>
      <c r="F1024" s="412"/>
      <c r="G1024" s="689"/>
      <c r="H1024" s="689"/>
      <c r="I1024" s="689"/>
      <c r="J1024" s="689"/>
      <c r="K1024" s="689"/>
      <c r="L1024" s="689"/>
      <c r="M1024" s="689"/>
      <c r="N1024" s="689"/>
      <c r="O1024" s="689"/>
      <c r="P1024" s="689"/>
      <c r="Q1024" s="689"/>
      <c r="R1024" s="689"/>
      <c r="S1024" s="689"/>
      <c r="T1024" s="689"/>
      <c r="U1024" s="689"/>
      <c r="V1024" s="689"/>
      <c r="W1024" s="327"/>
      <c r="X1024" s="327"/>
      <c r="Y1024" s="327"/>
      <c r="Z1024" s="327"/>
      <c r="AA1024" s="327"/>
      <c r="AB1024" s="327"/>
    </row>
    <row r="1025" spans="1:28" s="40" customFormat="1" ht="15">
      <c r="A1025" s="412"/>
      <c r="B1025" s="412"/>
      <c r="C1025" s="412"/>
      <c r="D1025" s="412"/>
      <c r="E1025" s="412"/>
      <c r="F1025" s="412"/>
      <c r="G1025" s="689"/>
      <c r="H1025" s="689"/>
      <c r="I1025" s="689"/>
      <c r="J1025" s="689"/>
      <c r="K1025" s="689"/>
      <c r="L1025" s="689"/>
      <c r="M1025" s="689"/>
      <c r="N1025" s="689"/>
      <c r="O1025" s="689"/>
      <c r="P1025" s="689"/>
      <c r="Q1025" s="689"/>
      <c r="R1025" s="689"/>
      <c r="S1025" s="689"/>
      <c r="T1025" s="689"/>
      <c r="U1025" s="689"/>
      <c r="V1025" s="689"/>
      <c r="W1025" s="327"/>
      <c r="X1025" s="327"/>
      <c r="Y1025" s="327"/>
      <c r="Z1025" s="327"/>
      <c r="AA1025" s="327"/>
      <c r="AB1025" s="327"/>
    </row>
    <row r="1026" spans="1:28" s="40" customFormat="1" ht="15">
      <c r="A1026" s="412"/>
      <c r="B1026" s="412"/>
      <c r="C1026" s="412"/>
      <c r="D1026" s="412"/>
      <c r="E1026" s="412"/>
      <c r="F1026" s="412"/>
      <c r="G1026" s="689"/>
      <c r="H1026" s="689"/>
      <c r="I1026" s="689"/>
      <c r="J1026" s="689"/>
      <c r="K1026" s="689"/>
      <c r="L1026" s="689"/>
      <c r="M1026" s="689"/>
      <c r="N1026" s="689"/>
      <c r="O1026" s="689"/>
      <c r="P1026" s="689"/>
      <c r="Q1026" s="689"/>
      <c r="R1026" s="689"/>
      <c r="S1026" s="689"/>
      <c r="T1026" s="689"/>
      <c r="U1026" s="689"/>
      <c r="V1026" s="689"/>
      <c r="W1026" s="327"/>
      <c r="X1026" s="327"/>
      <c r="Y1026" s="327"/>
      <c r="Z1026" s="327"/>
      <c r="AA1026" s="327"/>
      <c r="AB1026" s="327"/>
    </row>
    <row r="1027" spans="1:28" s="40" customFormat="1" ht="15">
      <c r="A1027" s="412"/>
      <c r="B1027" s="412"/>
      <c r="C1027" s="412"/>
      <c r="D1027" s="412"/>
      <c r="E1027" s="412"/>
      <c r="F1027" s="412"/>
      <c r="G1027" s="689"/>
      <c r="H1027" s="689"/>
      <c r="I1027" s="689"/>
      <c r="J1027" s="689"/>
      <c r="K1027" s="689"/>
      <c r="L1027" s="689"/>
      <c r="M1027" s="689"/>
      <c r="N1027" s="689"/>
      <c r="O1027" s="689"/>
      <c r="P1027" s="689"/>
      <c r="Q1027" s="689"/>
      <c r="R1027" s="689"/>
      <c r="S1027" s="689"/>
      <c r="T1027" s="689"/>
      <c r="U1027" s="689"/>
      <c r="V1027" s="689"/>
      <c r="W1027" s="327"/>
      <c r="X1027" s="327"/>
      <c r="Y1027" s="327"/>
      <c r="Z1027" s="327"/>
      <c r="AA1027" s="327"/>
      <c r="AB1027" s="327"/>
    </row>
    <row r="1028" spans="1:28" s="40" customFormat="1" ht="15">
      <c r="A1028" s="412"/>
      <c r="B1028" s="412"/>
      <c r="C1028" s="412"/>
      <c r="D1028" s="412"/>
      <c r="E1028" s="412"/>
      <c r="F1028" s="412"/>
      <c r="G1028" s="689"/>
      <c r="H1028" s="689"/>
      <c r="I1028" s="689"/>
      <c r="J1028" s="689"/>
      <c r="K1028" s="689"/>
      <c r="L1028" s="689"/>
      <c r="M1028" s="689"/>
      <c r="N1028" s="689"/>
      <c r="O1028" s="689"/>
      <c r="P1028" s="689"/>
      <c r="Q1028" s="689"/>
      <c r="R1028" s="689"/>
      <c r="S1028" s="689"/>
      <c r="T1028" s="689"/>
      <c r="U1028" s="689"/>
      <c r="V1028" s="689"/>
      <c r="W1028" s="327"/>
      <c r="X1028" s="327"/>
      <c r="Y1028" s="327"/>
      <c r="Z1028" s="327"/>
      <c r="AA1028" s="327"/>
      <c r="AB1028" s="327"/>
    </row>
    <row r="1029" spans="1:28" s="40" customFormat="1" ht="15">
      <c r="A1029" s="412"/>
      <c r="B1029" s="412"/>
      <c r="C1029" s="412"/>
      <c r="D1029" s="412"/>
      <c r="E1029" s="412"/>
      <c r="F1029" s="412"/>
      <c r="G1029" s="689"/>
      <c r="H1029" s="689"/>
      <c r="I1029" s="689"/>
      <c r="J1029" s="689"/>
      <c r="K1029" s="689"/>
      <c r="L1029" s="689"/>
      <c r="M1029" s="689"/>
      <c r="N1029" s="689"/>
      <c r="O1029" s="689"/>
      <c r="P1029" s="689"/>
      <c r="Q1029" s="689"/>
      <c r="R1029" s="689"/>
      <c r="S1029" s="689"/>
      <c r="T1029" s="689"/>
      <c r="U1029" s="689"/>
      <c r="V1029" s="689"/>
      <c r="W1029" s="327"/>
      <c r="X1029" s="327"/>
      <c r="Y1029" s="327"/>
      <c r="Z1029" s="327"/>
      <c r="AA1029" s="327"/>
      <c r="AB1029" s="327"/>
    </row>
    <row r="1030" spans="1:28" s="40" customFormat="1" ht="15">
      <c r="A1030" s="412"/>
      <c r="B1030" s="412"/>
      <c r="C1030" s="412"/>
      <c r="D1030" s="412"/>
      <c r="E1030" s="412"/>
      <c r="F1030" s="412"/>
      <c r="G1030" s="689"/>
      <c r="H1030" s="689"/>
      <c r="I1030" s="689"/>
      <c r="J1030" s="689"/>
      <c r="K1030" s="689"/>
      <c r="L1030" s="689"/>
      <c r="M1030" s="689"/>
      <c r="N1030" s="689"/>
      <c r="O1030" s="689"/>
      <c r="P1030" s="689"/>
      <c r="Q1030" s="689"/>
      <c r="R1030" s="689"/>
      <c r="S1030" s="689"/>
      <c r="T1030" s="689"/>
      <c r="U1030" s="689"/>
      <c r="V1030" s="689"/>
      <c r="W1030" s="327"/>
      <c r="X1030" s="327"/>
      <c r="Y1030" s="327"/>
      <c r="Z1030" s="327"/>
      <c r="AA1030" s="327"/>
      <c r="AB1030" s="327"/>
    </row>
    <row r="1031" spans="1:28" s="40" customFormat="1" ht="15">
      <c r="A1031" s="412"/>
      <c r="B1031" s="412"/>
      <c r="C1031" s="412"/>
      <c r="D1031" s="412"/>
      <c r="E1031" s="412"/>
      <c r="F1031" s="412"/>
      <c r="G1031" s="689"/>
      <c r="H1031" s="689"/>
      <c r="I1031" s="689"/>
      <c r="J1031" s="689"/>
      <c r="K1031" s="689"/>
      <c r="L1031" s="689"/>
      <c r="M1031" s="689"/>
      <c r="N1031" s="689"/>
      <c r="O1031" s="689"/>
      <c r="P1031" s="689"/>
      <c r="Q1031" s="689"/>
      <c r="R1031" s="689"/>
      <c r="S1031" s="689"/>
      <c r="T1031" s="689"/>
      <c r="U1031" s="689"/>
      <c r="V1031" s="689"/>
      <c r="W1031" s="327"/>
      <c r="X1031" s="327"/>
      <c r="Y1031" s="327"/>
      <c r="Z1031" s="327"/>
      <c r="AA1031" s="327"/>
      <c r="AB1031" s="327"/>
    </row>
    <row r="1032" spans="1:28" s="40" customFormat="1" ht="15">
      <c r="A1032" s="412"/>
      <c r="B1032" s="412"/>
      <c r="C1032" s="412"/>
      <c r="D1032" s="412"/>
      <c r="E1032" s="412"/>
      <c r="F1032" s="412"/>
      <c r="G1032" s="689"/>
      <c r="H1032" s="689"/>
      <c r="I1032" s="689"/>
      <c r="J1032" s="689"/>
      <c r="K1032" s="689"/>
      <c r="L1032" s="689"/>
      <c r="M1032" s="689"/>
      <c r="N1032" s="689"/>
      <c r="O1032" s="689"/>
      <c r="P1032" s="689"/>
      <c r="Q1032" s="689"/>
      <c r="R1032" s="689"/>
      <c r="S1032" s="689"/>
      <c r="T1032" s="689"/>
      <c r="U1032" s="689"/>
      <c r="V1032" s="689"/>
      <c r="W1032" s="327"/>
      <c r="X1032" s="327"/>
      <c r="Y1032" s="327"/>
      <c r="Z1032" s="327"/>
      <c r="AA1032" s="327"/>
      <c r="AB1032" s="327"/>
    </row>
    <row r="1033" spans="1:28" s="40" customFormat="1" ht="15">
      <c r="A1033" s="412"/>
      <c r="B1033" s="412"/>
      <c r="C1033" s="412"/>
      <c r="D1033" s="412"/>
      <c r="E1033" s="412"/>
      <c r="F1033" s="412"/>
      <c r="G1033" s="689"/>
      <c r="H1033" s="689"/>
      <c r="I1033" s="689"/>
      <c r="J1033" s="689"/>
      <c r="K1033" s="689"/>
      <c r="L1033" s="689"/>
      <c r="M1033" s="689"/>
      <c r="N1033" s="689"/>
      <c r="O1033" s="689"/>
      <c r="P1033" s="689"/>
      <c r="Q1033" s="689"/>
      <c r="R1033" s="689"/>
      <c r="S1033" s="689"/>
      <c r="T1033" s="689"/>
      <c r="U1033" s="689"/>
      <c r="V1033" s="689"/>
      <c r="W1033" s="327"/>
      <c r="X1033" s="327"/>
      <c r="Y1033" s="327"/>
      <c r="Z1033" s="327"/>
      <c r="AA1033" s="327"/>
      <c r="AB1033" s="327"/>
    </row>
    <row r="1034" spans="1:28" s="40" customFormat="1" ht="15">
      <c r="A1034" s="412"/>
      <c r="B1034" s="412"/>
      <c r="C1034" s="412"/>
      <c r="D1034" s="412"/>
      <c r="E1034" s="412"/>
      <c r="F1034" s="412"/>
      <c r="G1034" s="689"/>
      <c r="H1034" s="689"/>
      <c r="I1034" s="689"/>
      <c r="J1034" s="689"/>
      <c r="K1034" s="689"/>
      <c r="L1034" s="689"/>
      <c r="M1034" s="689"/>
      <c r="N1034" s="689"/>
      <c r="O1034" s="689"/>
      <c r="P1034" s="689"/>
      <c r="Q1034" s="689"/>
      <c r="R1034" s="689"/>
      <c r="S1034" s="689"/>
      <c r="T1034" s="689"/>
      <c r="U1034" s="689"/>
      <c r="V1034" s="689"/>
      <c r="W1034" s="327"/>
      <c r="X1034" s="327"/>
      <c r="Y1034" s="327"/>
      <c r="Z1034" s="327"/>
      <c r="AA1034" s="327"/>
      <c r="AB1034" s="327"/>
    </row>
    <row r="1035" spans="1:28" s="40" customFormat="1" ht="15">
      <c r="A1035" s="412"/>
      <c r="B1035" s="412"/>
      <c r="C1035" s="412"/>
      <c r="D1035" s="412"/>
      <c r="E1035" s="412"/>
      <c r="F1035" s="412"/>
      <c r="G1035" s="689"/>
      <c r="H1035" s="689"/>
      <c r="I1035" s="689"/>
      <c r="J1035" s="689"/>
      <c r="K1035" s="689"/>
      <c r="L1035" s="689"/>
      <c r="M1035" s="689"/>
      <c r="N1035" s="689"/>
      <c r="O1035" s="689"/>
      <c r="P1035" s="689"/>
      <c r="Q1035" s="689"/>
      <c r="R1035" s="689"/>
      <c r="S1035" s="689"/>
      <c r="T1035" s="689"/>
      <c r="U1035" s="689"/>
      <c r="V1035" s="689"/>
      <c r="W1035" s="327"/>
      <c r="X1035" s="327"/>
      <c r="Y1035" s="327"/>
      <c r="Z1035" s="327"/>
      <c r="AA1035" s="327"/>
      <c r="AB1035" s="327"/>
    </row>
    <row r="1036" spans="1:28" s="40" customFormat="1" ht="15">
      <c r="A1036" s="412"/>
      <c r="B1036" s="412"/>
      <c r="C1036" s="412"/>
      <c r="D1036" s="412"/>
      <c r="E1036" s="412"/>
      <c r="F1036" s="412"/>
      <c r="G1036" s="689"/>
      <c r="H1036" s="689"/>
      <c r="I1036" s="689"/>
      <c r="J1036" s="689"/>
      <c r="K1036" s="689"/>
      <c r="L1036" s="689"/>
      <c r="M1036" s="689"/>
      <c r="N1036" s="689"/>
      <c r="O1036" s="689"/>
      <c r="P1036" s="689"/>
      <c r="Q1036" s="689"/>
      <c r="R1036" s="689"/>
      <c r="S1036" s="689"/>
      <c r="T1036" s="689"/>
      <c r="U1036" s="689"/>
      <c r="V1036" s="689"/>
      <c r="W1036" s="327"/>
      <c r="X1036" s="327"/>
      <c r="Y1036" s="327"/>
      <c r="Z1036" s="327"/>
      <c r="AA1036" s="327"/>
      <c r="AB1036" s="327"/>
    </row>
    <row r="1037" spans="1:28" s="40" customFormat="1" ht="15">
      <c r="A1037" s="412"/>
      <c r="B1037" s="412"/>
      <c r="C1037" s="412"/>
      <c r="D1037" s="412"/>
      <c r="E1037" s="412"/>
      <c r="F1037" s="412"/>
      <c r="G1037" s="689"/>
      <c r="H1037" s="689"/>
      <c r="I1037" s="689"/>
      <c r="J1037" s="689"/>
      <c r="K1037" s="689"/>
      <c r="L1037" s="689"/>
      <c r="M1037" s="689"/>
      <c r="N1037" s="689"/>
      <c r="O1037" s="689"/>
      <c r="P1037" s="689"/>
      <c r="Q1037" s="689"/>
      <c r="R1037" s="689"/>
      <c r="S1037" s="689"/>
      <c r="T1037" s="689"/>
      <c r="U1037" s="689"/>
      <c r="V1037" s="689"/>
      <c r="W1037" s="327"/>
      <c r="X1037" s="327"/>
      <c r="Y1037" s="327"/>
      <c r="Z1037" s="327"/>
      <c r="AA1037" s="327"/>
      <c r="AB1037" s="327"/>
    </row>
    <row r="1038" spans="1:28" s="40" customFormat="1" ht="15">
      <c r="A1038" s="412"/>
      <c r="B1038" s="412"/>
      <c r="C1038" s="412"/>
      <c r="D1038" s="412"/>
      <c r="E1038" s="412"/>
      <c r="F1038" s="412"/>
      <c r="G1038" s="689"/>
      <c r="H1038" s="689"/>
      <c r="I1038" s="689"/>
      <c r="J1038" s="689"/>
      <c r="K1038" s="689"/>
      <c r="L1038" s="689"/>
      <c r="M1038" s="689"/>
      <c r="N1038" s="689"/>
      <c r="O1038" s="689"/>
      <c r="P1038" s="689"/>
      <c r="Q1038" s="689"/>
      <c r="R1038" s="689"/>
      <c r="S1038" s="689"/>
      <c r="T1038" s="689"/>
      <c r="U1038" s="689"/>
      <c r="V1038" s="689"/>
      <c r="W1038" s="327"/>
      <c r="X1038" s="327"/>
      <c r="Y1038" s="327"/>
      <c r="Z1038" s="327"/>
      <c r="AA1038" s="327"/>
      <c r="AB1038" s="327"/>
    </row>
    <row r="1039" spans="1:28" s="40" customFormat="1" ht="15">
      <c r="A1039" s="412"/>
      <c r="B1039" s="412"/>
      <c r="C1039" s="412"/>
      <c r="D1039" s="412"/>
      <c r="E1039" s="412"/>
      <c r="F1039" s="412"/>
      <c r="G1039" s="689"/>
      <c r="H1039" s="689"/>
      <c r="I1039" s="689"/>
      <c r="J1039" s="689"/>
      <c r="K1039" s="689"/>
      <c r="L1039" s="689"/>
      <c r="M1039" s="689"/>
      <c r="N1039" s="689"/>
      <c r="O1039" s="689"/>
      <c r="P1039" s="689"/>
      <c r="Q1039" s="689"/>
      <c r="R1039" s="689"/>
      <c r="S1039" s="689"/>
      <c r="T1039" s="689"/>
      <c r="U1039" s="689"/>
      <c r="V1039" s="689"/>
      <c r="W1039" s="327"/>
      <c r="X1039" s="327"/>
      <c r="Y1039" s="327"/>
      <c r="Z1039" s="327"/>
      <c r="AA1039" s="327"/>
      <c r="AB1039" s="327"/>
    </row>
    <row r="1040" spans="1:28" s="40" customFormat="1" ht="15">
      <c r="A1040" s="412"/>
      <c r="B1040" s="412"/>
      <c r="C1040" s="412"/>
      <c r="D1040" s="412"/>
      <c r="E1040" s="412"/>
      <c r="F1040" s="412"/>
      <c r="G1040" s="689"/>
      <c r="H1040" s="689"/>
      <c r="I1040" s="689"/>
      <c r="J1040" s="689"/>
      <c r="K1040" s="689"/>
      <c r="L1040" s="689"/>
      <c r="M1040" s="689"/>
      <c r="N1040" s="689"/>
      <c r="O1040" s="689"/>
      <c r="P1040" s="689"/>
      <c r="Q1040" s="689"/>
      <c r="R1040" s="689"/>
      <c r="S1040" s="689"/>
      <c r="T1040" s="689"/>
      <c r="U1040" s="689"/>
      <c r="V1040" s="689"/>
      <c r="W1040" s="327"/>
      <c r="X1040" s="327"/>
      <c r="Y1040" s="327"/>
      <c r="Z1040" s="327"/>
      <c r="AA1040" s="327"/>
      <c r="AB1040" s="327"/>
    </row>
    <row r="1041" spans="1:28" s="40" customFormat="1" ht="15">
      <c r="A1041" s="412"/>
      <c r="B1041" s="412"/>
      <c r="C1041" s="412"/>
      <c r="D1041" s="412"/>
      <c r="E1041" s="412"/>
      <c r="F1041" s="412"/>
      <c r="G1041" s="689"/>
      <c r="H1041" s="689"/>
      <c r="I1041" s="689"/>
      <c r="J1041" s="689"/>
      <c r="K1041" s="689"/>
      <c r="L1041" s="689"/>
      <c r="M1041" s="689"/>
      <c r="N1041" s="689"/>
      <c r="O1041" s="689"/>
      <c r="P1041" s="689"/>
      <c r="Q1041" s="689"/>
      <c r="R1041" s="689"/>
      <c r="S1041" s="689"/>
      <c r="T1041" s="689"/>
      <c r="U1041" s="689"/>
      <c r="V1041" s="689"/>
      <c r="W1041" s="327"/>
      <c r="X1041" s="327"/>
      <c r="Y1041" s="327"/>
      <c r="Z1041" s="327"/>
      <c r="AA1041" s="327"/>
      <c r="AB1041" s="327"/>
    </row>
    <row r="1042" spans="1:28" s="40" customFormat="1" ht="15">
      <c r="A1042" s="412"/>
      <c r="B1042" s="412"/>
      <c r="C1042" s="412"/>
      <c r="D1042" s="412"/>
      <c r="E1042" s="412"/>
      <c r="F1042" s="412"/>
      <c r="G1042" s="689"/>
      <c r="H1042" s="689"/>
      <c r="I1042" s="689"/>
      <c r="J1042" s="689"/>
      <c r="K1042" s="689"/>
      <c r="L1042" s="689"/>
      <c r="M1042" s="689"/>
      <c r="N1042" s="689"/>
      <c r="O1042" s="689"/>
      <c r="P1042" s="689"/>
      <c r="Q1042" s="689"/>
      <c r="R1042" s="689"/>
      <c r="S1042" s="689"/>
      <c r="T1042" s="689"/>
      <c r="U1042" s="689"/>
      <c r="V1042" s="689"/>
      <c r="W1042" s="327"/>
      <c r="X1042" s="327"/>
      <c r="Y1042" s="327"/>
      <c r="Z1042" s="327"/>
      <c r="AA1042" s="327"/>
      <c r="AB1042" s="327"/>
    </row>
    <row r="1043" spans="1:28" s="40" customFormat="1" ht="15">
      <c r="A1043" s="412"/>
      <c r="B1043" s="412"/>
      <c r="C1043" s="412"/>
      <c r="D1043" s="412"/>
      <c r="E1043" s="412"/>
      <c r="F1043" s="412"/>
      <c r="G1043" s="689"/>
      <c r="H1043" s="689"/>
      <c r="I1043" s="689"/>
      <c r="J1043" s="689"/>
      <c r="K1043" s="689"/>
      <c r="L1043" s="689"/>
      <c r="M1043" s="689"/>
      <c r="N1043" s="689"/>
      <c r="O1043" s="689"/>
      <c r="P1043" s="689"/>
      <c r="Q1043" s="689"/>
      <c r="R1043" s="689"/>
      <c r="S1043" s="689"/>
      <c r="T1043" s="689"/>
      <c r="U1043" s="689"/>
      <c r="V1043" s="689"/>
      <c r="W1043" s="327"/>
      <c r="X1043" s="327"/>
      <c r="Y1043" s="327"/>
      <c r="Z1043" s="327"/>
      <c r="AA1043" s="327"/>
      <c r="AB1043" s="327"/>
    </row>
    <row r="1044" spans="1:28" s="40" customFormat="1" ht="15">
      <c r="A1044" s="412"/>
      <c r="B1044" s="412"/>
      <c r="C1044" s="412"/>
      <c r="D1044" s="412"/>
      <c r="E1044" s="412"/>
      <c r="F1044" s="412"/>
      <c r="G1044" s="689"/>
      <c r="H1044" s="689"/>
      <c r="I1044" s="689"/>
      <c r="J1044" s="689"/>
      <c r="K1044" s="689"/>
      <c r="L1044" s="689"/>
      <c r="M1044" s="689"/>
      <c r="N1044" s="689"/>
      <c r="O1044" s="689"/>
      <c r="P1044" s="689"/>
      <c r="Q1044" s="689"/>
      <c r="R1044" s="689"/>
      <c r="S1044" s="689"/>
      <c r="T1044" s="689"/>
      <c r="U1044" s="689"/>
      <c r="V1044" s="689"/>
      <c r="W1044" s="327"/>
      <c r="X1044" s="327"/>
      <c r="Y1044" s="327"/>
      <c r="Z1044" s="327"/>
      <c r="AA1044" s="327"/>
      <c r="AB1044" s="327"/>
    </row>
    <row r="1045" spans="1:28" s="40" customFormat="1" ht="15">
      <c r="A1045" s="412"/>
      <c r="B1045" s="412"/>
      <c r="C1045" s="412"/>
      <c r="D1045" s="412"/>
      <c r="E1045" s="412"/>
      <c r="F1045" s="412"/>
      <c r="G1045" s="689"/>
      <c r="H1045" s="689"/>
      <c r="I1045" s="689"/>
      <c r="J1045" s="689"/>
      <c r="K1045" s="689"/>
      <c r="L1045" s="689"/>
      <c r="M1045" s="689"/>
      <c r="N1045" s="689"/>
      <c r="O1045" s="689"/>
      <c r="P1045" s="689"/>
      <c r="Q1045" s="689"/>
      <c r="R1045" s="689"/>
      <c r="S1045" s="689"/>
      <c r="T1045" s="689"/>
      <c r="U1045" s="689"/>
      <c r="V1045" s="689"/>
      <c r="W1045" s="327"/>
      <c r="X1045" s="327"/>
      <c r="Y1045" s="327"/>
      <c r="Z1045" s="327"/>
      <c r="AA1045" s="327"/>
      <c r="AB1045" s="327"/>
    </row>
    <row r="1046" spans="1:28" s="40" customFormat="1" ht="15">
      <c r="A1046" s="412"/>
      <c r="B1046" s="412"/>
      <c r="C1046" s="412"/>
      <c r="D1046" s="412"/>
      <c r="E1046" s="412"/>
      <c r="F1046" s="412"/>
      <c r="G1046" s="689"/>
      <c r="H1046" s="689"/>
      <c r="I1046" s="689"/>
      <c r="J1046" s="689"/>
      <c r="K1046" s="689"/>
      <c r="L1046" s="689"/>
      <c r="M1046" s="689"/>
      <c r="N1046" s="689"/>
      <c r="O1046" s="689"/>
      <c r="P1046" s="689"/>
      <c r="Q1046" s="689"/>
      <c r="R1046" s="689"/>
      <c r="S1046" s="689"/>
      <c r="T1046" s="689"/>
      <c r="U1046" s="689"/>
      <c r="V1046" s="689"/>
      <c r="W1046" s="327"/>
      <c r="X1046" s="327"/>
      <c r="Y1046" s="327"/>
      <c r="Z1046" s="327"/>
      <c r="AA1046" s="327"/>
      <c r="AB1046" s="327"/>
    </row>
    <row r="1047" spans="1:28" s="40" customFormat="1" ht="15">
      <c r="A1047" s="412"/>
      <c r="B1047" s="412"/>
      <c r="C1047" s="412"/>
      <c r="D1047" s="412"/>
      <c r="E1047" s="412"/>
      <c r="F1047" s="412"/>
      <c r="G1047" s="689"/>
      <c r="H1047" s="689"/>
      <c r="I1047" s="689"/>
      <c r="J1047" s="689"/>
      <c r="K1047" s="689"/>
      <c r="L1047" s="689"/>
      <c r="M1047" s="689"/>
      <c r="N1047" s="689"/>
      <c r="O1047" s="689"/>
      <c r="P1047" s="689"/>
      <c r="Q1047" s="689"/>
      <c r="R1047" s="689"/>
      <c r="S1047" s="689"/>
      <c r="T1047" s="689"/>
      <c r="U1047" s="689"/>
      <c r="V1047" s="689"/>
      <c r="W1047" s="327"/>
      <c r="X1047" s="327"/>
      <c r="Y1047" s="327"/>
      <c r="Z1047" s="327"/>
      <c r="AA1047" s="327"/>
      <c r="AB1047" s="327"/>
    </row>
    <row r="1048" spans="1:28" s="40" customFormat="1" ht="15">
      <c r="A1048" s="412"/>
      <c r="B1048" s="412"/>
      <c r="C1048" s="412"/>
      <c r="D1048" s="412"/>
      <c r="E1048" s="412"/>
      <c r="F1048" s="412"/>
      <c r="G1048" s="689"/>
      <c r="H1048" s="689"/>
      <c r="I1048" s="689"/>
      <c r="J1048" s="689"/>
      <c r="K1048" s="689"/>
      <c r="L1048" s="689"/>
      <c r="M1048" s="689"/>
      <c r="N1048" s="689"/>
      <c r="O1048" s="689"/>
      <c r="P1048" s="689"/>
      <c r="Q1048" s="689"/>
      <c r="R1048" s="689"/>
      <c r="S1048" s="689"/>
      <c r="T1048" s="689"/>
      <c r="U1048" s="689"/>
      <c r="V1048" s="689"/>
      <c r="W1048" s="327"/>
      <c r="X1048" s="327"/>
      <c r="Y1048" s="327"/>
      <c r="Z1048" s="327"/>
      <c r="AA1048" s="327"/>
      <c r="AB1048" s="327"/>
    </row>
    <row r="1049" spans="1:28" s="40" customFormat="1" ht="15">
      <c r="A1049" s="412"/>
      <c r="B1049" s="412"/>
      <c r="C1049" s="412"/>
      <c r="D1049" s="412"/>
      <c r="E1049" s="412"/>
      <c r="F1049" s="412"/>
      <c r="G1049" s="689"/>
      <c r="H1049" s="689"/>
      <c r="I1049" s="689"/>
      <c r="J1049" s="689"/>
      <c r="K1049" s="689"/>
      <c r="L1049" s="689"/>
      <c r="M1049" s="689"/>
      <c r="N1049" s="689"/>
      <c r="O1049" s="689"/>
      <c r="P1049" s="689"/>
      <c r="Q1049" s="689"/>
      <c r="R1049" s="689"/>
      <c r="S1049" s="689"/>
      <c r="T1049" s="689"/>
      <c r="U1049" s="689"/>
      <c r="V1049" s="689"/>
      <c r="W1049" s="327"/>
      <c r="X1049" s="327"/>
      <c r="Y1049" s="327"/>
      <c r="Z1049" s="327"/>
      <c r="AA1049" s="327"/>
      <c r="AB1049" s="327"/>
    </row>
    <row r="1050" spans="1:28" s="40" customFormat="1" ht="15">
      <c r="A1050" s="412"/>
      <c r="B1050" s="412"/>
      <c r="C1050" s="412"/>
      <c r="D1050" s="412"/>
      <c r="E1050" s="412"/>
      <c r="F1050" s="412"/>
      <c r="G1050" s="689"/>
      <c r="H1050" s="689"/>
      <c r="I1050" s="689"/>
      <c r="J1050" s="689"/>
      <c r="K1050" s="689"/>
      <c r="L1050" s="689"/>
      <c r="M1050" s="689"/>
      <c r="N1050" s="689"/>
      <c r="O1050" s="689"/>
      <c r="P1050" s="689"/>
      <c r="Q1050" s="689"/>
      <c r="R1050" s="689"/>
      <c r="S1050" s="689"/>
      <c r="T1050" s="689"/>
      <c r="U1050" s="689"/>
      <c r="V1050" s="689"/>
      <c r="W1050" s="327"/>
      <c r="X1050" s="327"/>
      <c r="Y1050" s="327"/>
      <c r="Z1050" s="327"/>
      <c r="AA1050" s="327"/>
      <c r="AB1050" s="327"/>
    </row>
    <row r="1051" spans="1:28" s="40" customFormat="1" ht="15">
      <c r="A1051" s="412"/>
      <c r="B1051" s="412"/>
      <c r="C1051" s="412"/>
      <c r="D1051" s="412"/>
      <c r="E1051" s="412"/>
      <c r="F1051" s="412"/>
      <c r="G1051" s="689"/>
      <c r="H1051" s="689"/>
      <c r="I1051" s="689"/>
      <c r="J1051" s="689"/>
      <c r="K1051" s="689"/>
      <c r="L1051" s="689"/>
      <c r="M1051" s="689"/>
      <c r="N1051" s="689"/>
      <c r="O1051" s="689"/>
      <c r="P1051" s="689"/>
      <c r="Q1051" s="689"/>
      <c r="R1051" s="689"/>
      <c r="S1051" s="689"/>
      <c r="T1051" s="689"/>
      <c r="U1051" s="689"/>
      <c r="V1051" s="689"/>
      <c r="W1051" s="327"/>
      <c r="X1051" s="327"/>
      <c r="Y1051" s="327"/>
      <c r="Z1051" s="327"/>
      <c r="AA1051" s="327"/>
      <c r="AB1051" s="327"/>
    </row>
    <row r="1052" spans="1:28" s="40" customFormat="1" ht="15">
      <c r="A1052" s="412"/>
      <c r="B1052" s="412"/>
      <c r="C1052" s="412"/>
      <c r="D1052" s="412"/>
      <c r="E1052" s="412"/>
      <c r="F1052" s="412"/>
      <c r="G1052" s="689"/>
      <c r="H1052" s="689"/>
      <c r="I1052" s="689"/>
      <c r="J1052" s="689"/>
      <c r="K1052" s="689"/>
      <c r="L1052" s="689"/>
      <c r="M1052" s="689"/>
      <c r="N1052" s="689"/>
      <c r="O1052" s="689"/>
      <c r="P1052" s="689"/>
      <c r="Q1052" s="689"/>
      <c r="R1052" s="689"/>
      <c r="S1052" s="689"/>
      <c r="T1052" s="689"/>
      <c r="U1052" s="689"/>
      <c r="V1052" s="689"/>
      <c r="W1052" s="327"/>
      <c r="X1052" s="327"/>
      <c r="Y1052" s="327"/>
      <c r="Z1052" s="327"/>
      <c r="AA1052" s="327"/>
      <c r="AB1052" s="327"/>
    </row>
    <row r="1053" spans="1:28" s="40" customFormat="1" ht="15">
      <c r="A1053" s="412"/>
      <c r="B1053" s="412"/>
      <c r="C1053" s="412"/>
      <c r="D1053" s="412"/>
      <c r="E1053" s="412"/>
      <c r="F1053" s="412"/>
      <c r="G1053" s="689"/>
      <c r="H1053" s="689"/>
      <c r="I1053" s="689"/>
      <c r="J1053" s="689"/>
      <c r="K1053" s="689"/>
      <c r="L1053" s="689"/>
      <c r="M1053" s="689"/>
      <c r="N1053" s="689"/>
      <c r="O1053" s="689"/>
      <c r="P1053" s="689"/>
      <c r="Q1053" s="689"/>
      <c r="R1053" s="689"/>
      <c r="S1053" s="689"/>
      <c r="T1053" s="689"/>
      <c r="U1053" s="689"/>
      <c r="V1053" s="689"/>
      <c r="W1053" s="327"/>
      <c r="X1053" s="327"/>
      <c r="Y1053" s="327"/>
      <c r="Z1053" s="327"/>
      <c r="AA1053" s="327"/>
      <c r="AB1053" s="327"/>
    </row>
    <row r="1054" spans="1:28" s="40" customFormat="1" ht="15">
      <c r="A1054" s="412"/>
      <c r="B1054" s="412"/>
      <c r="C1054" s="412"/>
      <c r="D1054" s="412"/>
      <c r="E1054" s="412"/>
      <c r="F1054" s="412"/>
      <c r="G1054" s="689"/>
      <c r="H1054" s="689"/>
      <c r="I1054" s="689"/>
      <c r="J1054" s="689"/>
      <c r="K1054" s="689"/>
      <c r="L1054" s="689"/>
      <c r="M1054" s="689"/>
      <c r="N1054" s="689"/>
      <c r="O1054" s="689"/>
      <c r="P1054" s="689"/>
      <c r="Q1054" s="689"/>
      <c r="R1054" s="689"/>
      <c r="S1054" s="689"/>
      <c r="T1054" s="689"/>
      <c r="U1054" s="689"/>
      <c r="V1054" s="689"/>
      <c r="W1054" s="327"/>
      <c r="X1054" s="327"/>
      <c r="Y1054" s="327"/>
      <c r="Z1054" s="327"/>
      <c r="AA1054" s="327"/>
      <c r="AB1054" s="327"/>
    </row>
    <row r="1055" spans="1:28" s="40" customFormat="1" ht="15">
      <c r="A1055" s="412"/>
      <c r="B1055" s="412"/>
      <c r="C1055" s="412"/>
      <c r="D1055" s="412"/>
      <c r="E1055" s="412"/>
      <c r="F1055" s="412"/>
      <c r="G1055" s="689"/>
      <c r="H1055" s="689"/>
      <c r="I1055" s="689"/>
      <c r="J1055" s="689"/>
      <c r="K1055" s="689"/>
      <c r="L1055" s="689"/>
      <c r="M1055" s="689"/>
      <c r="N1055" s="689"/>
      <c r="O1055" s="689"/>
      <c r="P1055" s="689"/>
      <c r="Q1055" s="689"/>
      <c r="R1055" s="689"/>
      <c r="S1055" s="689"/>
      <c r="T1055" s="689"/>
      <c r="U1055" s="689"/>
      <c r="V1055" s="689"/>
      <c r="W1055" s="327"/>
      <c r="X1055" s="327"/>
      <c r="Y1055" s="327"/>
      <c r="Z1055" s="327"/>
      <c r="AA1055" s="327"/>
      <c r="AB1055" s="327"/>
    </row>
    <row r="1056" spans="1:28" s="40" customFormat="1" ht="15">
      <c r="A1056" s="412"/>
      <c r="B1056" s="412"/>
      <c r="C1056" s="412"/>
      <c r="D1056" s="412"/>
      <c r="E1056" s="412"/>
      <c r="F1056" s="412"/>
      <c r="G1056" s="689"/>
      <c r="H1056" s="689"/>
      <c r="I1056" s="689"/>
      <c r="J1056" s="689"/>
      <c r="K1056" s="689"/>
      <c r="L1056" s="689"/>
      <c r="M1056" s="689"/>
      <c r="N1056" s="689"/>
      <c r="O1056" s="689"/>
      <c r="P1056" s="689"/>
      <c r="Q1056" s="689"/>
      <c r="R1056" s="689"/>
      <c r="S1056" s="689"/>
      <c r="T1056" s="689"/>
      <c r="U1056" s="689"/>
      <c r="V1056" s="689"/>
      <c r="W1056" s="327"/>
      <c r="X1056" s="327"/>
      <c r="Y1056" s="327"/>
      <c r="Z1056" s="327"/>
      <c r="AA1056" s="327"/>
      <c r="AB1056" s="327"/>
    </row>
    <row r="1057" spans="1:28" s="40" customFormat="1" ht="15">
      <c r="A1057" s="412"/>
      <c r="B1057" s="412"/>
      <c r="C1057" s="412"/>
      <c r="D1057" s="412"/>
      <c r="E1057" s="412"/>
      <c r="F1057" s="412"/>
      <c r="G1057" s="689"/>
      <c r="H1057" s="689"/>
      <c r="I1057" s="689"/>
      <c r="J1057" s="689"/>
      <c r="K1057" s="689"/>
      <c r="L1057" s="689"/>
      <c r="M1057" s="689"/>
      <c r="N1057" s="689"/>
      <c r="O1057" s="689"/>
      <c r="P1057" s="689"/>
      <c r="Q1057" s="689"/>
      <c r="R1057" s="689"/>
      <c r="S1057" s="689"/>
      <c r="T1057" s="689"/>
      <c r="U1057" s="689"/>
      <c r="V1057" s="689"/>
      <c r="W1057" s="327"/>
      <c r="X1057" s="327"/>
      <c r="Y1057" s="327"/>
      <c r="Z1057" s="327"/>
      <c r="AA1057" s="327"/>
      <c r="AB1057" s="327"/>
    </row>
    <row r="1058" spans="1:28" s="40" customFormat="1" ht="15">
      <c r="A1058" s="412"/>
      <c r="B1058" s="412"/>
      <c r="C1058" s="412"/>
      <c r="D1058" s="412"/>
      <c r="E1058" s="412"/>
      <c r="F1058" s="412"/>
      <c r="G1058" s="689"/>
      <c r="H1058" s="689"/>
      <c r="I1058" s="689"/>
      <c r="J1058" s="689"/>
      <c r="K1058" s="689"/>
      <c r="L1058" s="689"/>
      <c r="M1058" s="689"/>
      <c r="N1058" s="689"/>
      <c r="O1058" s="689"/>
      <c r="P1058" s="689"/>
      <c r="Q1058" s="689"/>
      <c r="R1058" s="689"/>
      <c r="S1058" s="689"/>
      <c r="T1058" s="689"/>
      <c r="U1058" s="689"/>
      <c r="V1058" s="689"/>
      <c r="W1058" s="327"/>
      <c r="X1058" s="327"/>
      <c r="Y1058" s="327"/>
      <c r="Z1058" s="327"/>
      <c r="AA1058" s="327"/>
      <c r="AB1058" s="327"/>
    </row>
    <row r="1059" spans="1:28" s="40" customFormat="1" ht="15">
      <c r="A1059" s="412"/>
      <c r="B1059" s="412"/>
      <c r="C1059" s="412"/>
      <c r="D1059" s="412"/>
      <c r="E1059" s="412"/>
      <c r="F1059" s="412"/>
      <c r="G1059" s="689"/>
      <c r="H1059" s="689"/>
      <c r="I1059" s="689"/>
      <c r="J1059" s="689"/>
      <c r="K1059" s="689"/>
      <c r="L1059" s="689"/>
      <c r="M1059" s="689"/>
      <c r="N1059" s="689"/>
      <c r="O1059" s="689"/>
      <c r="P1059" s="689"/>
      <c r="Q1059" s="689"/>
      <c r="R1059" s="689"/>
      <c r="S1059" s="689"/>
      <c r="T1059" s="689"/>
      <c r="U1059" s="689"/>
      <c r="V1059" s="689"/>
      <c r="W1059" s="327"/>
      <c r="X1059" s="327"/>
      <c r="Y1059" s="327"/>
      <c r="Z1059" s="327"/>
      <c r="AA1059" s="327"/>
      <c r="AB1059" s="327"/>
    </row>
    <row r="1060" spans="1:28" s="40" customFormat="1" ht="15">
      <c r="A1060" s="412"/>
      <c r="B1060" s="412"/>
      <c r="C1060" s="412"/>
      <c r="D1060" s="412"/>
      <c r="E1060" s="412"/>
      <c r="F1060" s="412"/>
      <c r="G1060" s="689"/>
      <c r="H1060" s="689"/>
      <c r="I1060" s="689"/>
      <c r="J1060" s="689"/>
      <c r="K1060" s="689"/>
      <c r="L1060" s="689"/>
      <c r="M1060" s="689"/>
      <c r="N1060" s="689"/>
      <c r="O1060" s="689"/>
      <c r="P1060" s="689"/>
      <c r="Q1060" s="689"/>
      <c r="R1060" s="689"/>
      <c r="S1060" s="689"/>
      <c r="T1060" s="689"/>
      <c r="U1060" s="689"/>
      <c r="V1060" s="689"/>
      <c r="W1060" s="327"/>
      <c r="X1060" s="327"/>
      <c r="Y1060" s="327"/>
      <c r="Z1060" s="327"/>
      <c r="AA1060" s="327"/>
      <c r="AB1060" s="327"/>
    </row>
    <row r="1061" spans="1:28" s="40" customFormat="1" ht="15">
      <c r="A1061" s="412"/>
      <c r="B1061" s="412"/>
      <c r="C1061" s="412"/>
      <c r="D1061" s="412"/>
      <c r="E1061" s="412"/>
      <c r="F1061" s="412"/>
      <c r="G1061" s="689"/>
      <c r="H1061" s="689"/>
      <c r="I1061" s="689"/>
      <c r="J1061" s="689"/>
      <c r="K1061" s="689"/>
      <c r="L1061" s="689"/>
      <c r="M1061" s="689"/>
      <c r="N1061" s="689"/>
      <c r="O1061" s="689"/>
      <c r="P1061" s="689"/>
      <c r="Q1061" s="689"/>
      <c r="R1061" s="689"/>
      <c r="S1061" s="689"/>
      <c r="T1061" s="689"/>
      <c r="U1061" s="689"/>
      <c r="V1061" s="689"/>
      <c r="W1061" s="327"/>
      <c r="X1061" s="327"/>
      <c r="Y1061" s="327"/>
      <c r="Z1061" s="327"/>
      <c r="AA1061" s="327"/>
      <c r="AB1061" s="327"/>
    </row>
    <row r="1062" spans="1:28" s="40" customFormat="1" ht="15">
      <c r="A1062" s="412"/>
      <c r="B1062" s="412"/>
      <c r="C1062" s="412"/>
      <c r="D1062" s="412"/>
      <c r="E1062" s="412"/>
      <c r="F1062" s="412"/>
      <c r="G1062" s="689"/>
      <c r="H1062" s="689"/>
      <c r="I1062" s="689"/>
      <c r="J1062" s="689"/>
      <c r="K1062" s="689"/>
      <c r="L1062" s="689"/>
      <c r="M1062" s="689"/>
      <c r="N1062" s="689"/>
      <c r="O1062" s="689"/>
      <c r="P1062" s="689"/>
      <c r="Q1062" s="689"/>
      <c r="R1062" s="689"/>
      <c r="S1062" s="689"/>
      <c r="T1062" s="689"/>
      <c r="U1062" s="689"/>
      <c r="V1062" s="689"/>
      <c r="W1062" s="327"/>
      <c r="X1062" s="327"/>
      <c r="Y1062" s="327"/>
      <c r="Z1062" s="327"/>
      <c r="AA1062" s="327"/>
      <c r="AB1062" s="327"/>
    </row>
    <row r="1063" spans="1:28" s="40" customFormat="1" ht="15">
      <c r="A1063" s="412"/>
      <c r="B1063" s="412"/>
      <c r="C1063" s="412"/>
      <c r="D1063" s="412"/>
      <c r="E1063" s="412"/>
      <c r="F1063" s="412"/>
      <c r="G1063" s="689"/>
      <c r="H1063" s="689"/>
      <c r="I1063" s="689"/>
      <c r="J1063" s="689"/>
      <c r="K1063" s="689"/>
      <c r="L1063" s="689"/>
      <c r="M1063" s="689"/>
      <c r="N1063" s="689"/>
      <c r="O1063" s="689"/>
      <c r="P1063" s="689"/>
      <c r="Q1063" s="689"/>
      <c r="R1063" s="689"/>
      <c r="S1063" s="689"/>
      <c r="T1063" s="689"/>
      <c r="U1063" s="689"/>
      <c r="V1063" s="689"/>
      <c r="W1063" s="327"/>
      <c r="X1063" s="327"/>
      <c r="Y1063" s="327"/>
      <c r="Z1063" s="327"/>
      <c r="AA1063" s="327"/>
      <c r="AB1063" s="327"/>
    </row>
    <row r="1064" spans="1:28" s="40" customFormat="1" ht="15">
      <c r="A1064" s="412"/>
      <c r="B1064" s="412"/>
      <c r="C1064" s="412"/>
      <c r="D1064" s="412"/>
      <c r="E1064" s="412"/>
      <c r="F1064" s="412"/>
      <c r="G1064" s="689"/>
      <c r="H1064" s="689"/>
      <c r="I1064" s="689"/>
      <c r="J1064" s="689"/>
      <c r="K1064" s="689"/>
      <c r="L1064" s="689"/>
      <c r="M1064" s="689"/>
      <c r="N1064" s="689"/>
      <c r="O1064" s="689"/>
      <c r="P1064" s="689"/>
      <c r="Q1064" s="689"/>
      <c r="R1064" s="689"/>
      <c r="S1064" s="689"/>
      <c r="T1064" s="689"/>
      <c r="U1064" s="689"/>
      <c r="V1064" s="689"/>
      <c r="W1064" s="327"/>
      <c r="X1064" s="327"/>
      <c r="Y1064" s="327"/>
      <c r="Z1064" s="327"/>
      <c r="AA1064" s="327"/>
      <c r="AB1064" s="327"/>
    </row>
    <row r="1065" spans="1:28" s="40" customFormat="1" ht="15">
      <c r="A1065" s="412"/>
      <c r="B1065" s="412"/>
      <c r="C1065" s="412"/>
      <c r="D1065" s="412"/>
      <c r="E1065" s="412"/>
      <c r="F1065" s="412"/>
      <c r="G1065" s="689"/>
      <c r="H1065" s="689"/>
      <c r="I1065" s="689"/>
      <c r="J1065" s="689"/>
      <c r="K1065" s="689"/>
      <c r="L1065" s="689"/>
      <c r="M1065" s="689"/>
      <c r="N1065" s="689"/>
      <c r="O1065" s="689"/>
      <c r="P1065" s="689"/>
      <c r="Q1065" s="689"/>
      <c r="R1065" s="689"/>
      <c r="S1065" s="689"/>
      <c r="T1065" s="689"/>
      <c r="U1065" s="689"/>
      <c r="V1065" s="689"/>
      <c r="W1065" s="327"/>
      <c r="X1065" s="327"/>
      <c r="Y1065" s="327"/>
      <c r="Z1065" s="327"/>
      <c r="AA1065" s="327"/>
      <c r="AB1065" s="327"/>
    </row>
    <row r="1066" spans="1:28" s="40" customFormat="1" ht="15">
      <c r="A1066" s="412"/>
      <c r="B1066" s="412"/>
      <c r="C1066" s="412"/>
      <c r="D1066" s="412"/>
      <c r="E1066" s="412"/>
      <c r="F1066" s="412"/>
      <c r="G1066" s="689"/>
      <c r="H1066" s="689"/>
      <c r="I1066" s="689"/>
      <c r="J1066" s="689"/>
      <c r="K1066" s="689"/>
      <c r="L1066" s="689"/>
      <c r="M1066" s="689"/>
      <c r="N1066" s="689"/>
      <c r="O1066" s="689"/>
      <c r="P1066" s="689"/>
      <c r="Q1066" s="689"/>
      <c r="R1066" s="689"/>
      <c r="S1066" s="689"/>
      <c r="T1066" s="689"/>
      <c r="U1066" s="689"/>
      <c r="V1066" s="689"/>
      <c r="W1066" s="327"/>
      <c r="X1066" s="327"/>
      <c r="Y1066" s="327"/>
      <c r="Z1066" s="327"/>
      <c r="AA1066" s="327"/>
      <c r="AB1066" s="327"/>
    </row>
    <row r="1067" spans="1:28" s="40" customFormat="1" ht="15">
      <c r="A1067" s="412"/>
      <c r="B1067" s="412"/>
      <c r="C1067" s="412"/>
      <c r="D1067" s="412"/>
      <c r="E1067" s="412"/>
      <c r="F1067" s="412"/>
      <c r="G1067" s="689"/>
      <c r="H1067" s="689"/>
      <c r="I1067" s="689"/>
      <c r="J1067" s="689"/>
      <c r="K1067" s="689"/>
      <c r="L1067" s="689"/>
      <c r="M1067" s="689"/>
      <c r="N1067" s="689"/>
      <c r="O1067" s="689"/>
      <c r="P1067" s="689"/>
      <c r="Q1067" s="689"/>
      <c r="R1067" s="689"/>
      <c r="S1067" s="689"/>
      <c r="T1067" s="689"/>
      <c r="U1067" s="689"/>
      <c r="V1067" s="689"/>
      <c r="W1067" s="327"/>
      <c r="X1067" s="327"/>
      <c r="Y1067" s="327"/>
      <c r="Z1067" s="327"/>
      <c r="AA1067" s="327"/>
      <c r="AB1067" s="327"/>
    </row>
    <row r="1068" spans="1:28" s="40" customFormat="1" ht="15">
      <c r="A1068" s="412"/>
      <c r="B1068" s="412"/>
      <c r="C1068" s="412"/>
      <c r="D1068" s="412"/>
      <c r="E1068" s="412"/>
      <c r="F1068" s="412"/>
      <c r="G1068" s="689"/>
      <c r="H1068" s="689"/>
      <c r="I1068" s="689"/>
      <c r="J1068" s="689"/>
      <c r="K1068" s="689"/>
      <c r="L1068" s="689"/>
      <c r="M1068" s="689"/>
      <c r="N1068" s="689"/>
      <c r="O1068" s="689"/>
      <c r="P1068" s="689"/>
      <c r="Q1068" s="689"/>
      <c r="R1068" s="689"/>
      <c r="S1068" s="689"/>
      <c r="T1068" s="689"/>
      <c r="U1068" s="689"/>
      <c r="V1068" s="689"/>
      <c r="W1068" s="327"/>
      <c r="X1068" s="327"/>
      <c r="Y1068" s="327"/>
      <c r="Z1068" s="327"/>
      <c r="AA1068" s="327"/>
      <c r="AB1068" s="327"/>
    </row>
    <row r="1069" spans="1:28" s="40" customFormat="1" ht="15">
      <c r="A1069" s="412"/>
      <c r="B1069" s="412"/>
      <c r="C1069" s="412"/>
      <c r="D1069" s="412"/>
      <c r="E1069" s="412"/>
      <c r="F1069" s="412"/>
      <c r="G1069" s="689"/>
      <c r="H1069" s="689"/>
      <c r="I1069" s="689"/>
      <c r="J1069" s="689"/>
      <c r="K1069" s="689"/>
      <c r="L1069" s="689"/>
      <c r="M1069" s="689"/>
      <c r="N1069" s="689"/>
      <c r="O1069" s="689"/>
      <c r="P1069" s="689"/>
      <c r="Q1069" s="689"/>
      <c r="R1069" s="689"/>
      <c r="S1069" s="689"/>
      <c r="T1069" s="689"/>
      <c r="U1069" s="689"/>
      <c r="V1069" s="689"/>
      <c r="W1069" s="327"/>
      <c r="X1069" s="327"/>
      <c r="Y1069" s="327"/>
      <c r="Z1069" s="327"/>
      <c r="AA1069" s="327"/>
      <c r="AB1069" s="327"/>
    </row>
    <row r="1070" spans="1:28" s="40" customFormat="1" ht="15">
      <c r="A1070" s="412"/>
      <c r="B1070" s="412"/>
      <c r="C1070" s="412"/>
      <c r="D1070" s="412"/>
      <c r="E1070" s="412"/>
      <c r="F1070" s="412"/>
      <c r="G1070" s="689"/>
      <c r="H1070" s="689"/>
      <c r="I1070" s="689"/>
      <c r="J1070" s="689"/>
      <c r="K1070" s="689"/>
      <c r="L1070" s="689"/>
      <c r="M1070" s="689"/>
      <c r="N1070" s="689"/>
      <c r="O1070" s="689"/>
      <c r="P1070" s="689"/>
      <c r="Q1070" s="689"/>
      <c r="R1070" s="689"/>
      <c r="S1070" s="689"/>
      <c r="T1070" s="689"/>
      <c r="U1070" s="689"/>
      <c r="V1070" s="689"/>
      <c r="W1070" s="327"/>
      <c r="X1070" s="327"/>
      <c r="Y1070" s="327"/>
      <c r="Z1070" s="327"/>
      <c r="AA1070" s="327"/>
      <c r="AB1070" s="327"/>
    </row>
    <row r="1071" spans="1:28" s="40" customFormat="1" ht="15">
      <c r="A1071" s="412"/>
      <c r="B1071" s="412"/>
      <c r="C1071" s="412"/>
      <c r="D1071" s="412"/>
      <c r="E1071" s="412"/>
      <c r="F1071" s="412"/>
      <c r="G1071" s="689"/>
      <c r="H1071" s="689"/>
      <c r="I1071" s="689"/>
      <c r="J1071" s="689"/>
      <c r="K1071" s="689"/>
      <c r="L1071" s="689"/>
      <c r="M1071" s="689"/>
      <c r="N1071" s="689"/>
      <c r="O1071" s="689"/>
      <c r="P1071" s="689"/>
      <c r="Q1071" s="689"/>
      <c r="R1071" s="689"/>
      <c r="S1071" s="689"/>
      <c r="T1071" s="689"/>
      <c r="U1071" s="689"/>
      <c r="V1071" s="689"/>
      <c r="W1071" s="327"/>
      <c r="X1071" s="327"/>
      <c r="Y1071" s="327"/>
      <c r="Z1071" s="327"/>
      <c r="AA1071" s="327"/>
      <c r="AB1071" s="327"/>
    </row>
    <row r="1072" spans="1:28" s="40" customFormat="1" ht="15">
      <c r="A1072" s="412"/>
      <c r="B1072" s="412"/>
      <c r="C1072" s="412"/>
      <c r="D1072" s="412"/>
      <c r="E1072" s="412"/>
      <c r="F1072" s="412"/>
      <c r="G1072" s="689"/>
      <c r="H1072" s="689"/>
      <c r="I1072" s="689"/>
      <c r="J1072" s="689"/>
      <c r="K1072" s="689"/>
      <c r="L1072" s="689"/>
      <c r="M1072" s="689"/>
      <c r="N1072" s="689"/>
      <c r="O1072" s="689"/>
      <c r="P1072" s="689"/>
      <c r="Q1072" s="689"/>
      <c r="R1072" s="689"/>
      <c r="S1072" s="689"/>
      <c r="T1072" s="689"/>
      <c r="U1072" s="689"/>
      <c r="V1072" s="689"/>
      <c r="W1072" s="327"/>
      <c r="X1072" s="327"/>
      <c r="Y1072" s="327"/>
      <c r="Z1072" s="327"/>
      <c r="AA1072" s="327"/>
      <c r="AB1072" s="327"/>
    </row>
    <row r="1073" spans="1:28" s="40" customFormat="1" ht="15">
      <c r="A1073" s="412"/>
      <c r="B1073" s="412"/>
      <c r="C1073" s="412"/>
      <c r="D1073" s="412"/>
      <c r="E1073" s="412"/>
      <c r="F1073" s="412"/>
      <c r="G1073" s="689"/>
      <c r="H1073" s="689"/>
      <c r="I1073" s="689"/>
      <c r="J1073" s="689"/>
      <c r="K1073" s="689"/>
      <c r="L1073" s="689"/>
      <c r="M1073" s="689"/>
      <c r="N1073" s="689"/>
      <c r="O1073" s="689"/>
      <c r="P1073" s="689"/>
      <c r="Q1073" s="689"/>
      <c r="R1073" s="689"/>
      <c r="S1073" s="689"/>
      <c r="T1073" s="689"/>
      <c r="U1073" s="689"/>
      <c r="V1073" s="689"/>
      <c r="W1073" s="327"/>
      <c r="X1073" s="327"/>
      <c r="Y1073" s="327"/>
      <c r="Z1073" s="327"/>
      <c r="AA1073" s="327"/>
      <c r="AB1073" s="327"/>
    </row>
    <row r="1074" spans="1:28" s="40" customFormat="1" ht="15">
      <c r="A1074" s="412"/>
      <c r="B1074" s="412"/>
      <c r="C1074" s="412"/>
      <c r="D1074" s="412"/>
      <c r="E1074" s="412"/>
      <c r="F1074" s="412"/>
      <c r="G1074" s="689"/>
      <c r="H1074" s="689"/>
      <c r="I1074" s="689"/>
      <c r="J1074" s="689"/>
      <c r="K1074" s="689"/>
      <c r="L1074" s="689"/>
      <c r="M1074" s="689"/>
      <c r="N1074" s="689"/>
      <c r="O1074" s="689"/>
      <c r="P1074" s="689"/>
      <c r="Q1074" s="689"/>
      <c r="R1074" s="689"/>
      <c r="S1074" s="689"/>
      <c r="T1074" s="689"/>
      <c r="U1074" s="689"/>
      <c r="V1074" s="689"/>
      <c r="W1074" s="327"/>
      <c r="X1074" s="327"/>
      <c r="Y1074" s="327"/>
      <c r="Z1074" s="327"/>
      <c r="AA1074" s="327"/>
      <c r="AB1074" s="327"/>
    </row>
    <row r="1075" spans="1:28" s="40" customFormat="1" ht="15">
      <c r="A1075" s="412"/>
      <c r="B1075" s="412"/>
      <c r="C1075" s="412"/>
      <c r="D1075" s="412"/>
      <c r="E1075" s="412"/>
      <c r="F1075" s="412"/>
      <c r="G1075" s="689"/>
      <c r="H1075" s="689"/>
      <c r="I1075" s="689"/>
      <c r="J1075" s="689"/>
      <c r="K1075" s="689"/>
      <c r="L1075" s="689"/>
      <c r="M1075" s="689"/>
      <c r="N1075" s="689"/>
      <c r="O1075" s="689"/>
      <c r="P1075" s="689"/>
      <c r="Q1075" s="689"/>
      <c r="R1075" s="689"/>
      <c r="S1075" s="689"/>
      <c r="T1075" s="689"/>
      <c r="U1075" s="689"/>
      <c r="V1075" s="689"/>
      <c r="W1075" s="327"/>
      <c r="X1075" s="327"/>
      <c r="Y1075" s="327"/>
      <c r="Z1075" s="327"/>
      <c r="AA1075" s="327"/>
      <c r="AB1075" s="327"/>
    </row>
    <row r="1076" spans="1:28" s="40" customFormat="1" ht="15">
      <c r="A1076" s="412"/>
      <c r="B1076" s="412"/>
      <c r="C1076" s="412"/>
      <c r="D1076" s="412"/>
      <c r="E1076" s="412"/>
      <c r="F1076" s="412"/>
      <c r="G1076" s="689"/>
      <c r="H1076" s="689"/>
      <c r="I1076" s="689"/>
      <c r="J1076" s="689"/>
      <c r="K1076" s="689"/>
      <c r="L1076" s="689"/>
      <c r="M1076" s="689"/>
      <c r="N1076" s="689"/>
      <c r="O1076" s="689"/>
      <c r="P1076" s="689"/>
      <c r="Q1076" s="689"/>
      <c r="R1076" s="689"/>
      <c r="S1076" s="689"/>
      <c r="T1076" s="689"/>
      <c r="U1076" s="689"/>
      <c r="V1076" s="689"/>
      <c r="W1076" s="327"/>
      <c r="X1076" s="327"/>
      <c r="Y1076" s="327"/>
      <c r="Z1076" s="327"/>
      <c r="AA1076" s="327"/>
      <c r="AB1076" s="327"/>
    </row>
    <row r="1077" spans="1:28" s="40" customFormat="1" ht="15">
      <c r="A1077" s="412"/>
      <c r="B1077" s="412"/>
      <c r="C1077" s="412"/>
      <c r="D1077" s="412"/>
      <c r="E1077" s="412"/>
      <c r="F1077" s="412"/>
      <c r="G1077" s="689"/>
      <c r="H1077" s="689"/>
      <c r="I1077" s="689"/>
      <c r="J1077" s="689"/>
      <c r="K1077" s="689"/>
      <c r="L1077" s="689"/>
      <c r="M1077" s="689"/>
      <c r="N1077" s="689"/>
      <c r="O1077" s="689"/>
      <c r="P1077" s="689"/>
      <c r="Q1077" s="689"/>
      <c r="R1077" s="689"/>
      <c r="S1077" s="689"/>
      <c r="T1077" s="689"/>
      <c r="U1077" s="689"/>
      <c r="V1077" s="689"/>
      <c r="W1077" s="327"/>
      <c r="X1077" s="327"/>
      <c r="Y1077" s="327"/>
      <c r="Z1077" s="327"/>
      <c r="AA1077" s="327"/>
      <c r="AB1077" s="327"/>
    </row>
    <row r="1078" spans="1:28" s="40" customFormat="1" ht="15">
      <c r="A1078" s="412"/>
      <c r="B1078" s="412"/>
      <c r="C1078" s="412"/>
      <c r="D1078" s="412"/>
      <c r="E1078" s="412"/>
      <c r="F1078" s="412"/>
      <c r="G1078" s="689"/>
      <c r="H1078" s="689"/>
      <c r="I1078" s="689"/>
      <c r="J1078" s="689"/>
      <c r="K1078" s="689"/>
      <c r="L1078" s="689"/>
      <c r="M1078" s="689"/>
      <c r="N1078" s="689"/>
      <c r="O1078" s="689"/>
      <c r="P1078" s="689"/>
      <c r="Q1078" s="689"/>
      <c r="R1078" s="689"/>
      <c r="S1078" s="689"/>
      <c r="T1078" s="689"/>
      <c r="U1078" s="689"/>
      <c r="V1078" s="689"/>
      <c r="W1078" s="327"/>
      <c r="X1078" s="327"/>
      <c r="Y1078" s="327"/>
      <c r="Z1078" s="327"/>
      <c r="AA1078" s="327"/>
      <c r="AB1078" s="327"/>
    </row>
    <row r="1079" spans="1:28" s="40" customFormat="1" ht="15">
      <c r="A1079" s="412"/>
      <c r="B1079" s="412"/>
      <c r="C1079" s="412"/>
      <c r="D1079" s="412"/>
      <c r="E1079" s="412"/>
      <c r="F1079" s="412"/>
      <c r="G1079" s="689"/>
      <c r="H1079" s="689"/>
      <c r="I1079" s="689"/>
      <c r="J1079" s="689"/>
      <c r="K1079" s="689"/>
      <c r="L1079" s="689"/>
      <c r="M1079" s="689"/>
      <c r="N1079" s="689"/>
      <c r="O1079" s="689"/>
      <c r="P1079" s="689"/>
      <c r="Q1079" s="689"/>
      <c r="R1079" s="689"/>
      <c r="S1079" s="689"/>
      <c r="T1079" s="689"/>
      <c r="U1079" s="689"/>
      <c r="V1079" s="689"/>
      <c r="W1079" s="327"/>
      <c r="X1079" s="327"/>
      <c r="Y1079" s="327"/>
      <c r="Z1079" s="327"/>
      <c r="AA1079" s="327"/>
      <c r="AB1079" s="327"/>
    </row>
    <row r="1080" spans="1:28" s="40" customFormat="1" ht="15">
      <c r="A1080" s="412"/>
      <c r="B1080" s="412"/>
      <c r="C1080" s="412"/>
      <c r="D1080" s="412"/>
      <c r="E1080" s="412"/>
      <c r="F1080" s="412"/>
      <c r="G1080" s="689"/>
      <c r="H1080" s="689"/>
      <c r="I1080" s="689"/>
      <c r="J1080" s="689"/>
      <c r="K1080" s="689"/>
      <c r="L1080" s="689"/>
      <c r="M1080" s="689"/>
      <c r="N1080" s="689"/>
      <c r="O1080" s="689"/>
      <c r="P1080" s="689"/>
      <c r="Q1080" s="689"/>
      <c r="R1080" s="689"/>
      <c r="S1080" s="689"/>
      <c r="T1080" s="689"/>
      <c r="U1080" s="689"/>
      <c r="V1080" s="689"/>
      <c r="W1080" s="327"/>
      <c r="X1080" s="327"/>
      <c r="Y1080" s="327"/>
      <c r="Z1080" s="327"/>
      <c r="AA1080" s="327"/>
      <c r="AB1080" s="327"/>
    </row>
    <row r="1081" spans="1:28" s="40" customFormat="1" ht="15">
      <c r="A1081" s="412"/>
      <c r="B1081" s="412"/>
      <c r="C1081" s="412"/>
      <c r="D1081" s="412"/>
      <c r="E1081" s="412"/>
      <c r="F1081" s="412"/>
      <c r="G1081" s="689"/>
      <c r="H1081" s="689"/>
      <c r="I1081" s="689"/>
      <c r="J1081" s="689"/>
      <c r="K1081" s="689"/>
      <c r="L1081" s="689"/>
      <c r="M1081" s="689"/>
      <c r="N1081" s="689"/>
      <c r="O1081" s="689"/>
      <c r="P1081" s="689"/>
      <c r="Q1081" s="689"/>
      <c r="R1081" s="689"/>
      <c r="S1081" s="689"/>
      <c r="T1081" s="689"/>
      <c r="U1081" s="689"/>
      <c r="V1081" s="689"/>
      <c r="W1081" s="327"/>
      <c r="X1081" s="327"/>
      <c r="Y1081" s="327"/>
      <c r="Z1081" s="327"/>
      <c r="AA1081" s="327"/>
      <c r="AB1081" s="327"/>
    </row>
    <row r="1082" spans="1:28" s="40" customFormat="1" ht="15">
      <c r="A1082" s="412"/>
      <c r="B1082" s="412"/>
      <c r="C1082" s="412"/>
      <c r="D1082" s="412"/>
      <c r="E1082" s="412"/>
      <c r="F1082" s="412"/>
      <c r="G1082" s="689"/>
      <c r="H1082" s="689"/>
      <c r="I1082" s="689"/>
      <c r="J1082" s="689"/>
      <c r="K1082" s="689"/>
      <c r="L1082" s="689"/>
      <c r="M1082" s="689"/>
      <c r="N1082" s="689"/>
      <c r="O1082" s="689"/>
      <c r="P1082" s="689"/>
      <c r="Q1082" s="689"/>
      <c r="R1082" s="689"/>
      <c r="S1082" s="689"/>
      <c r="T1082" s="689"/>
      <c r="U1082" s="689"/>
      <c r="V1082" s="689"/>
      <c r="W1082" s="327"/>
      <c r="X1082" s="327"/>
      <c r="Y1082" s="327"/>
      <c r="Z1082" s="327"/>
      <c r="AA1082" s="327"/>
      <c r="AB1082" s="327"/>
    </row>
    <row r="1083" spans="1:28" s="40" customFormat="1" ht="15">
      <c r="A1083" s="412"/>
      <c r="B1083" s="412"/>
      <c r="C1083" s="412"/>
      <c r="D1083" s="412"/>
      <c r="E1083" s="412"/>
      <c r="F1083" s="412"/>
      <c r="G1083" s="689"/>
      <c r="H1083" s="689"/>
      <c r="I1083" s="689"/>
      <c r="J1083" s="689"/>
      <c r="K1083" s="689"/>
      <c r="L1083" s="689"/>
      <c r="M1083" s="689"/>
      <c r="N1083" s="689"/>
      <c r="O1083" s="689"/>
      <c r="P1083" s="689"/>
      <c r="Q1083" s="689"/>
      <c r="R1083" s="689"/>
      <c r="S1083" s="689"/>
      <c r="T1083" s="689"/>
      <c r="U1083" s="689"/>
      <c r="V1083" s="689"/>
      <c r="W1083" s="327"/>
      <c r="X1083" s="327"/>
      <c r="Y1083" s="327"/>
      <c r="Z1083" s="327"/>
      <c r="AA1083" s="327"/>
      <c r="AB1083" s="327"/>
    </row>
    <row r="1084" spans="1:28" s="40" customFormat="1" ht="15">
      <c r="A1084" s="412"/>
      <c r="B1084" s="412"/>
      <c r="C1084" s="412"/>
      <c r="D1084" s="412"/>
      <c r="E1084" s="412"/>
      <c r="F1084" s="412"/>
      <c r="G1084" s="689"/>
      <c r="H1084" s="689"/>
      <c r="I1084" s="689"/>
      <c r="J1084" s="689"/>
      <c r="K1084" s="689"/>
      <c r="L1084" s="689"/>
      <c r="M1084" s="689"/>
      <c r="N1084" s="689"/>
      <c r="O1084" s="689"/>
      <c r="P1084" s="689"/>
      <c r="Q1084" s="689"/>
      <c r="R1084" s="689"/>
      <c r="S1084" s="689"/>
      <c r="T1084" s="689"/>
      <c r="U1084" s="689"/>
      <c r="V1084" s="689"/>
      <c r="W1084" s="327"/>
      <c r="X1084" s="327"/>
      <c r="Y1084" s="327"/>
      <c r="Z1084" s="327"/>
      <c r="AA1084" s="327"/>
      <c r="AB1084" s="327"/>
    </row>
    <row r="1085" spans="1:28" s="40" customFormat="1" ht="15">
      <c r="A1085" s="412"/>
      <c r="B1085" s="412"/>
      <c r="C1085" s="412"/>
      <c r="D1085" s="412"/>
      <c r="E1085" s="412"/>
      <c r="F1085" s="412"/>
      <c r="G1085" s="689"/>
      <c r="H1085" s="689"/>
      <c r="I1085" s="689"/>
      <c r="J1085" s="689"/>
      <c r="K1085" s="689"/>
      <c r="L1085" s="689"/>
      <c r="M1085" s="689"/>
      <c r="N1085" s="689"/>
      <c r="O1085" s="689"/>
      <c r="P1085" s="689"/>
      <c r="Q1085" s="689"/>
      <c r="R1085" s="689"/>
      <c r="S1085" s="689"/>
      <c r="T1085" s="689"/>
      <c r="U1085" s="689"/>
      <c r="V1085" s="689"/>
      <c r="W1085" s="327"/>
      <c r="X1085" s="327"/>
      <c r="Y1085" s="327"/>
      <c r="Z1085" s="327"/>
      <c r="AA1085" s="327"/>
      <c r="AB1085" s="327"/>
    </row>
    <row r="1086" spans="1:28" s="40" customFormat="1" ht="15">
      <c r="A1086" s="412"/>
      <c r="B1086" s="412"/>
      <c r="C1086" s="412"/>
      <c r="D1086" s="412"/>
      <c r="E1086" s="412"/>
      <c r="F1086" s="412"/>
      <c r="G1086" s="689"/>
      <c r="H1086" s="689"/>
      <c r="I1086" s="689"/>
      <c r="J1086" s="689"/>
      <c r="K1086" s="689"/>
      <c r="L1086" s="689"/>
      <c r="M1086" s="689"/>
      <c r="N1086" s="689"/>
      <c r="O1086" s="689"/>
      <c r="P1086" s="689"/>
      <c r="Q1086" s="689"/>
      <c r="R1086" s="689"/>
      <c r="S1086" s="689"/>
      <c r="T1086" s="689"/>
      <c r="U1086" s="689"/>
      <c r="V1086" s="689"/>
      <c r="W1086" s="327"/>
      <c r="X1086" s="327"/>
      <c r="Y1086" s="327"/>
      <c r="Z1086" s="327"/>
      <c r="AA1086" s="327"/>
      <c r="AB1086" s="327"/>
    </row>
    <row r="1087" spans="1:28" s="40" customFormat="1" ht="15">
      <c r="A1087" s="412"/>
      <c r="B1087" s="412"/>
      <c r="C1087" s="412"/>
      <c r="D1087" s="412"/>
      <c r="E1087" s="412"/>
      <c r="F1087" s="412"/>
      <c r="G1087" s="689"/>
      <c r="H1087" s="689"/>
      <c r="I1087" s="689"/>
      <c r="J1087" s="689"/>
      <c r="K1087" s="689"/>
      <c r="L1087" s="689"/>
      <c r="M1087" s="689"/>
      <c r="N1087" s="689"/>
      <c r="O1087" s="689"/>
      <c r="P1087" s="689"/>
      <c r="Q1087" s="689"/>
      <c r="R1087" s="689"/>
      <c r="S1087" s="689"/>
      <c r="T1087" s="689"/>
      <c r="U1087" s="689"/>
      <c r="V1087" s="689"/>
      <c r="W1087" s="327"/>
      <c r="X1087" s="327"/>
      <c r="Y1087" s="327"/>
      <c r="Z1087" s="327"/>
      <c r="AA1087" s="327"/>
      <c r="AB1087" s="327"/>
    </row>
    <row r="1088" spans="1:28" s="40" customFormat="1" ht="15">
      <c r="A1088" s="412"/>
      <c r="B1088" s="412"/>
      <c r="C1088" s="412"/>
      <c r="D1088" s="412"/>
      <c r="E1088" s="412"/>
      <c r="F1088" s="412"/>
      <c r="G1088" s="689"/>
      <c r="H1088" s="689"/>
      <c r="I1088" s="689"/>
      <c r="J1088" s="689"/>
      <c r="K1088" s="689"/>
      <c r="L1088" s="689"/>
      <c r="M1088" s="689"/>
      <c r="N1088" s="689"/>
      <c r="O1088" s="689"/>
      <c r="P1088" s="689"/>
      <c r="Q1088" s="689"/>
      <c r="R1088" s="689"/>
      <c r="S1088" s="689"/>
      <c r="T1088" s="689"/>
      <c r="U1088" s="689"/>
      <c r="V1088" s="689"/>
      <c r="W1088" s="327"/>
      <c r="X1088" s="327"/>
      <c r="Y1088" s="327"/>
      <c r="Z1088" s="327"/>
      <c r="AA1088" s="327"/>
      <c r="AB1088" s="327"/>
    </row>
    <row r="1089" spans="1:28" s="40" customFormat="1" ht="15">
      <c r="A1089" s="412"/>
      <c r="B1089" s="412"/>
      <c r="C1089" s="412"/>
      <c r="D1089" s="412"/>
      <c r="E1089" s="412"/>
      <c r="F1089" s="412"/>
      <c r="G1089" s="689"/>
      <c r="H1089" s="689"/>
      <c r="I1089" s="689"/>
      <c r="J1089" s="689"/>
      <c r="K1089" s="689"/>
      <c r="L1089" s="689"/>
      <c r="M1089" s="689"/>
      <c r="N1089" s="689"/>
      <c r="O1089" s="689"/>
      <c r="P1089" s="689"/>
      <c r="Q1089" s="689"/>
      <c r="R1089" s="689"/>
      <c r="S1089" s="689"/>
      <c r="T1089" s="689"/>
      <c r="U1089" s="689"/>
      <c r="V1089" s="689"/>
      <c r="W1089" s="327"/>
      <c r="X1089" s="327"/>
      <c r="Y1089" s="327"/>
      <c r="Z1089" s="327"/>
      <c r="AA1089" s="327"/>
      <c r="AB1089" s="327"/>
    </row>
    <row r="1090" spans="1:28" s="40" customFormat="1" ht="15">
      <c r="A1090" s="412"/>
      <c r="B1090" s="412"/>
      <c r="C1090" s="412"/>
      <c r="D1090" s="412"/>
      <c r="E1090" s="412"/>
      <c r="F1090" s="412"/>
      <c r="G1090" s="689"/>
      <c r="H1090" s="689"/>
      <c r="I1090" s="689"/>
      <c r="J1090" s="689"/>
      <c r="K1090" s="689"/>
      <c r="L1090" s="689"/>
      <c r="M1090" s="689"/>
      <c r="N1090" s="689"/>
      <c r="O1090" s="689"/>
      <c r="P1090" s="689"/>
      <c r="Q1090" s="689"/>
      <c r="R1090" s="689"/>
      <c r="S1090" s="689"/>
      <c r="T1090" s="689"/>
      <c r="U1090" s="689"/>
      <c r="V1090" s="689"/>
      <c r="W1090" s="327"/>
      <c r="X1090" s="327"/>
      <c r="Y1090" s="327"/>
      <c r="Z1090" s="327"/>
      <c r="AA1090" s="327"/>
      <c r="AB1090" s="327"/>
    </row>
    <row r="1091" spans="1:28" s="40" customFormat="1" ht="15">
      <c r="A1091" s="412"/>
      <c r="B1091" s="412"/>
      <c r="C1091" s="412"/>
      <c r="D1091" s="412"/>
      <c r="E1091" s="412"/>
      <c r="F1091" s="412"/>
      <c r="G1091" s="689"/>
      <c r="H1091" s="689"/>
      <c r="I1091" s="689"/>
      <c r="J1091" s="689"/>
      <c r="K1091" s="689"/>
      <c r="L1091" s="689"/>
      <c r="M1091" s="689"/>
      <c r="N1091" s="689"/>
      <c r="O1091" s="689"/>
      <c r="P1091" s="689"/>
      <c r="Q1091" s="689"/>
      <c r="R1091" s="689"/>
      <c r="S1091" s="689"/>
      <c r="T1091" s="689"/>
      <c r="U1091" s="689"/>
      <c r="V1091" s="689"/>
      <c r="W1091" s="327"/>
      <c r="X1091" s="327"/>
      <c r="Y1091" s="327"/>
      <c r="Z1091" s="327"/>
      <c r="AA1091" s="327"/>
      <c r="AB1091" s="327"/>
    </row>
    <row r="1092" spans="1:28" s="40" customFormat="1" ht="15">
      <c r="A1092" s="412"/>
      <c r="B1092" s="412"/>
      <c r="C1092" s="412"/>
      <c r="D1092" s="412"/>
      <c r="E1092" s="412"/>
      <c r="F1092" s="412"/>
      <c r="G1092" s="689"/>
      <c r="H1092" s="689"/>
      <c r="I1092" s="689"/>
      <c r="J1092" s="689"/>
      <c r="K1092" s="689"/>
      <c r="L1092" s="689"/>
      <c r="M1092" s="689"/>
      <c r="N1092" s="689"/>
      <c r="O1092" s="689"/>
      <c r="P1092" s="689"/>
      <c r="Q1092" s="689"/>
      <c r="R1092" s="689"/>
      <c r="S1092" s="689"/>
      <c r="T1092" s="689"/>
      <c r="U1092" s="689"/>
      <c r="V1092" s="689"/>
      <c r="W1092" s="327"/>
      <c r="X1092" s="327"/>
      <c r="Y1092" s="327"/>
      <c r="Z1092" s="327"/>
      <c r="AA1092" s="327"/>
      <c r="AB1092" s="327"/>
    </row>
    <row r="1093" spans="1:28" s="40" customFormat="1" ht="15">
      <c r="A1093" s="412"/>
      <c r="B1093" s="412"/>
      <c r="C1093" s="412"/>
      <c r="D1093" s="412"/>
      <c r="E1093" s="412"/>
      <c r="F1093" s="412"/>
      <c r="G1093" s="689"/>
      <c r="H1093" s="689"/>
      <c r="I1093" s="689"/>
      <c r="J1093" s="689"/>
      <c r="K1093" s="689"/>
      <c r="L1093" s="689"/>
      <c r="M1093" s="689"/>
      <c r="N1093" s="689"/>
      <c r="O1093" s="689"/>
      <c r="P1093" s="689"/>
      <c r="Q1093" s="689"/>
      <c r="R1093" s="689"/>
      <c r="S1093" s="689"/>
      <c r="T1093" s="689"/>
      <c r="U1093" s="689"/>
      <c r="V1093" s="689"/>
      <c r="W1093" s="327"/>
      <c r="X1093" s="327"/>
      <c r="Y1093" s="327"/>
      <c r="Z1093" s="327"/>
      <c r="AA1093" s="327"/>
      <c r="AB1093" s="327"/>
    </row>
    <row r="1094" spans="1:28" s="40" customFormat="1" ht="15">
      <c r="A1094" s="412"/>
      <c r="B1094" s="412"/>
      <c r="C1094" s="412"/>
      <c r="D1094" s="412"/>
      <c r="E1094" s="412"/>
      <c r="F1094" s="412"/>
      <c r="G1094" s="689"/>
      <c r="H1094" s="689"/>
      <c r="I1094" s="689"/>
      <c r="J1094" s="689"/>
      <c r="K1094" s="689"/>
      <c r="L1094" s="689"/>
      <c r="M1094" s="689"/>
      <c r="N1094" s="689"/>
      <c r="O1094" s="689"/>
      <c r="P1094" s="689"/>
      <c r="Q1094" s="689"/>
      <c r="R1094" s="689"/>
      <c r="S1094" s="689"/>
      <c r="T1094" s="689"/>
      <c r="U1094" s="689"/>
      <c r="V1094" s="689"/>
      <c r="W1094" s="327"/>
      <c r="X1094" s="327"/>
      <c r="Y1094" s="327"/>
      <c r="Z1094" s="327"/>
      <c r="AA1094" s="327"/>
      <c r="AB1094" s="327"/>
    </row>
    <row r="1095" spans="1:28" s="40" customFormat="1" ht="15">
      <c r="A1095" s="412"/>
      <c r="B1095" s="412"/>
      <c r="C1095" s="412"/>
      <c r="D1095" s="412"/>
      <c r="E1095" s="412"/>
      <c r="F1095" s="412"/>
      <c r="G1095" s="689"/>
      <c r="H1095" s="689"/>
      <c r="I1095" s="689"/>
      <c r="J1095" s="689"/>
      <c r="K1095" s="689"/>
      <c r="L1095" s="689"/>
      <c r="M1095" s="689"/>
      <c r="N1095" s="689"/>
      <c r="O1095" s="689"/>
      <c r="P1095" s="689"/>
      <c r="Q1095" s="689"/>
      <c r="R1095" s="689"/>
      <c r="S1095" s="689"/>
      <c r="T1095" s="689"/>
      <c r="U1095" s="689"/>
      <c r="V1095" s="689"/>
      <c r="W1095" s="327"/>
      <c r="X1095" s="327"/>
      <c r="Y1095" s="327"/>
      <c r="Z1095" s="327"/>
      <c r="AA1095" s="327"/>
      <c r="AB1095" s="327"/>
    </row>
    <row r="1096" spans="1:28" s="40" customFormat="1" ht="15">
      <c r="A1096" s="412"/>
      <c r="B1096" s="412"/>
      <c r="C1096" s="412"/>
      <c r="D1096" s="412"/>
      <c r="E1096" s="412"/>
      <c r="F1096" s="412"/>
      <c r="G1096" s="689"/>
      <c r="H1096" s="689"/>
      <c r="I1096" s="689"/>
      <c r="J1096" s="689"/>
      <c r="K1096" s="689"/>
      <c r="L1096" s="689"/>
      <c r="M1096" s="689"/>
      <c r="N1096" s="689"/>
      <c r="O1096" s="689"/>
      <c r="P1096" s="689"/>
      <c r="Q1096" s="689"/>
      <c r="R1096" s="689"/>
      <c r="S1096" s="689"/>
      <c r="T1096" s="689"/>
      <c r="U1096" s="689"/>
      <c r="V1096" s="689"/>
      <c r="W1096" s="327"/>
      <c r="X1096" s="327"/>
      <c r="Y1096" s="327"/>
      <c r="Z1096" s="327"/>
      <c r="AA1096" s="327"/>
      <c r="AB1096" s="327"/>
    </row>
    <row r="1097" spans="1:28" s="40" customFormat="1" ht="15">
      <c r="A1097" s="412"/>
      <c r="B1097" s="412"/>
      <c r="C1097" s="412"/>
      <c r="D1097" s="412"/>
      <c r="E1097" s="412"/>
      <c r="F1097" s="412"/>
      <c r="G1097" s="689"/>
      <c r="H1097" s="689"/>
      <c r="I1097" s="689"/>
      <c r="J1097" s="689"/>
      <c r="K1097" s="689"/>
      <c r="L1097" s="689"/>
      <c r="M1097" s="689"/>
      <c r="N1097" s="689"/>
      <c r="O1097" s="689"/>
      <c r="P1097" s="689"/>
      <c r="Q1097" s="689"/>
      <c r="R1097" s="689"/>
      <c r="S1097" s="689"/>
      <c r="T1097" s="689"/>
      <c r="U1097" s="689"/>
      <c r="V1097" s="689"/>
      <c r="W1097" s="327"/>
      <c r="X1097" s="327"/>
      <c r="Y1097" s="327"/>
      <c r="Z1097" s="327"/>
      <c r="AA1097" s="327"/>
      <c r="AB1097" s="327"/>
    </row>
    <row r="1098" spans="1:28" s="40" customFormat="1" ht="15">
      <c r="A1098" s="412"/>
      <c r="B1098" s="412"/>
      <c r="C1098" s="412"/>
      <c r="D1098" s="412"/>
      <c r="E1098" s="412"/>
      <c r="F1098" s="412"/>
      <c r="G1098" s="689"/>
      <c r="H1098" s="689"/>
      <c r="I1098" s="689"/>
      <c r="J1098" s="689"/>
      <c r="K1098" s="689"/>
      <c r="L1098" s="689"/>
      <c r="M1098" s="689"/>
      <c r="N1098" s="689"/>
      <c r="O1098" s="689"/>
      <c r="P1098" s="689"/>
      <c r="Q1098" s="689"/>
      <c r="R1098" s="689"/>
      <c r="S1098" s="689"/>
      <c r="T1098" s="689"/>
      <c r="U1098" s="689"/>
      <c r="V1098" s="689"/>
      <c r="W1098" s="327"/>
      <c r="X1098" s="327"/>
      <c r="Y1098" s="327"/>
      <c r="Z1098" s="327"/>
      <c r="AA1098" s="327"/>
      <c r="AB1098" s="327"/>
    </row>
    <row r="1099" spans="1:28" s="40" customFormat="1" ht="15">
      <c r="A1099" s="412"/>
      <c r="B1099" s="412"/>
      <c r="C1099" s="412"/>
      <c r="D1099" s="412"/>
      <c r="E1099" s="412"/>
      <c r="F1099" s="412"/>
      <c r="G1099" s="689"/>
      <c r="H1099" s="689"/>
      <c r="I1099" s="689"/>
      <c r="J1099" s="689"/>
      <c r="K1099" s="689"/>
      <c r="L1099" s="689"/>
      <c r="M1099" s="689"/>
      <c r="N1099" s="689"/>
      <c r="O1099" s="689"/>
      <c r="P1099" s="689"/>
      <c r="Q1099" s="689"/>
      <c r="R1099" s="689"/>
      <c r="S1099" s="689"/>
      <c r="T1099" s="689"/>
      <c r="U1099" s="689"/>
      <c r="V1099" s="689"/>
      <c r="W1099" s="327"/>
      <c r="X1099" s="327"/>
      <c r="Y1099" s="327"/>
      <c r="Z1099" s="327"/>
      <c r="AA1099" s="327"/>
      <c r="AB1099" s="327"/>
    </row>
    <row r="1100" spans="1:28" s="40" customFormat="1" ht="15">
      <c r="A1100" s="412"/>
      <c r="B1100" s="412"/>
      <c r="C1100" s="412"/>
      <c r="D1100" s="412"/>
      <c r="E1100" s="412"/>
      <c r="F1100" s="412"/>
      <c r="G1100" s="689"/>
      <c r="H1100" s="689"/>
      <c r="I1100" s="689"/>
      <c r="J1100" s="689"/>
      <c r="K1100" s="689"/>
      <c r="L1100" s="689"/>
      <c r="M1100" s="689"/>
      <c r="N1100" s="689"/>
      <c r="O1100" s="689"/>
      <c r="P1100" s="689"/>
      <c r="Q1100" s="689"/>
      <c r="R1100" s="689"/>
      <c r="S1100" s="689"/>
      <c r="T1100" s="689"/>
      <c r="U1100" s="689"/>
      <c r="V1100" s="689"/>
      <c r="W1100" s="327"/>
      <c r="X1100" s="327"/>
      <c r="Y1100" s="327"/>
      <c r="Z1100" s="327"/>
      <c r="AA1100" s="327"/>
      <c r="AB1100" s="327"/>
    </row>
    <row r="1101" spans="1:28" s="40" customFormat="1" ht="15">
      <c r="A1101" s="412"/>
      <c r="B1101" s="412"/>
      <c r="C1101" s="412"/>
      <c r="D1101" s="412"/>
      <c r="E1101" s="412"/>
      <c r="F1101" s="412"/>
      <c r="G1101" s="689"/>
      <c r="H1101" s="689"/>
      <c r="I1101" s="689"/>
      <c r="J1101" s="689"/>
      <c r="K1101" s="689"/>
      <c r="L1101" s="689"/>
      <c r="M1101" s="689"/>
      <c r="N1101" s="689"/>
      <c r="O1101" s="689"/>
      <c r="P1101" s="689"/>
      <c r="Q1101" s="689"/>
      <c r="R1101" s="689"/>
      <c r="S1101" s="689"/>
      <c r="T1101" s="689"/>
      <c r="U1101" s="689"/>
      <c r="V1101" s="689"/>
      <c r="W1101" s="327"/>
      <c r="X1101" s="327"/>
      <c r="Y1101" s="327"/>
      <c r="Z1101" s="327"/>
      <c r="AA1101" s="327"/>
      <c r="AB1101" s="327"/>
    </row>
    <row r="1102" spans="1:28" s="40" customFormat="1" ht="15">
      <c r="A1102" s="412"/>
      <c r="B1102" s="412"/>
      <c r="C1102" s="412"/>
      <c r="D1102" s="412"/>
      <c r="E1102" s="412"/>
      <c r="F1102" s="412"/>
      <c r="G1102" s="689"/>
      <c r="H1102" s="689"/>
      <c r="I1102" s="689"/>
      <c r="J1102" s="689"/>
      <c r="K1102" s="689"/>
      <c r="L1102" s="689"/>
      <c r="M1102" s="689"/>
      <c r="N1102" s="689"/>
      <c r="O1102" s="689"/>
      <c r="P1102" s="689"/>
      <c r="Q1102" s="689"/>
      <c r="R1102" s="689"/>
      <c r="S1102" s="689"/>
      <c r="T1102" s="689"/>
      <c r="U1102" s="689"/>
      <c r="V1102" s="689"/>
      <c r="W1102" s="327"/>
      <c r="X1102" s="327"/>
      <c r="Y1102" s="327"/>
      <c r="Z1102" s="327"/>
      <c r="AA1102" s="327"/>
      <c r="AB1102" s="327"/>
    </row>
    <row r="1103" spans="1:28" s="40" customFormat="1" ht="15">
      <c r="A1103" s="412"/>
      <c r="B1103" s="412"/>
      <c r="C1103" s="412"/>
      <c r="D1103" s="412"/>
      <c r="E1103" s="412"/>
      <c r="F1103" s="412"/>
      <c r="G1103" s="689"/>
      <c r="H1103" s="689"/>
      <c r="I1103" s="689"/>
      <c r="J1103" s="689"/>
      <c r="K1103" s="689"/>
      <c r="L1103" s="689"/>
      <c r="M1103" s="689"/>
      <c r="N1103" s="689"/>
      <c r="O1103" s="689"/>
      <c r="P1103" s="689"/>
      <c r="Q1103" s="689"/>
      <c r="R1103" s="689"/>
      <c r="S1103" s="689"/>
      <c r="T1103" s="689"/>
      <c r="U1103" s="689"/>
      <c r="V1103" s="689"/>
      <c r="W1103" s="327"/>
      <c r="X1103" s="327"/>
      <c r="Y1103" s="327"/>
      <c r="Z1103" s="327"/>
      <c r="AA1103" s="327"/>
      <c r="AB1103" s="327"/>
    </row>
    <row r="1104" spans="1:28" s="40" customFormat="1" ht="15">
      <c r="A1104" s="412"/>
      <c r="B1104" s="412"/>
      <c r="C1104" s="412"/>
      <c r="D1104" s="412"/>
      <c r="E1104" s="412"/>
      <c r="F1104" s="412"/>
      <c r="G1104" s="689"/>
      <c r="H1104" s="689"/>
      <c r="I1104" s="689"/>
      <c r="J1104" s="689"/>
      <c r="K1104" s="689"/>
      <c r="L1104" s="689"/>
      <c r="M1104" s="689"/>
      <c r="N1104" s="689"/>
      <c r="O1104" s="689"/>
      <c r="P1104" s="689"/>
      <c r="Q1104" s="689"/>
      <c r="R1104" s="689"/>
      <c r="S1104" s="689"/>
      <c r="T1104" s="689"/>
      <c r="U1104" s="689"/>
      <c r="V1104" s="689"/>
      <c r="W1104" s="327"/>
      <c r="X1104" s="327"/>
      <c r="Y1104" s="327"/>
      <c r="Z1104" s="327"/>
      <c r="AA1104" s="327"/>
      <c r="AB1104" s="327"/>
    </row>
    <row r="1105" spans="1:28" s="40" customFormat="1" ht="15">
      <c r="A1105" s="412"/>
      <c r="B1105" s="412"/>
      <c r="C1105" s="412"/>
      <c r="D1105" s="412"/>
      <c r="E1105" s="412"/>
      <c r="F1105" s="412"/>
      <c r="G1105" s="689"/>
      <c r="H1105" s="689"/>
      <c r="I1105" s="689"/>
      <c r="J1105" s="689"/>
      <c r="K1105" s="689"/>
      <c r="L1105" s="689"/>
      <c r="M1105" s="689"/>
      <c r="N1105" s="689"/>
      <c r="O1105" s="689"/>
      <c r="P1105" s="689"/>
      <c r="Q1105" s="689"/>
      <c r="R1105" s="689"/>
      <c r="S1105" s="689"/>
      <c r="T1105" s="689"/>
      <c r="U1105" s="689"/>
      <c r="V1105" s="689"/>
      <c r="W1105" s="327"/>
      <c r="X1105" s="327"/>
      <c r="Y1105" s="327"/>
      <c r="Z1105" s="327"/>
      <c r="AA1105" s="327"/>
      <c r="AB1105" s="327"/>
    </row>
    <row r="1106" spans="1:28" s="40" customFormat="1" ht="15">
      <c r="A1106" s="412"/>
      <c r="B1106" s="412"/>
      <c r="C1106" s="412"/>
      <c r="D1106" s="412"/>
      <c r="E1106" s="412"/>
      <c r="F1106" s="412"/>
      <c r="G1106" s="689"/>
      <c r="H1106" s="689"/>
      <c r="I1106" s="689"/>
      <c r="J1106" s="689"/>
      <c r="K1106" s="689"/>
      <c r="L1106" s="689"/>
      <c r="M1106" s="689"/>
      <c r="N1106" s="689"/>
      <c r="O1106" s="689"/>
      <c r="P1106" s="689"/>
      <c r="Q1106" s="689"/>
      <c r="R1106" s="689"/>
      <c r="S1106" s="689"/>
      <c r="T1106" s="689"/>
      <c r="U1106" s="689"/>
      <c r="V1106" s="689"/>
      <c r="W1106" s="327"/>
      <c r="X1106" s="327"/>
      <c r="Y1106" s="327"/>
      <c r="Z1106" s="327"/>
      <c r="AA1106" s="327"/>
      <c r="AB1106" s="327"/>
    </row>
    <row r="1107" spans="1:28" s="40" customFormat="1" ht="15">
      <c r="A1107" s="412"/>
      <c r="B1107" s="412"/>
      <c r="C1107" s="412"/>
      <c r="D1107" s="412"/>
      <c r="E1107" s="412"/>
      <c r="F1107" s="412"/>
      <c r="G1107" s="689"/>
      <c r="H1107" s="689"/>
      <c r="I1107" s="689"/>
      <c r="J1107" s="689"/>
      <c r="K1107" s="689"/>
      <c r="L1107" s="689"/>
      <c r="M1107" s="689"/>
      <c r="N1107" s="689"/>
      <c r="O1107" s="689"/>
      <c r="P1107" s="689"/>
      <c r="Q1107" s="689"/>
      <c r="R1107" s="689"/>
      <c r="S1107" s="689"/>
      <c r="T1107" s="689"/>
      <c r="U1107" s="689"/>
      <c r="V1107" s="689"/>
      <c r="W1107" s="327"/>
      <c r="X1107" s="327"/>
      <c r="Y1107" s="327"/>
      <c r="Z1107" s="327"/>
      <c r="AA1107" s="327"/>
      <c r="AB1107" s="327"/>
    </row>
    <row r="1108" spans="1:28" s="40" customFormat="1" ht="15">
      <c r="A1108" s="412"/>
      <c r="B1108" s="412"/>
      <c r="C1108" s="412"/>
      <c r="D1108" s="412"/>
      <c r="E1108" s="412"/>
      <c r="F1108" s="412"/>
      <c r="G1108" s="689"/>
      <c r="H1108" s="689"/>
      <c r="I1108" s="689"/>
      <c r="J1108" s="689"/>
      <c r="K1108" s="689"/>
      <c r="L1108" s="689"/>
      <c r="M1108" s="689"/>
      <c r="N1108" s="689"/>
      <c r="O1108" s="689"/>
      <c r="P1108" s="689"/>
      <c r="Q1108" s="689"/>
      <c r="R1108" s="689"/>
      <c r="S1108" s="689"/>
      <c r="T1108" s="689"/>
      <c r="U1108" s="689"/>
      <c r="V1108" s="689"/>
      <c r="W1108" s="327"/>
      <c r="X1108" s="327"/>
      <c r="Y1108" s="327"/>
      <c r="Z1108" s="327"/>
      <c r="AA1108" s="327"/>
      <c r="AB1108" s="327"/>
    </row>
    <row r="1109" spans="1:28" s="40" customFormat="1" ht="15">
      <c r="A1109" s="412"/>
      <c r="B1109" s="412"/>
      <c r="C1109" s="412"/>
      <c r="D1109" s="412"/>
      <c r="E1109" s="412"/>
      <c r="F1109" s="412"/>
      <c r="G1109" s="689"/>
      <c r="H1109" s="689"/>
      <c r="I1109" s="689"/>
      <c r="J1109" s="689"/>
      <c r="K1109" s="689"/>
      <c r="L1109" s="689"/>
      <c r="M1109" s="689"/>
      <c r="N1109" s="689"/>
      <c r="O1109" s="689"/>
      <c r="P1109" s="689"/>
      <c r="Q1109" s="689"/>
      <c r="R1109" s="689"/>
      <c r="S1109" s="689"/>
      <c r="T1109" s="689"/>
      <c r="U1109" s="689"/>
      <c r="V1109" s="689"/>
      <c r="W1109" s="327"/>
      <c r="X1109" s="327"/>
      <c r="Y1109" s="327"/>
      <c r="Z1109" s="327"/>
      <c r="AA1109" s="327"/>
      <c r="AB1109" s="327"/>
    </row>
    <row r="1110" spans="1:28" s="40" customFormat="1" ht="15">
      <c r="A1110" s="412"/>
      <c r="B1110" s="412"/>
      <c r="C1110" s="412"/>
      <c r="D1110" s="412"/>
      <c r="E1110" s="412"/>
      <c r="F1110" s="412"/>
      <c r="G1110" s="689"/>
      <c r="H1110" s="689"/>
      <c r="I1110" s="689"/>
      <c r="J1110" s="689"/>
      <c r="K1110" s="689"/>
      <c r="L1110" s="689"/>
      <c r="M1110" s="689"/>
      <c r="N1110" s="689"/>
      <c r="O1110" s="689"/>
      <c r="P1110" s="689"/>
      <c r="Q1110" s="689"/>
      <c r="R1110" s="689"/>
      <c r="S1110" s="689"/>
      <c r="T1110" s="689"/>
      <c r="U1110" s="689"/>
      <c r="V1110" s="689"/>
      <c r="W1110" s="327"/>
      <c r="X1110" s="327"/>
      <c r="Y1110" s="327"/>
      <c r="Z1110" s="327"/>
      <c r="AA1110" s="327"/>
      <c r="AB1110" s="327"/>
    </row>
    <row r="1111" spans="1:28" s="40" customFormat="1" ht="15">
      <c r="A1111" s="412"/>
      <c r="B1111" s="412"/>
      <c r="C1111" s="412"/>
      <c r="D1111" s="412"/>
      <c r="E1111" s="412"/>
      <c r="F1111" s="412"/>
      <c r="G1111" s="689"/>
      <c r="H1111" s="689"/>
      <c r="I1111" s="689"/>
      <c r="J1111" s="689"/>
      <c r="K1111" s="689"/>
      <c r="L1111" s="689"/>
      <c r="M1111" s="689"/>
      <c r="N1111" s="689"/>
      <c r="O1111" s="689"/>
      <c r="P1111" s="689"/>
      <c r="Q1111" s="689"/>
      <c r="R1111" s="689"/>
      <c r="S1111" s="689"/>
      <c r="T1111" s="689"/>
      <c r="U1111" s="689"/>
      <c r="V1111" s="689"/>
      <c r="W1111" s="327"/>
      <c r="X1111" s="327"/>
      <c r="Y1111" s="327"/>
      <c r="Z1111" s="327"/>
      <c r="AA1111" s="327"/>
      <c r="AB1111" s="327"/>
    </row>
    <row r="1112" spans="1:28" s="40" customFormat="1" ht="15">
      <c r="A1112" s="412"/>
      <c r="B1112" s="412"/>
      <c r="C1112" s="412"/>
      <c r="D1112" s="412"/>
      <c r="E1112" s="412"/>
      <c r="F1112" s="412"/>
      <c r="G1112" s="689"/>
      <c r="H1112" s="689"/>
      <c r="I1112" s="689"/>
      <c r="J1112" s="689"/>
      <c r="K1112" s="689"/>
      <c r="L1112" s="689"/>
      <c r="M1112" s="689"/>
      <c r="N1112" s="689"/>
      <c r="O1112" s="689"/>
      <c r="P1112" s="689"/>
      <c r="Q1112" s="689"/>
      <c r="R1112" s="689"/>
      <c r="S1112" s="689"/>
      <c r="T1112" s="689"/>
      <c r="U1112" s="689"/>
      <c r="V1112" s="689"/>
      <c r="W1112" s="327"/>
      <c r="X1112" s="327"/>
      <c r="Y1112" s="327"/>
      <c r="Z1112" s="327"/>
      <c r="AA1112" s="327"/>
      <c r="AB1112" s="327"/>
    </row>
    <row r="1113" spans="1:28" s="40" customFormat="1" ht="15">
      <c r="A1113" s="412"/>
      <c r="B1113" s="412"/>
      <c r="C1113" s="412"/>
      <c r="D1113" s="412"/>
      <c r="E1113" s="412"/>
      <c r="F1113" s="412"/>
      <c r="G1113" s="689"/>
      <c r="H1113" s="689"/>
      <c r="I1113" s="689"/>
      <c r="J1113" s="689"/>
      <c r="K1113" s="689"/>
      <c r="L1113" s="689"/>
      <c r="M1113" s="689"/>
      <c r="N1113" s="689"/>
      <c r="O1113" s="689"/>
      <c r="P1113" s="689"/>
      <c r="Q1113" s="689"/>
      <c r="R1113" s="689"/>
      <c r="S1113" s="689"/>
      <c r="T1113" s="689"/>
      <c r="U1113" s="689"/>
      <c r="V1113" s="689"/>
      <c r="W1113" s="327"/>
      <c r="X1113" s="327"/>
      <c r="Y1113" s="327"/>
      <c r="Z1113" s="327"/>
      <c r="AA1113" s="327"/>
      <c r="AB1113" s="327"/>
    </row>
    <row r="1114" spans="1:28" s="40" customFormat="1" ht="15">
      <c r="A1114" s="412"/>
      <c r="B1114" s="412"/>
      <c r="C1114" s="412"/>
      <c r="D1114" s="412"/>
      <c r="E1114" s="412"/>
      <c r="F1114" s="412"/>
      <c r="G1114" s="689"/>
      <c r="H1114" s="689"/>
      <c r="I1114" s="689"/>
      <c r="J1114" s="689"/>
      <c r="K1114" s="689"/>
      <c r="L1114" s="689"/>
      <c r="M1114" s="689"/>
      <c r="N1114" s="689"/>
      <c r="O1114" s="689"/>
      <c r="P1114" s="689"/>
      <c r="Q1114" s="689"/>
      <c r="R1114" s="689"/>
      <c r="S1114" s="689"/>
      <c r="T1114" s="689"/>
      <c r="U1114" s="689"/>
      <c r="V1114" s="689"/>
      <c r="W1114" s="327"/>
      <c r="X1114" s="327"/>
      <c r="Y1114" s="327"/>
      <c r="Z1114" s="327"/>
      <c r="AA1114" s="327"/>
      <c r="AB1114" s="327"/>
    </row>
    <row r="1115" spans="1:28" s="40" customFormat="1" ht="15">
      <c r="A1115" s="412"/>
      <c r="B1115" s="412"/>
      <c r="C1115" s="412"/>
      <c r="D1115" s="412"/>
      <c r="E1115" s="412"/>
      <c r="F1115" s="412"/>
      <c r="G1115" s="689"/>
      <c r="H1115" s="689"/>
      <c r="I1115" s="689"/>
      <c r="J1115" s="689"/>
      <c r="K1115" s="689"/>
      <c r="L1115" s="689"/>
      <c r="M1115" s="689"/>
      <c r="N1115" s="689"/>
      <c r="O1115" s="689"/>
      <c r="P1115" s="689"/>
      <c r="Q1115" s="689"/>
      <c r="R1115" s="689"/>
      <c r="S1115" s="689"/>
      <c r="T1115" s="689"/>
      <c r="U1115" s="689"/>
      <c r="V1115" s="689"/>
      <c r="W1115" s="327"/>
      <c r="X1115" s="327"/>
      <c r="Y1115" s="327"/>
      <c r="Z1115" s="327"/>
      <c r="AA1115" s="327"/>
      <c r="AB1115" s="327"/>
    </row>
    <row r="1116" spans="1:28" s="40" customFormat="1" ht="15">
      <c r="A1116" s="412"/>
      <c r="B1116" s="412"/>
      <c r="C1116" s="412"/>
      <c r="D1116" s="412"/>
      <c r="E1116" s="412"/>
      <c r="F1116" s="412"/>
      <c r="G1116" s="689"/>
      <c r="H1116" s="689"/>
      <c r="I1116" s="689"/>
      <c r="J1116" s="689"/>
      <c r="K1116" s="689"/>
      <c r="L1116" s="689"/>
      <c r="M1116" s="689"/>
      <c r="N1116" s="689"/>
      <c r="O1116" s="689"/>
      <c r="P1116" s="689"/>
      <c r="Q1116" s="689"/>
      <c r="R1116" s="689"/>
      <c r="S1116" s="689"/>
      <c r="T1116" s="689"/>
      <c r="U1116" s="689"/>
      <c r="V1116" s="689"/>
      <c r="W1116" s="327"/>
      <c r="X1116" s="327"/>
      <c r="Y1116" s="327"/>
      <c r="Z1116" s="327"/>
      <c r="AA1116" s="327"/>
      <c r="AB1116" s="327"/>
    </row>
    <row r="1117" spans="1:28" s="40" customFormat="1" ht="15">
      <c r="A1117" s="412"/>
      <c r="B1117" s="412"/>
      <c r="C1117" s="412"/>
      <c r="D1117" s="412"/>
      <c r="E1117" s="412"/>
      <c r="F1117" s="412"/>
      <c r="G1117" s="689"/>
      <c r="H1117" s="689"/>
      <c r="I1117" s="689"/>
      <c r="J1117" s="689"/>
      <c r="K1117" s="689"/>
      <c r="L1117" s="689"/>
      <c r="M1117" s="689"/>
      <c r="N1117" s="689"/>
      <c r="O1117" s="689"/>
      <c r="P1117" s="689"/>
      <c r="Q1117" s="689"/>
      <c r="R1117" s="689"/>
      <c r="S1117" s="689"/>
      <c r="T1117" s="689"/>
      <c r="U1117" s="689"/>
      <c r="V1117" s="689"/>
      <c r="W1117" s="327"/>
      <c r="X1117" s="327"/>
      <c r="Y1117" s="327"/>
      <c r="Z1117" s="327"/>
      <c r="AA1117" s="327"/>
      <c r="AB1117" s="327"/>
    </row>
    <row r="1118" spans="1:28" s="40" customFormat="1" ht="15">
      <c r="A1118" s="412"/>
      <c r="B1118" s="412"/>
      <c r="C1118" s="412"/>
      <c r="D1118" s="412"/>
      <c r="E1118" s="412"/>
      <c r="F1118" s="412"/>
      <c r="G1118" s="689"/>
      <c r="H1118" s="689"/>
      <c r="I1118" s="689"/>
      <c r="J1118" s="689"/>
      <c r="K1118" s="689"/>
      <c r="L1118" s="689"/>
      <c r="M1118" s="689"/>
      <c r="N1118" s="689"/>
      <c r="O1118" s="689"/>
      <c r="P1118" s="689"/>
      <c r="Q1118" s="689"/>
      <c r="R1118" s="689"/>
      <c r="S1118" s="689"/>
      <c r="T1118" s="689"/>
      <c r="U1118" s="689"/>
      <c r="V1118" s="689"/>
      <c r="W1118" s="327"/>
      <c r="X1118" s="327"/>
      <c r="Y1118" s="327"/>
      <c r="Z1118" s="327"/>
      <c r="AA1118" s="327"/>
      <c r="AB1118" s="327"/>
    </row>
    <row r="1119" spans="1:28" s="40" customFormat="1" ht="15">
      <c r="A1119" s="412"/>
      <c r="B1119" s="412"/>
      <c r="C1119" s="412"/>
      <c r="D1119" s="412"/>
      <c r="E1119" s="412"/>
      <c r="F1119" s="412"/>
      <c r="G1119" s="689"/>
      <c r="H1119" s="689"/>
      <c r="I1119" s="689"/>
      <c r="J1119" s="689"/>
      <c r="K1119" s="689"/>
      <c r="L1119" s="689"/>
      <c r="M1119" s="689"/>
      <c r="N1119" s="689"/>
      <c r="O1119" s="689"/>
      <c r="P1119" s="689"/>
      <c r="Q1119" s="689"/>
      <c r="R1119" s="689"/>
      <c r="S1119" s="689"/>
      <c r="T1119" s="689"/>
      <c r="U1119" s="689"/>
      <c r="V1119" s="689"/>
      <c r="W1119" s="327"/>
      <c r="X1119" s="327"/>
      <c r="Y1119" s="327"/>
      <c r="Z1119" s="327"/>
      <c r="AA1119" s="327"/>
      <c r="AB1119" s="327"/>
    </row>
    <row r="1120" spans="1:28" s="40" customFormat="1" ht="15">
      <c r="A1120" s="412"/>
      <c r="B1120" s="412"/>
      <c r="C1120" s="412"/>
      <c r="D1120" s="412"/>
      <c r="E1120" s="412"/>
      <c r="F1120" s="412"/>
      <c r="G1120" s="689"/>
      <c r="H1120" s="689"/>
      <c r="I1120" s="689"/>
      <c r="J1120" s="689"/>
      <c r="K1120" s="689"/>
      <c r="L1120" s="689"/>
      <c r="M1120" s="689"/>
      <c r="N1120" s="689"/>
      <c r="O1120" s="689"/>
      <c r="P1120" s="689"/>
      <c r="Q1120" s="689"/>
      <c r="R1120" s="689"/>
      <c r="S1120" s="689"/>
      <c r="T1120" s="689"/>
      <c r="U1120" s="689"/>
      <c r="V1120" s="689"/>
      <c r="W1120" s="327"/>
      <c r="X1120" s="327"/>
      <c r="Y1120" s="327"/>
      <c r="Z1120" s="327"/>
      <c r="AA1120" s="327"/>
      <c r="AB1120" s="327"/>
    </row>
    <row r="1121" spans="1:28" s="40" customFormat="1" ht="15">
      <c r="A1121" s="412"/>
      <c r="B1121" s="412"/>
      <c r="C1121" s="412"/>
      <c r="D1121" s="412"/>
      <c r="E1121" s="412"/>
      <c r="F1121" s="412"/>
      <c r="G1121" s="689"/>
      <c r="H1121" s="689"/>
      <c r="I1121" s="689"/>
      <c r="J1121" s="689"/>
      <c r="K1121" s="689"/>
      <c r="L1121" s="689"/>
      <c r="M1121" s="689"/>
      <c r="N1121" s="689"/>
      <c r="O1121" s="689"/>
      <c r="P1121" s="689"/>
      <c r="Q1121" s="689"/>
      <c r="R1121" s="689"/>
      <c r="S1121" s="689"/>
      <c r="T1121" s="689"/>
      <c r="U1121" s="689"/>
      <c r="V1121" s="689"/>
      <c r="W1121" s="327"/>
      <c r="X1121" s="327"/>
      <c r="Y1121" s="327"/>
      <c r="Z1121" s="327"/>
      <c r="AA1121" s="327"/>
      <c r="AB1121" s="327"/>
    </row>
    <row r="1122" spans="1:28" s="40" customFormat="1" ht="15">
      <c r="A1122" s="412"/>
      <c r="B1122" s="412"/>
      <c r="C1122" s="412"/>
      <c r="D1122" s="412"/>
      <c r="E1122" s="412"/>
      <c r="F1122" s="412"/>
      <c r="G1122" s="689"/>
      <c r="H1122" s="689"/>
      <c r="I1122" s="689"/>
      <c r="J1122" s="689"/>
      <c r="K1122" s="689"/>
      <c r="L1122" s="689"/>
      <c r="M1122" s="689"/>
      <c r="N1122" s="689"/>
      <c r="O1122" s="689"/>
      <c r="P1122" s="689"/>
      <c r="Q1122" s="689"/>
      <c r="R1122" s="689"/>
      <c r="S1122" s="689"/>
      <c r="T1122" s="689"/>
      <c r="U1122" s="689"/>
      <c r="V1122" s="689"/>
      <c r="W1122" s="327"/>
      <c r="X1122" s="327"/>
      <c r="Y1122" s="327"/>
      <c r="Z1122" s="327"/>
      <c r="AA1122" s="327"/>
      <c r="AB1122" s="327"/>
    </row>
    <row r="1123" spans="1:28" s="40" customFormat="1" ht="15">
      <c r="A1123" s="412"/>
      <c r="B1123" s="412"/>
      <c r="C1123" s="412"/>
      <c r="D1123" s="412"/>
      <c r="E1123" s="412"/>
      <c r="F1123" s="412"/>
      <c r="G1123" s="689"/>
      <c r="H1123" s="689"/>
      <c r="I1123" s="689"/>
      <c r="J1123" s="689"/>
      <c r="K1123" s="689"/>
      <c r="L1123" s="689"/>
      <c r="M1123" s="689"/>
      <c r="N1123" s="689"/>
      <c r="O1123" s="689"/>
      <c r="P1123" s="689"/>
      <c r="Q1123" s="689"/>
      <c r="R1123" s="689"/>
      <c r="S1123" s="689"/>
      <c r="T1123" s="689"/>
      <c r="U1123" s="689"/>
      <c r="V1123" s="689"/>
      <c r="W1123" s="327"/>
      <c r="X1123" s="327"/>
      <c r="Y1123" s="327"/>
      <c r="Z1123" s="327"/>
      <c r="AA1123" s="327"/>
      <c r="AB1123" s="327"/>
    </row>
    <row r="1124" spans="1:28" s="40" customFormat="1" ht="15">
      <c r="A1124" s="412"/>
      <c r="B1124" s="412"/>
      <c r="C1124" s="412"/>
      <c r="D1124" s="412"/>
      <c r="E1124" s="412"/>
      <c r="F1124" s="412"/>
      <c r="G1124" s="689"/>
      <c r="H1124" s="689"/>
      <c r="I1124" s="689"/>
      <c r="J1124" s="689"/>
      <c r="K1124" s="689"/>
      <c r="L1124" s="689"/>
      <c r="M1124" s="689"/>
      <c r="N1124" s="689"/>
      <c r="O1124" s="689"/>
      <c r="P1124" s="689"/>
      <c r="Q1124" s="689"/>
      <c r="R1124" s="689"/>
      <c r="S1124" s="689"/>
      <c r="T1124" s="689"/>
      <c r="U1124" s="689"/>
      <c r="V1124" s="689"/>
      <c r="W1124" s="327"/>
      <c r="X1124" s="327"/>
      <c r="Y1124" s="327"/>
      <c r="Z1124" s="327"/>
      <c r="AA1124" s="327"/>
      <c r="AB1124" s="327"/>
    </row>
    <row r="1125" spans="1:28" s="40" customFormat="1" ht="15">
      <c r="A1125" s="412"/>
      <c r="B1125" s="412"/>
      <c r="C1125" s="412"/>
      <c r="D1125" s="412"/>
      <c r="E1125" s="412"/>
      <c r="F1125" s="412"/>
      <c r="G1125" s="689"/>
      <c r="H1125" s="689"/>
      <c r="I1125" s="689"/>
      <c r="J1125" s="689"/>
      <c r="K1125" s="689"/>
      <c r="L1125" s="689"/>
      <c r="M1125" s="689"/>
      <c r="N1125" s="689"/>
      <c r="O1125" s="689"/>
      <c r="P1125" s="689"/>
      <c r="Q1125" s="689"/>
      <c r="R1125" s="689"/>
      <c r="S1125" s="689"/>
      <c r="T1125" s="689"/>
      <c r="U1125" s="689"/>
      <c r="V1125" s="689"/>
      <c r="W1125" s="327"/>
      <c r="X1125" s="327"/>
      <c r="Y1125" s="327"/>
      <c r="Z1125" s="327"/>
      <c r="AA1125" s="327"/>
      <c r="AB1125" s="327"/>
    </row>
    <row r="1126" spans="1:28" s="40" customFormat="1" ht="15">
      <c r="A1126" s="412"/>
      <c r="B1126" s="412"/>
      <c r="C1126" s="412"/>
      <c r="D1126" s="412"/>
      <c r="E1126" s="412"/>
      <c r="F1126" s="412"/>
      <c r="G1126" s="689"/>
      <c r="H1126" s="689"/>
      <c r="I1126" s="689"/>
      <c r="J1126" s="689"/>
      <c r="K1126" s="689"/>
      <c r="L1126" s="689"/>
      <c r="M1126" s="689"/>
      <c r="N1126" s="689"/>
      <c r="O1126" s="689"/>
      <c r="P1126" s="689"/>
      <c r="Q1126" s="689"/>
      <c r="R1126" s="689"/>
      <c r="S1126" s="689"/>
      <c r="T1126" s="689"/>
      <c r="U1126" s="689"/>
      <c r="V1126" s="689"/>
      <c r="W1126" s="327"/>
      <c r="X1126" s="327"/>
      <c r="Y1126" s="327"/>
      <c r="Z1126" s="327"/>
      <c r="AA1126" s="327"/>
      <c r="AB1126" s="327"/>
    </row>
    <row r="1127" spans="1:28" s="40" customFormat="1" ht="15">
      <c r="A1127" s="412"/>
      <c r="B1127" s="412"/>
      <c r="C1127" s="412"/>
      <c r="D1127" s="412"/>
      <c r="E1127" s="412"/>
      <c r="F1127" s="412"/>
      <c r="G1127" s="689"/>
      <c r="H1127" s="689"/>
      <c r="I1127" s="689"/>
      <c r="J1127" s="689"/>
      <c r="K1127" s="689"/>
      <c r="L1127" s="689"/>
      <c r="M1127" s="689"/>
      <c r="N1127" s="689"/>
      <c r="O1127" s="689"/>
      <c r="P1127" s="689"/>
      <c r="Q1127" s="689"/>
      <c r="R1127" s="689"/>
      <c r="S1127" s="689"/>
      <c r="T1127" s="689"/>
      <c r="U1127" s="689"/>
      <c r="V1127" s="689"/>
      <c r="W1127" s="327"/>
      <c r="X1127" s="327"/>
      <c r="Y1127" s="327"/>
      <c r="Z1127" s="327"/>
      <c r="AA1127" s="327"/>
      <c r="AB1127" s="327"/>
    </row>
    <row r="1128" spans="1:28" s="40" customFormat="1" ht="15">
      <c r="A1128" s="412"/>
      <c r="B1128" s="412"/>
      <c r="C1128" s="412"/>
      <c r="D1128" s="412"/>
      <c r="E1128" s="412"/>
      <c r="F1128" s="412"/>
      <c r="G1128" s="689"/>
      <c r="H1128" s="689"/>
      <c r="I1128" s="689"/>
      <c r="J1128" s="689"/>
      <c r="K1128" s="689"/>
      <c r="L1128" s="689"/>
      <c r="M1128" s="689"/>
      <c r="N1128" s="689"/>
      <c r="O1128" s="689"/>
      <c r="P1128" s="689"/>
      <c r="Q1128" s="689"/>
      <c r="R1128" s="689"/>
      <c r="S1128" s="689"/>
      <c r="T1128" s="689"/>
      <c r="U1128" s="689"/>
      <c r="V1128" s="689"/>
      <c r="W1128" s="327"/>
      <c r="X1128" s="327"/>
      <c r="Y1128" s="327"/>
      <c r="Z1128" s="327"/>
      <c r="AA1128" s="327"/>
      <c r="AB1128" s="327"/>
    </row>
    <row r="1129" spans="1:28" s="40" customFormat="1" ht="15">
      <c r="A1129" s="412"/>
      <c r="B1129" s="412"/>
      <c r="C1129" s="412"/>
      <c r="D1129" s="412"/>
      <c r="E1129" s="412"/>
      <c r="F1129" s="412"/>
      <c r="G1129" s="689"/>
      <c r="H1129" s="689"/>
      <c r="I1129" s="689"/>
      <c r="J1129" s="689"/>
      <c r="K1129" s="689"/>
      <c r="L1129" s="689"/>
      <c r="M1129" s="689"/>
      <c r="N1129" s="689"/>
      <c r="O1129" s="689"/>
      <c r="P1129" s="689"/>
      <c r="Q1129" s="689"/>
      <c r="R1129" s="689"/>
      <c r="S1129" s="689"/>
      <c r="T1129" s="689"/>
      <c r="U1129" s="689"/>
      <c r="V1129" s="689"/>
      <c r="W1129" s="327"/>
      <c r="X1129" s="327"/>
      <c r="Y1129" s="327"/>
      <c r="Z1129" s="327"/>
      <c r="AA1129" s="327"/>
      <c r="AB1129" s="327"/>
    </row>
    <row r="1130" spans="1:28" s="40" customFormat="1" ht="15">
      <c r="A1130" s="412"/>
      <c r="B1130" s="412"/>
      <c r="C1130" s="412"/>
      <c r="D1130" s="412"/>
      <c r="E1130" s="412"/>
      <c r="F1130" s="412"/>
      <c r="G1130" s="689"/>
      <c r="H1130" s="689"/>
      <c r="I1130" s="689"/>
      <c r="J1130" s="689"/>
      <c r="K1130" s="689"/>
      <c r="L1130" s="689"/>
      <c r="M1130" s="689"/>
      <c r="N1130" s="689"/>
      <c r="O1130" s="689"/>
      <c r="P1130" s="689"/>
      <c r="Q1130" s="689"/>
      <c r="R1130" s="689"/>
      <c r="S1130" s="689"/>
      <c r="T1130" s="689"/>
      <c r="U1130" s="689"/>
      <c r="V1130" s="689"/>
      <c r="W1130" s="327"/>
      <c r="X1130" s="327"/>
      <c r="Y1130" s="327"/>
      <c r="Z1130" s="327"/>
      <c r="AA1130" s="327"/>
      <c r="AB1130" s="327"/>
    </row>
    <row r="1131" spans="1:28" s="40" customFormat="1" ht="15">
      <c r="A1131" s="412"/>
      <c r="B1131" s="412"/>
      <c r="C1131" s="412"/>
      <c r="D1131" s="412"/>
      <c r="E1131" s="412"/>
      <c r="F1131" s="412"/>
      <c r="G1131" s="689"/>
      <c r="H1131" s="689"/>
      <c r="I1131" s="689"/>
      <c r="J1131" s="689"/>
      <c r="K1131" s="689"/>
      <c r="L1131" s="689"/>
      <c r="M1131" s="689"/>
      <c r="N1131" s="689"/>
      <c r="O1131" s="689"/>
      <c r="P1131" s="689"/>
      <c r="Q1131" s="689"/>
      <c r="R1131" s="689"/>
      <c r="S1131" s="689"/>
      <c r="T1131" s="689"/>
      <c r="U1131" s="689"/>
      <c r="V1131" s="689"/>
      <c r="W1131" s="327"/>
      <c r="X1131" s="327"/>
      <c r="Y1131" s="327"/>
      <c r="Z1131" s="327"/>
      <c r="AA1131" s="327"/>
      <c r="AB1131" s="327"/>
    </row>
    <row r="1132" spans="1:28" s="40" customFormat="1" ht="15">
      <c r="A1132" s="412"/>
      <c r="B1132" s="412"/>
      <c r="C1132" s="412"/>
      <c r="D1132" s="412"/>
      <c r="E1132" s="412"/>
      <c r="F1132" s="412"/>
      <c r="G1132" s="689"/>
      <c r="H1132" s="689"/>
      <c r="I1132" s="689"/>
      <c r="J1132" s="689"/>
      <c r="K1132" s="689"/>
      <c r="L1132" s="689"/>
      <c r="M1132" s="689"/>
      <c r="N1132" s="689"/>
      <c r="O1132" s="689"/>
      <c r="P1132" s="689"/>
      <c r="Q1132" s="689"/>
      <c r="R1132" s="689"/>
      <c r="S1132" s="689"/>
      <c r="T1132" s="689"/>
      <c r="U1132" s="689"/>
      <c r="V1132" s="689"/>
      <c r="W1132" s="327"/>
      <c r="X1132" s="327"/>
      <c r="Y1132" s="327"/>
      <c r="Z1132" s="327"/>
      <c r="AA1132" s="327"/>
      <c r="AB1132" s="327"/>
    </row>
    <row r="1133" spans="1:28" s="40" customFormat="1" ht="15">
      <c r="A1133" s="412"/>
      <c r="B1133" s="412"/>
      <c r="C1133" s="412"/>
      <c r="D1133" s="412"/>
      <c r="E1133" s="412"/>
      <c r="F1133" s="412"/>
      <c r="G1133" s="689"/>
      <c r="H1133" s="689"/>
      <c r="I1133" s="689"/>
      <c r="J1133" s="689"/>
      <c r="K1133" s="689"/>
      <c r="L1133" s="689"/>
      <c r="M1133" s="689"/>
      <c r="N1133" s="689"/>
      <c r="O1133" s="689"/>
      <c r="P1133" s="689"/>
      <c r="Q1133" s="689"/>
      <c r="R1133" s="689"/>
      <c r="S1133" s="689"/>
      <c r="T1133" s="689"/>
      <c r="U1133" s="689"/>
      <c r="V1133" s="689"/>
      <c r="W1133" s="327"/>
      <c r="X1133" s="327"/>
      <c r="Y1133" s="327"/>
      <c r="Z1133" s="327"/>
      <c r="AA1133" s="327"/>
      <c r="AB1133" s="327"/>
    </row>
    <row r="1134" spans="1:28" s="40" customFormat="1" ht="15">
      <c r="A1134" s="412"/>
      <c r="B1134" s="412"/>
      <c r="C1134" s="412"/>
      <c r="D1134" s="412"/>
      <c r="E1134" s="412"/>
      <c r="F1134" s="412"/>
      <c r="G1134" s="689"/>
      <c r="H1134" s="689"/>
      <c r="I1134" s="689"/>
      <c r="J1134" s="689"/>
      <c r="K1134" s="689"/>
      <c r="L1134" s="689"/>
      <c r="M1134" s="689"/>
      <c r="N1134" s="689"/>
      <c r="O1134" s="689"/>
      <c r="P1134" s="689"/>
      <c r="Q1134" s="689"/>
      <c r="R1134" s="689"/>
      <c r="S1134" s="689"/>
      <c r="T1134" s="689"/>
      <c r="U1134" s="689"/>
      <c r="V1134" s="689"/>
      <c r="W1134" s="327"/>
      <c r="X1134" s="327"/>
      <c r="Y1134" s="327"/>
      <c r="Z1134" s="327"/>
      <c r="AA1134" s="327"/>
      <c r="AB1134" s="327"/>
    </row>
    <row r="1135" spans="1:28" s="40" customFormat="1" ht="15">
      <c r="A1135" s="412"/>
      <c r="B1135" s="412"/>
      <c r="C1135" s="412"/>
      <c r="D1135" s="412"/>
      <c r="E1135" s="412"/>
      <c r="F1135" s="412"/>
      <c r="G1135" s="689"/>
      <c r="H1135" s="689"/>
      <c r="I1135" s="689"/>
      <c r="J1135" s="689"/>
      <c r="K1135" s="689"/>
      <c r="L1135" s="689"/>
      <c r="M1135" s="689"/>
      <c r="N1135" s="689"/>
      <c r="O1135" s="689"/>
      <c r="P1135" s="689"/>
      <c r="Q1135" s="689"/>
      <c r="R1135" s="689"/>
      <c r="S1135" s="689"/>
      <c r="T1135" s="689"/>
      <c r="U1135" s="689"/>
      <c r="V1135" s="689"/>
      <c r="W1135" s="327"/>
      <c r="X1135" s="327"/>
      <c r="Y1135" s="327"/>
      <c r="Z1135" s="327"/>
      <c r="AA1135" s="327"/>
      <c r="AB1135" s="327"/>
    </row>
    <row r="1136" spans="1:28" s="40" customFormat="1" ht="15">
      <c r="A1136" s="412"/>
      <c r="B1136" s="412"/>
      <c r="C1136" s="412"/>
      <c r="D1136" s="412"/>
      <c r="E1136" s="412"/>
      <c r="F1136" s="412"/>
      <c r="G1136" s="689"/>
      <c r="H1136" s="689"/>
      <c r="I1136" s="689"/>
      <c r="J1136" s="689"/>
      <c r="K1136" s="689"/>
      <c r="L1136" s="689"/>
      <c r="M1136" s="689"/>
      <c r="N1136" s="689"/>
      <c r="O1136" s="689"/>
      <c r="P1136" s="689"/>
      <c r="Q1136" s="689"/>
      <c r="R1136" s="689"/>
      <c r="S1136" s="689"/>
      <c r="T1136" s="689"/>
      <c r="U1136" s="689"/>
      <c r="V1136" s="689"/>
      <c r="W1136" s="327"/>
      <c r="X1136" s="327"/>
      <c r="Y1136" s="327"/>
      <c r="Z1136" s="327"/>
      <c r="AA1136" s="327"/>
      <c r="AB1136" s="327"/>
    </row>
    <row r="1137" spans="1:28" s="40" customFormat="1" ht="15">
      <c r="A1137" s="412"/>
      <c r="B1137" s="412"/>
      <c r="C1137" s="412"/>
      <c r="D1137" s="412"/>
      <c r="E1137" s="412"/>
      <c r="F1137" s="412"/>
      <c r="G1137" s="689"/>
      <c r="H1137" s="689"/>
      <c r="I1137" s="689"/>
      <c r="J1137" s="689"/>
      <c r="K1137" s="689"/>
      <c r="L1137" s="689"/>
      <c r="M1137" s="689"/>
      <c r="N1137" s="689"/>
      <c r="O1137" s="689"/>
      <c r="P1137" s="689"/>
      <c r="Q1137" s="689"/>
      <c r="R1137" s="689"/>
      <c r="S1137" s="689"/>
      <c r="T1137" s="689"/>
      <c r="U1137" s="689"/>
      <c r="V1137" s="689"/>
      <c r="W1137" s="327"/>
      <c r="X1137" s="327"/>
      <c r="Y1137" s="327"/>
      <c r="Z1137" s="327"/>
      <c r="AA1137" s="327"/>
      <c r="AB1137" s="327"/>
    </row>
    <row r="1138" spans="1:28" s="40" customFormat="1" ht="15">
      <c r="A1138" s="412"/>
      <c r="B1138" s="412"/>
      <c r="C1138" s="412"/>
      <c r="D1138" s="412"/>
      <c r="E1138" s="412"/>
      <c r="F1138" s="412"/>
      <c r="G1138" s="689"/>
      <c r="H1138" s="689"/>
      <c r="I1138" s="689"/>
      <c r="J1138" s="689"/>
      <c r="K1138" s="689"/>
      <c r="L1138" s="689"/>
      <c r="M1138" s="689"/>
      <c r="N1138" s="689"/>
      <c r="O1138" s="689"/>
      <c r="P1138" s="689"/>
      <c r="Q1138" s="689"/>
      <c r="R1138" s="689"/>
      <c r="S1138" s="689"/>
      <c r="T1138" s="689"/>
      <c r="U1138" s="689"/>
      <c r="V1138" s="689"/>
      <c r="W1138" s="327"/>
      <c r="X1138" s="327"/>
      <c r="Y1138" s="327"/>
      <c r="Z1138" s="327"/>
      <c r="AA1138" s="327"/>
      <c r="AB1138" s="327"/>
    </row>
    <row r="1139" spans="1:28" s="40" customFormat="1" ht="15">
      <c r="A1139" s="412"/>
      <c r="B1139" s="412"/>
      <c r="C1139" s="412"/>
      <c r="D1139" s="412"/>
      <c r="E1139" s="412"/>
      <c r="F1139" s="412"/>
      <c r="G1139" s="689"/>
      <c r="H1139" s="689"/>
      <c r="I1139" s="689"/>
      <c r="J1139" s="689"/>
      <c r="K1139" s="689"/>
      <c r="L1139" s="689"/>
      <c r="M1139" s="689"/>
      <c r="N1139" s="689"/>
      <c r="O1139" s="689"/>
      <c r="P1139" s="689"/>
      <c r="Q1139" s="689"/>
      <c r="R1139" s="689"/>
      <c r="S1139" s="689"/>
      <c r="T1139" s="689"/>
      <c r="U1139" s="689"/>
      <c r="V1139" s="689"/>
      <c r="W1139" s="327"/>
      <c r="X1139" s="327"/>
      <c r="Y1139" s="327"/>
      <c r="Z1139" s="327"/>
      <c r="AA1139" s="327"/>
      <c r="AB1139" s="327"/>
    </row>
    <row r="1140" spans="1:28" s="40" customFormat="1" ht="15">
      <c r="A1140" s="412"/>
      <c r="B1140" s="412"/>
      <c r="C1140" s="412"/>
      <c r="D1140" s="412"/>
      <c r="E1140" s="412"/>
      <c r="F1140" s="412"/>
      <c r="G1140" s="689"/>
      <c r="H1140" s="689"/>
      <c r="I1140" s="689"/>
      <c r="J1140" s="689"/>
      <c r="K1140" s="689"/>
      <c r="L1140" s="689"/>
      <c r="M1140" s="689"/>
      <c r="N1140" s="689"/>
      <c r="O1140" s="689"/>
      <c r="P1140" s="689"/>
      <c r="Q1140" s="689"/>
      <c r="R1140" s="689"/>
      <c r="S1140" s="689"/>
      <c r="T1140" s="689"/>
      <c r="U1140" s="689"/>
      <c r="V1140" s="689"/>
      <c r="W1140" s="327"/>
      <c r="X1140" s="327"/>
      <c r="Y1140" s="327"/>
      <c r="Z1140" s="327"/>
      <c r="AA1140" s="327"/>
      <c r="AB1140" s="327"/>
    </row>
    <row r="1141" spans="1:28" s="40" customFormat="1" ht="15">
      <c r="A1141" s="412"/>
      <c r="B1141" s="412"/>
      <c r="C1141" s="412"/>
      <c r="D1141" s="412"/>
      <c r="E1141" s="412"/>
      <c r="F1141" s="412"/>
      <c r="G1141" s="689"/>
      <c r="H1141" s="689"/>
      <c r="I1141" s="689"/>
      <c r="J1141" s="689"/>
      <c r="K1141" s="689"/>
      <c r="L1141" s="689"/>
      <c r="M1141" s="689"/>
      <c r="N1141" s="689"/>
      <c r="O1141" s="689"/>
      <c r="P1141" s="689"/>
      <c r="Q1141" s="689"/>
      <c r="R1141" s="689"/>
      <c r="S1141" s="689"/>
      <c r="T1141" s="689"/>
      <c r="U1141" s="689"/>
      <c r="V1141" s="689"/>
      <c r="W1141" s="327"/>
      <c r="X1141" s="327"/>
      <c r="Y1141" s="327"/>
      <c r="Z1141" s="327"/>
      <c r="AA1141" s="327"/>
      <c r="AB1141" s="327"/>
    </row>
    <row r="1142" spans="1:28" s="40" customFormat="1" ht="15">
      <c r="A1142" s="412"/>
      <c r="B1142" s="412"/>
      <c r="C1142" s="412"/>
      <c r="D1142" s="412"/>
      <c r="E1142" s="412"/>
      <c r="F1142" s="412"/>
      <c r="G1142" s="689"/>
      <c r="H1142" s="689"/>
      <c r="I1142" s="689"/>
      <c r="J1142" s="689"/>
      <c r="K1142" s="689"/>
      <c r="L1142" s="689"/>
      <c r="M1142" s="689"/>
      <c r="N1142" s="689"/>
      <c r="O1142" s="689"/>
      <c r="P1142" s="689"/>
      <c r="Q1142" s="689"/>
      <c r="R1142" s="689"/>
      <c r="S1142" s="689"/>
      <c r="T1142" s="689"/>
      <c r="U1142" s="689"/>
      <c r="V1142" s="689"/>
      <c r="W1142" s="327"/>
      <c r="X1142" s="327"/>
      <c r="Y1142" s="327"/>
      <c r="Z1142" s="327"/>
      <c r="AA1142" s="327"/>
      <c r="AB1142" s="327"/>
    </row>
    <row r="1143" spans="1:28" s="40" customFormat="1" ht="15">
      <c r="A1143" s="412"/>
      <c r="B1143" s="412"/>
      <c r="C1143" s="412"/>
      <c r="D1143" s="412"/>
      <c r="E1143" s="412"/>
      <c r="F1143" s="412"/>
      <c r="G1143" s="689"/>
      <c r="H1143" s="689"/>
      <c r="I1143" s="689"/>
      <c r="J1143" s="689"/>
      <c r="K1143" s="689"/>
      <c r="L1143" s="689"/>
      <c r="M1143" s="689"/>
      <c r="N1143" s="689"/>
      <c r="O1143" s="689"/>
      <c r="P1143" s="689"/>
      <c r="Q1143" s="689"/>
      <c r="R1143" s="689"/>
      <c r="S1143" s="689"/>
      <c r="T1143" s="689"/>
      <c r="U1143" s="689"/>
      <c r="V1143" s="689"/>
      <c r="W1143" s="327"/>
      <c r="X1143" s="327"/>
      <c r="Y1143" s="327"/>
      <c r="Z1143" s="327"/>
      <c r="AA1143" s="327"/>
      <c r="AB1143" s="327"/>
    </row>
    <row r="1144" spans="1:28" s="40" customFormat="1" ht="15">
      <c r="A1144" s="412"/>
      <c r="B1144" s="412"/>
      <c r="C1144" s="412"/>
      <c r="D1144" s="412"/>
      <c r="E1144" s="412"/>
      <c r="F1144" s="412"/>
      <c r="G1144" s="689"/>
      <c r="H1144" s="689"/>
      <c r="I1144" s="689"/>
      <c r="J1144" s="689"/>
      <c r="K1144" s="689"/>
      <c r="L1144" s="689"/>
      <c r="M1144" s="689"/>
      <c r="N1144" s="689"/>
      <c r="O1144" s="689"/>
      <c r="P1144" s="689"/>
      <c r="Q1144" s="689"/>
      <c r="R1144" s="689"/>
      <c r="S1144" s="689"/>
      <c r="T1144" s="689"/>
      <c r="U1144" s="689"/>
      <c r="V1144" s="689"/>
      <c r="W1144" s="327"/>
      <c r="X1144" s="327"/>
      <c r="Y1144" s="327"/>
      <c r="Z1144" s="327"/>
      <c r="AA1144" s="327"/>
      <c r="AB1144" s="327"/>
    </row>
    <row r="1145" spans="1:28" s="40" customFormat="1" ht="15">
      <c r="A1145" s="412"/>
      <c r="B1145" s="412"/>
      <c r="C1145" s="412"/>
      <c r="D1145" s="412"/>
      <c r="E1145" s="412"/>
      <c r="F1145" s="412"/>
      <c r="G1145" s="689"/>
      <c r="H1145" s="689"/>
      <c r="I1145" s="689"/>
      <c r="J1145" s="689"/>
      <c r="K1145" s="689"/>
      <c r="L1145" s="689"/>
      <c r="M1145" s="689"/>
      <c r="N1145" s="689"/>
      <c r="O1145" s="689"/>
      <c r="P1145" s="689"/>
      <c r="Q1145" s="689"/>
      <c r="R1145" s="689"/>
      <c r="S1145" s="689"/>
      <c r="T1145" s="689"/>
      <c r="U1145" s="689"/>
      <c r="V1145" s="689"/>
      <c r="W1145" s="327"/>
      <c r="X1145" s="327"/>
      <c r="Y1145" s="327"/>
      <c r="Z1145" s="327"/>
      <c r="AA1145" s="327"/>
      <c r="AB1145" s="327"/>
    </row>
    <row r="1146" spans="1:28" s="40" customFormat="1" ht="15">
      <c r="A1146" s="412"/>
      <c r="B1146" s="412"/>
      <c r="C1146" s="412"/>
      <c r="D1146" s="412"/>
      <c r="E1146" s="412"/>
      <c r="F1146" s="412"/>
      <c r="G1146" s="689"/>
      <c r="H1146" s="689"/>
      <c r="I1146" s="689"/>
      <c r="J1146" s="689"/>
      <c r="K1146" s="689"/>
      <c r="L1146" s="689"/>
      <c r="M1146" s="689"/>
      <c r="N1146" s="689"/>
      <c r="O1146" s="689"/>
      <c r="P1146" s="689"/>
      <c r="Q1146" s="689"/>
      <c r="R1146" s="689"/>
      <c r="S1146" s="689"/>
      <c r="T1146" s="689"/>
      <c r="U1146" s="689"/>
      <c r="V1146" s="689"/>
      <c r="W1146" s="327"/>
      <c r="X1146" s="327"/>
      <c r="Y1146" s="327"/>
      <c r="Z1146" s="327"/>
      <c r="AA1146" s="327"/>
      <c r="AB1146" s="327"/>
    </row>
    <row r="1147" spans="1:28" s="40" customFormat="1" ht="15">
      <c r="A1147" s="412"/>
      <c r="B1147" s="412"/>
      <c r="C1147" s="412"/>
      <c r="D1147" s="412"/>
      <c r="E1147" s="412"/>
      <c r="F1147" s="412"/>
      <c r="G1147" s="689"/>
      <c r="H1147" s="689"/>
      <c r="I1147" s="689"/>
      <c r="J1147" s="689"/>
      <c r="K1147" s="689"/>
      <c r="L1147" s="689"/>
      <c r="M1147" s="689"/>
      <c r="N1147" s="689"/>
      <c r="O1147" s="689"/>
      <c r="P1147" s="689"/>
      <c r="Q1147" s="689"/>
      <c r="R1147" s="689"/>
      <c r="S1147" s="689"/>
      <c r="T1147" s="689"/>
      <c r="U1147" s="689"/>
      <c r="V1147" s="689"/>
      <c r="W1147" s="327"/>
      <c r="X1147" s="327"/>
      <c r="Y1147" s="327"/>
      <c r="Z1147" s="327"/>
      <c r="AA1147" s="327"/>
      <c r="AB1147" s="327"/>
    </row>
    <row r="1148" spans="1:28" s="40" customFormat="1" ht="15">
      <c r="A1148" s="412"/>
      <c r="B1148" s="412"/>
      <c r="C1148" s="412"/>
      <c r="D1148" s="412"/>
      <c r="E1148" s="412"/>
      <c r="F1148" s="412"/>
      <c r="G1148" s="689"/>
      <c r="H1148" s="689"/>
      <c r="I1148" s="689"/>
      <c r="J1148" s="689"/>
      <c r="K1148" s="689"/>
      <c r="L1148" s="689"/>
      <c r="M1148" s="689"/>
      <c r="N1148" s="689"/>
      <c r="O1148" s="689"/>
      <c r="P1148" s="689"/>
      <c r="Q1148" s="689"/>
      <c r="R1148" s="689"/>
      <c r="S1148" s="689"/>
      <c r="T1148" s="689"/>
      <c r="U1148" s="689"/>
      <c r="V1148" s="689"/>
      <c r="W1148" s="327"/>
      <c r="X1148" s="327"/>
      <c r="Y1148" s="327"/>
      <c r="Z1148" s="327"/>
      <c r="AA1148" s="327"/>
      <c r="AB1148" s="327"/>
    </row>
    <row r="1149" spans="1:28" s="40" customFormat="1" ht="15">
      <c r="A1149" s="412"/>
      <c r="B1149" s="412"/>
      <c r="C1149" s="412"/>
      <c r="D1149" s="412"/>
      <c r="E1149" s="412"/>
      <c r="F1149" s="412"/>
      <c r="G1149" s="689"/>
      <c r="H1149" s="689"/>
      <c r="I1149" s="689"/>
      <c r="J1149" s="689"/>
      <c r="K1149" s="689"/>
      <c r="L1149" s="689"/>
      <c r="M1149" s="689"/>
      <c r="N1149" s="689"/>
      <c r="O1149" s="689"/>
      <c r="P1149" s="689"/>
      <c r="Q1149" s="689"/>
      <c r="R1149" s="689"/>
      <c r="S1149" s="689"/>
      <c r="T1149" s="689"/>
      <c r="U1149" s="689"/>
      <c r="V1149" s="689"/>
      <c r="W1149" s="327"/>
      <c r="X1149" s="327"/>
      <c r="Y1149" s="327"/>
      <c r="Z1149" s="327"/>
      <c r="AA1149" s="327"/>
      <c r="AB1149" s="327"/>
    </row>
    <row r="1150" spans="1:28" s="40" customFormat="1" ht="15">
      <c r="A1150" s="412"/>
      <c r="B1150" s="412"/>
      <c r="C1150" s="412"/>
      <c r="D1150" s="412"/>
      <c r="E1150" s="412"/>
      <c r="F1150" s="412"/>
      <c r="G1150" s="689"/>
      <c r="H1150" s="689"/>
      <c r="I1150" s="689"/>
      <c r="J1150" s="689"/>
      <c r="K1150" s="689"/>
      <c r="L1150" s="689"/>
      <c r="M1150" s="689"/>
      <c r="N1150" s="689"/>
      <c r="O1150" s="689"/>
      <c r="P1150" s="689"/>
      <c r="Q1150" s="689"/>
      <c r="R1150" s="689"/>
      <c r="S1150" s="689"/>
      <c r="T1150" s="689"/>
      <c r="U1150" s="689"/>
      <c r="V1150" s="689"/>
      <c r="W1150" s="327"/>
      <c r="X1150" s="327"/>
      <c r="Y1150" s="327"/>
      <c r="Z1150" s="327"/>
      <c r="AA1150" s="327"/>
      <c r="AB1150" s="327"/>
    </row>
    <row r="1151" spans="1:28" s="40" customFormat="1" ht="15">
      <c r="A1151" s="412"/>
      <c r="B1151" s="412"/>
      <c r="C1151" s="412"/>
      <c r="D1151" s="412"/>
      <c r="E1151" s="412"/>
      <c r="F1151" s="412"/>
      <c r="G1151" s="689"/>
      <c r="H1151" s="689"/>
      <c r="I1151" s="689"/>
      <c r="J1151" s="689"/>
      <c r="K1151" s="689"/>
      <c r="L1151" s="689"/>
      <c r="M1151" s="689"/>
      <c r="N1151" s="689"/>
      <c r="O1151" s="689"/>
      <c r="P1151" s="689"/>
      <c r="Q1151" s="689"/>
      <c r="R1151" s="689"/>
      <c r="S1151" s="689"/>
      <c r="T1151" s="689"/>
      <c r="U1151" s="689"/>
      <c r="V1151" s="689"/>
      <c r="W1151" s="327"/>
      <c r="X1151" s="327"/>
      <c r="Y1151" s="327"/>
      <c r="Z1151" s="327"/>
      <c r="AA1151" s="327"/>
      <c r="AB1151" s="327"/>
    </row>
    <row r="1152" spans="1:28" s="40" customFormat="1" ht="15">
      <c r="A1152" s="412"/>
      <c r="B1152" s="412"/>
      <c r="C1152" s="412"/>
      <c r="D1152" s="412"/>
      <c r="E1152" s="412"/>
      <c r="F1152" s="412"/>
      <c r="G1152" s="689"/>
      <c r="H1152" s="689"/>
      <c r="I1152" s="689"/>
      <c r="J1152" s="689"/>
      <c r="K1152" s="689"/>
      <c r="L1152" s="689"/>
      <c r="M1152" s="689"/>
      <c r="N1152" s="689"/>
      <c r="O1152" s="689"/>
      <c r="P1152" s="689"/>
      <c r="Q1152" s="689"/>
      <c r="R1152" s="689"/>
      <c r="S1152" s="689"/>
      <c r="T1152" s="689"/>
      <c r="U1152" s="689"/>
      <c r="V1152" s="689"/>
      <c r="W1152" s="327"/>
      <c r="X1152" s="327"/>
      <c r="Y1152" s="327"/>
      <c r="Z1152" s="327"/>
      <c r="AA1152" s="327"/>
      <c r="AB1152" s="327"/>
    </row>
    <row r="1153" spans="1:28" s="40" customFormat="1" ht="15">
      <c r="A1153" s="412"/>
      <c r="B1153" s="412"/>
      <c r="C1153" s="412"/>
      <c r="D1153" s="412"/>
      <c r="E1153" s="412"/>
      <c r="F1153" s="412"/>
      <c r="G1153" s="689"/>
      <c r="H1153" s="689"/>
      <c r="I1153" s="689"/>
      <c r="J1153" s="689"/>
      <c r="K1153" s="689"/>
      <c r="L1153" s="689"/>
      <c r="M1153" s="689"/>
      <c r="N1153" s="689"/>
      <c r="O1153" s="689"/>
      <c r="P1153" s="689"/>
      <c r="Q1153" s="689"/>
      <c r="R1153" s="689"/>
      <c r="S1153" s="689"/>
      <c r="T1153" s="689"/>
      <c r="U1153" s="689"/>
      <c r="V1153" s="689"/>
      <c r="W1153" s="327"/>
      <c r="X1153" s="327"/>
      <c r="Y1153" s="327"/>
      <c r="Z1153" s="327"/>
      <c r="AA1153" s="327"/>
      <c r="AB1153" s="327"/>
    </row>
    <row r="1154" spans="1:28" s="40" customFormat="1" ht="15">
      <c r="A1154" s="412"/>
      <c r="B1154" s="412"/>
      <c r="C1154" s="412"/>
      <c r="D1154" s="412"/>
      <c r="E1154" s="412"/>
      <c r="F1154" s="412"/>
      <c r="G1154" s="689"/>
      <c r="H1154" s="689"/>
      <c r="I1154" s="689"/>
      <c r="J1154" s="689"/>
      <c r="K1154" s="689"/>
      <c r="L1154" s="689"/>
      <c r="M1154" s="689"/>
      <c r="N1154" s="689"/>
      <c r="O1154" s="689"/>
      <c r="P1154" s="689"/>
      <c r="Q1154" s="689"/>
      <c r="R1154" s="689"/>
      <c r="S1154" s="689"/>
      <c r="T1154" s="689"/>
      <c r="U1154" s="689"/>
      <c r="V1154" s="689"/>
      <c r="W1154" s="327"/>
      <c r="X1154" s="327"/>
      <c r="Y1154" s="327"/>
      <c r="Z1154" s="327"/>
      <c r="AA1154" s="327"/>
      <c r="AB1154" s="327"/>
    </row>
    <row r="1155" spans="1:28" s="40" customFormat="1" ht="15">
      <c r="A1155" s="412"/>
      <c r="B1155" s="412"/>
      <c r="C1155" s="412"/>
      <c r="D1155" s="412"/>
      <c r="E1155" s="412"/>
      <c r="F1155" s="412"/>
      <c r="G1155" s="689"/>
      <c r="H1155" s="689"/>
      <c r="I1155" s="689"/>
      <c r="J1155" s="689"/>
      <c r="K1155" s="689"/>
      <c r="L1155" s="689"/>
      <c r="M1155" s="689"/>
      <c r="N1155" s="689"/>
      <c r="O1155" s="689"/>
      <c r="P1155" s="689"/>
      <c r="Q1155" s="689"/>
      <c r="R1155" s="689"/>
      <c r="S1155" s="689"/>
      <c r="T1155" s="689"/>
      <c r="U1155" s="689"/>
      <c r="V1155" s="689"/>
      <c r="W1155" s="327"/>
      <c r="X1155" s="327"/>
      <c r="Y1155" s="327"/>
      <c r="Z1155" s="327"/>
      <c r="AA1155" s="327"/>
      <c r="AB1155" s="327"/>
    </row>
    <row r="1156" spans="1:28" s="40" customFormat="1" ht="15">
      <c r="A1156" s="412"/>
      <c r="B1156" s="412"/>
      <c r="C1156" s="412"/>
      <c r="D1156" s="412"/>
      <c r="E1156" s="412"/>
      <c r="F1156" s="412"/>
      <c r="G1156" s="689"/>
      <c r="H1156" s="689"/>
      <c r="I1156" s="689"/>
      <c r="J1156" s="689"/>
      <c r="K1156" s="689"/>
      <c r="L1156" s="689"/>
      <c r="M1156" s="689"/>
      <c r="N1156" s="689"/>
      <c r="O1156" s="689"/>
      <c r="P1156" s="689"/>
      <c r="Q1156" s="689"/>
      <c r="R1156" s="689"/>
      <c r="S1156" s="689"/>
      <c r="T1156" s="689"/>
      <c r="U1156" s="689"/>
      <c r="V1156" s="689"/>
      <c r="W1156" s="327"/>
      <c r="X1156" s="327"/>
      <c r="Y1156" s="327"/>
      <c r="Z1156" s="327"/>
      <c r="AA1156" s="327"/>
      <c r="AB1156" s="327"/>
    </row>
    <row r="1157" spans="1:28" s="40" customFormat="1" ht="15">
      <c r="A1157" s="412"/>
      <c r="B1157" s="412"/>
      <c r="C1157" s="412"/>
      <c r="D1157" s="412"/>
      <c r="E1157" s="412"/>
      <c r="F1157" s="412"/>
      <c r="G1157" s="689"/>
      <c r="H1157" s="689"/>
      <c r="I1157" s="689"/>
      <c r="J1157" s="689"/>
      <c r="K1157" s="689"/>
      <c r="L1157" s="689"/>
      <c r="M1157" s="689"/>
      <c r="N1157" s="689"/>
      <c r="O1157" s="689"/>
      <c r="P1157" s="689"/>
      <c r="Q1157" s="689"/>
      <c r="R1157" s="689"/>
      <c r="S1157" s="689"/>
      <c r="T1157" s="689"/>
      <c r="U1157" s="689"/>
      <c r="V1157" s="689"/>
      <c r="W1157" s="327"/>
      <c r="X1157" s="327"/>
      <c r="Y1157" s="327"/>
      <c r="Z1157" s="327"/>
      <c r="AA1157" s="327"/>
      <c r="AB1157" s="327"/>
    </row>
    <row r="1158" spans="1:28" s="40" customFormat="1" ht="15">
      <c r="A1158" s="412"/>
      <c r="B1158" s="412"/>
      <c r="C1158" s="412"/>
      <c r="D1158" s="412"/>
      <c r="E1158" s="412"/>
      <c r="F1158" s="412"/>
      <c r="G1158" s="689"/>
      <c r="H1158" s="689"/>
      <c r="I1158" s="689"/>
      <c r="J1158" s="689"/>
      <c r="K1158" s="689"/>
      <c r="L1158" s="689"/>
      <c r="M1158" s="689"/>
      <c r="N1158" s="689"/>
      <c r="O1158" s="689"/>
      <c r="P1158" s="689"/>
      <c r="Q1158" s="689"/>
      <c r="R1158" s="689"/>
      <c r="S1158" s="689"/>
      <c r="T1158" s="689"/>
      <c r="U1158" s="689"/>
      <c r="V1158" s="689"/>
      <c r="W1158" s="327"/>
      <c r="X1158" s="327"/>
      <c r="Y1158" s="327"/>
      <c r="Z1158" s="327"/>
      <c r="AA1158" s="327"/>
      <c r="AB1158" s="327"/>
    </row>
    <row r="1159" spans="1:28" s="40" customFormat="1" ht="15">
      <c r="A1159" s="412"/>
      <c r="B1159" s="412"/>
      <c r="C1159" s="412"/>
      <c r="D1159" s="412"/>
      <c r="E1159" s="412"/>
      <c r="F1159" s="412"/>
      <c r="G1159" s="689"/>
      <c r="H1159" s="689"/>
      <c r="I1159" s="689"/>
      <c r="J1159" s="689"/>
      <c r="K1159" s="689"/>
      <c r="L1159" s="689"/>
      <c r="M1159" s="689"/>
      <c r="N1159" s="689"/>
      <c r="O1159" s="689"/>
      <c r="P1159" s="689"/>
      <c r="Q1159" s="689"/>
      <c r="R1159" s="689"/>
      <c r="S1159" s="689"/>
      <c r="T1159" s="689"/>
      <c r="U1159" s="689"/>
      <c r="V1159" s="689"/>
      <c r="W1159" s="327"/>
      <c r="X1159" s="327"/>
      <c r="Y1159" s="327"/>
      <c r="Z1159" s="327"/>
      <c r="AA1159" s="327"/>
      <c r="AB1159" s="327"/>
    </row>
    <row r="1160" spans="1:28" s="40" customFormat="1" ht="15">
      <c r="A1160" s="412"/>
      <c r="B1160" s="412"/>
      <c r="C1160" s="412"/>
      <c r="D1160" s="412"/>
      <c r="E1160" s="412"/>
      <c r="F1160" s="412"/>
      <c r="G1160" s="689"/>
      <c r="H1160" s="689"/>
      <c r="I1160" s="689"/>
      <c r="J1160" s="689"/>
      <c r="K1160" s="689"/>
      <c r="L1160" s="689"/>
      <c r="M1160" s="689"/>
      <c r="N1160" s="689"/>
      <c r="O1160" s="689"/>
      <c r="P1160" s="689"/>
      <c r="Q1160" s="689"/>
      <c r="R1160" s="689"/>
      <c r="S1160" s="689"/>
      <c r="T1160" s="689"/>
      <c r="U1160" s="689"/>
      <c r="V1160" s="689"/>
      <c r="W1160" s="327"/>
      <c r="X1160" s="327"/>
      <c r="Y1160" s="327"/>
      <c r="Z1160" s="327"/>
      <c r="AA1160" s="327"/>
      <c r="AB1160" s="327"/>
    </row>
    <row r="1161" spans="1:28" s="40" customFormat="1" ht="15">
      <c r="A1161" s="412"/>
      <c r="B1161" s="412"/>
      <c r="C1161" s="412"/>
      <c r="D1161" s="412"/>
      <c r="E1161" s="412"/>
      <c r="F1161" s="412"/>
      <c r="G1161" s="689"/>
      <c r="H1161" s="689"/>
      <c r="I1161" s="689"/>
      <c r="J1161" s="689"/>
      <c r="K1161" s="689"/>
      <c r="L1161" s="689"/>
      <c r="M1161" s="689"/>
      <c r="N1161" s="689"/>
      <c r="O1161" s="689"/>
      <c r="P1161" s="689"/>
      <c r="Q1161" s="689"/>
      <c r="R1161" s="689"/>
      <c r="S1161" s="689"/>
      <c r="T1161" s="689"/>
      <c r="U1161" s="689"/>
      <c r="V1161" s="689"/>
      <c r="W1161" s="327"/>
      <c r="X1161" s="327"/>
      <c r="Y1161" s="327"/>
      <c r="Z1161" s="327"/>
      <c r="AA1161" s="327"/>
      <c r="AB1161" s="327"/>
    </row>
    <row r="1162" spans="1:28" s="40" customFormat="1" ht="15">
      <c r="A1162" s="412"/>
      <c r="B1162" s="412"/>
      <c r="C1162" s="412"/>
      <c r="D1162" s="412"/>
      <c r="E1162" s="412"/>
      <c r="F1162" s="412"/>
      <c r="G1162" s="689"/>
      <c r="H1162" s="689"/>
      <c r="I1162" s="689"/>
      <c r="J1162" s="689"/>
      <c r="K1162" s="689"/>
      <c r="L1162" s="689"/>
      <c r="M1162" s="689"/>
      <c r="N1162" s="689"/>
      <c r="O1162" s="689"/>
      <c r="P1162" s="689"/>
      <c r="Q1162" s="689"/>
      <c r="R1162" s="689"/>
      <c r="S1162" s="689"/>
      <c r="T1162" s="689"/>
      <c r="U1162" s="689"/>
      <c r="V1162" s="689"/>
      <c r="W1162" s="327"/>
      <c r="X1162" s="327"/>
      <c r="Y1162" s="327"/>
      <c r="Z1162" s="327"/>
      <c r="AA1162" s="327"/>
      <c r="AB1162" s="327"/>
    </row>
    <row r="1163" spans="1:28" s="40" customFormat="1" ht="15">
      <c r="A1163" s="412"/>
      <c r="B1163" s="412"/>
      <c r="C1163" s="412"/>
      <c r="D1163" s="412"/>
      <c r="E1163" s="412"/>
      <c r="F1163" s="412"/>
      <c r="G1163" s="689"/>
      <c r="H1163" s="689"/>
      <c r="I1163" s="689"/>
      <c r="J1163" s="689"/>
      <c r="K1163" s="689"/>
      <c r="L1163" s="689"/>
      <c r="M1163" s="689"/>
      <c r="N1163" s="689"/>
      <c r="O1163" s="689"/>
      <c r="P1163" s="689"/>
      <c r="Q1163" s="689"/>
      <c r="R1163" s="689"/>
      <c r="S1163" s="689"/>
      <c r="T1163" s="689"/>
      <c r="U1163" s="689"/>
      <c r="V1163" s="689"/>
      <c r="W1163" s="327"/>
      <c r="X1163" s="327"/>
      <c r="Y1163" s="327"/>
      <c r="Z1163" s="327"/>
      <c r="AA1163" s="327"/>
      <c r="AB1163" s="327"/>
    </row>
    <row r="1164" spans="1:28" s="40" customFormat="1" ht="15">
      <c r="A1164" s="412"/>
      <c r="B1164" s="412"/>
      <c r="C1164" s="412"/>
      <c r="D1164" s="412"/>
      <c r="E1164" s="412"/>
      <c r="F1164" s="412"/>
      <c r="G1164" s="689"/>
      <c r="H1164" s="689"/>
      <c r="I1164" s="689"/>
      <c r="J1164" s="689"/>
      <c r="K1164" s="689"/>
      <c r="L1164" s="689"/>
      <c r="M1164" s="689"/>
      <c r="N1164" s="689"/>
      <c r="O1164" s="689"/>
      <c r="P1164" s="689"/>
      <c r="Q1164" s="689"/>
      <c r="R1164" s="689"/>
      <c r="S1164" s="689"/>
      <c r="T1164" s="689"/>
      <c r="U1164" s="689"/>
      <c r="V1164" s="689"/>
      <c r="W1164" s="327"/>
      <c r="X1164" s="327"/>
      <c r="Y1164" s="327"/>
      <c r="Z1164" s="327"/>
      <c r="AA1164" s="327"/>
      <c r="AB1164" s="327"/>
    </row>
    <row r="1165" spans="1:28" s="40" customFormat="1" ht="15">
      <c r="A1165" s="412"/>
      <c r="B1165" s="412"/>
      <c r="C1165" s="412"/>
      <c r="D1165" s="412"/>
      <c r="E1165" s="412"/>
      <c r="F1165" s="412"/>
      <c r="G1165" s="689"/>
      <c r="H1165" s="689"/>
      <c r="I1165" s="689"/>
      <c r="J1165" s="689"/>
      <c r="K1165" s="689"/>
      <c r="L1165" s="689"/>
      <c r="M1165" s="689"/>
      <c r="N1165" s="689"/>
      <c r="O1165" s="689"/>
      <c r="P1165" s="689"/>
      <c r="Q1165" s="689"/>
      <c r="R1165" s="689"/>
      <c r="S1165" s="689"/>
      <c r="T1165" s="689"/>
      <c r="U1165" s="689"/>
      <c r="V1165" s="689"/>
      <c r="W1165" s="327"/>
      <c r="X1165" s="327"/>
      <c r="Y1165" s="327"/>
      <c r="Z1165" s="327"/>
      <c r="AA1165" s="327"/>
      <c r="AB1165" s="327"/>
    </row>
    <row r="1166" spans="1:28" s="40" customFormat="1" ht="15">
      <c r="A1166" s="412"/>
      <c r="B1166" s="412"/>
      <c r="C1166" s="412"/>
      <c r="D1166" s="412"/>
      <c r="E1166" s="412"/>
      <c r="F1166" s="412"/>
      <c r="G1166" s="689"/>
      <c r="H1166" s="689"/>
      <c r="I1166" s="689"/>
      <c r="J1166" s="689"/>
      <c r="K1166" s="689"/>
      <c r="L1166" s="689"/>
      <c r="M1166" s="689"/>
      <c r="N1166" s="689"/>
      <c r="O1166" s="689"/>
      <c r="P1166" s="689"/>
      <c r="Q1166" s="689"/>
      <c r="R1166" s="689"/>
      <c r="S1166" s="689"/>
      <c r="T1166" s="689"/>
      <c r="U1166" s="689"/>
      <c r="V1166" s="689"/>
      <c r="W1166" s="327"/>
      <c r="X1166" s="327"/>
      <c r="Y1166" s="327"/>
      <c r="Z1166" s="327"/>
      <c r="AA1166" s="327"/>
      <c r="AB1166" s="327"/>
    </row>
    <row r="1167" spans="1:28" s="40" customFormat="1" ht="15">
      <c r="A1167" s="412"/>
      <c r="B1167" s="412"/>
      <c r="C1167" s="412"/>
      <c r="D1167" s="412"/>
      <c r="E1167" s="412"/>
      <c r="F1167" s="412"/>
      <c r="G1167" s="689"/>
      <c r="H1167" s="689"/>
      <c r="I1167" s="689"/>
      <c r="J1167" s="689"/>
      <c r="K1167" s="689"/>
      <c r="L1167" s="689"/>
      <c r="M1167" s="689"/>
      <c r="N1167" s="689"/>
      <c r="O1167" s="689"/>
      <c r="P1167" s="689"/>
      <c r="Q1167" s="689"/>
      <c r="R1167" s="689"/>
      <c r="S1167" s="689"/>
      <c r="T1167" s="689"/>
      <c r="U1167" s="689"/>
      <c r="V1167" s="689"/>
      <c r="W1167" s="327"/>
      <c r="X1167" s="327"/>
      <c r="Y1167" s="327"/>
      <c r="Z1167" s="327"/>
      <c r="AA1167" s="327"/>
      <c r="AB1167" s="327"/>
    </row>
    <row r="1168" spans="1:28" s="40" customFormat="1" ht="15">
      <c r="A1168" s="412"/>
      <c r="B1168" s="412"/>
      <c r="C1168" s="412"/>
      <c r="D1168" s="412"/>
      <c r="E1168" s="412"/>
      <c r="F1168" s="412"/>
      <c r="G1168" s="689"/>
      <c r="H1168" s="689"/>
      <c r="I1168" s="689"/>
      <c r="J1168" s="689"/>
      <c r="K1168" s="689"/>
      <c r="L1168" s="689"/>
      <c r="M1168" s="689"/>
      <c r="N1168" s="689"/>
      <c r="O1168" s="689"/>
      <c r="P1168" s="689"/>
      <c r="Q1168" s="689"/>
      <c r="R1168" s="689"/>
      <c r="S1168" s="689"/>
      <c r="T1168" s="689"/>
      <c r="U1168" s="689"/>
      <c r="V1168" s="689"/>
      <c r="W1168" s="327"/>
      <c r="X1168" s="327"/>
      <c r="Y1168" s="327"/>
      <c r="Z1168" s="327"/>
      <c r="AA1168" s="327"/>
      <c r="AB1168" s="327"/>
    </row>
    <row r="1169" spans="1:28" s="40" customFormat="1" ht="15">
      <c r="A1169" s="412"/>
      <c r="B1169" s="412"/>
      <c r="C1169" s="412"/>
      <c r="D1169" s="412"/>
      <c r="E1169" s="412"/>
      <c r="F1169" s="412"/>
      <c r="G1169" s="689"/>
      <c r="H1169" s="689"/>
      <c r="I1169" s="689"/>
      <c r="J1169" s="689"/>
      <c r="K1169" s="689"/>
      <c r="L1169" s="689"/>
      <c r="M1169" s="689"/>
      <c r="N1169" s="689"/>
      <c r="O1169" s="689"/>
      <c r="P1169" s="689"/>
      <c r="Q1169" s="689"/>
      <c r="R1169" s="689"/>
      <c r="S1169" s="689"/>
      <c r="T1169" s="689"/>
      <c r="U1169" s="689"/>
      <c r="V1169" s="689"/>
      <c r="W1169" s="327"/>
      <c r="X1169" s="327"/>
      <c r="Y1169" s="327"/>
      <c r="Z1169" s="327"/>
      <c r="AA1169" s="327"/>
      <c r="AB1169" s="327"/>
    </row>
    <row r="1170" spans="1:28" s="40" customFormat="1" ht="15">
      <c r="A1170" s="412"/>
      <c r="B1170" s="412"/>
      <c r="C1170" s="412"/>
      <c r="D1170" s="412"/>
      <c r="E1170" s="412"/>
      <c r="F1170" s="412"/>
      <c r="G1170" s="689"/>
      <c r="H1170" s="689"/>
      <c r="I1170" s="689"/>
      <c r="J1170" s="689"/>
      <c r="K1170" s="689"/>
      <c r="L1170" s="689"/>
      <c r="M1170" s="689"/>
      <c r="N1170" s="689"/>
      <c r="O1170" s="689"/>
      <c r="P1170" s="689"/>
      <c r="Q1170" s="689"/>
      <c r="R1170" s="689"/>
      <c r="S1170" s="689"/>
      <c r="T1170" s="689"/>
      <c r="U1170" s="689"/>
      <c r="V1170" s="689"/>
      <c r="W1170" s="327"/>
      <c r="X1170" s="327"/>
      <c r="Y1170" s="327"/>
      <c r="Z1170" s="327"/>
      <c r="AA1170" s="327"/>
      <c r="AB1170" s="327"/>
    </row>
    <row r="1171" spans="1:28" s="40" customFormat="1" ht="15">
      <c r="A1171" s="412"/>
      <c r="B1171" s="412"/>
      <c r="C1171" s="412"/>
      <c r="D1171" s="412"/>
      <c r="E1171" s="412"/>
      <c r="F1171" s="412"/>
      <c r="G1171" s="689"/>
      <c r="H1171" s="689"/>
      <c r="I1171" s="689"/>
      <c r="J1171" s="689"/>
      <c r="K1171" s="689"/>
      <c r="L1171" s="689"/>
      <c r="M1171" s="689"/>
      <c r="N1171" s="689"/>
      <c r="O1171" s="689"/>
      <c r="P1171" s="689"/>
      <c r="Q1171" s="689"/>
      <c r="R1171" s="689"/>
      <c r="S1171" s="689"/>
      <c r="T1171" s="689"/>
      <c r="U1171" s="689"/>
      <c r="V1171" s="689"/>
      <c r="W1171" s="327"/>
      <c r="X1171" s="327"/>
      <c r="Y1171" s="327"/>
      <c r="Z1171" s="327"/>
      <c r="AA1171" s="327"/>
      <c r="AB1171" s="327"/>
    </row>
    <row r="1172" spans="1:28" s="40" customFormat="1" ht="15">
      <c r="A1172" s="412"/>
      <c r="B1172" s="412"/>
      <c r="C1172" s="412"/>
      <c r="D1172" s="412"/>
      <c r="E1172" s="412"/>
      <c r="F1172" s="412"/>
      <c r="G1172" s="689"/>
      <c r="H1172" s="689"/>
      <c r="I1172" s="689"/>
      <c r="J1172" s="689"/>
      <c r="K1172" s="689"/>
      <c r="L1172" s="689"/>
      <c r="M1172" s="689"/>
      <c r="N1172" s="689"/>
      <c r="O1172" s="689"/>
      <c r="P1172" s="689"/>
      <c r="Q1172" s="689"/>
      <c r="R1172" s="689"/>
      <c r="S1172" s="689"/>
      <c r="T1172" s="689"/>
      <c r="U1172" s="689"/>
      <c r="V1172" s="689"/>
      <c r="W1172" s="327"/>
      <c r="X1172" s="327"/>
      <c r="Y1172" s="327"/>
      <c r="Z1172" s="327"/>
      <c r="AA1172" s="327"/>
      <c r="AB1172" s="327"/>
    </row>
    <row r="1173" spans="1:28" s="40" customFormat="1" ht="15">
      <c r="A1173" s="412"/>
      <c r="B1173" s="412"/>
      <c r="C1173" s="412"/>
      <c r="D1173" s="412"/>
      <c r="E1173" s="412"/>
      <c r="F1173" s="412"/>
      <c r="G1173" s="689"/>
      <c r="H1173" s="689"/>
      <c r="I1173" s="689"/>
      <c r="J1173" s="689"/>
      <c r="K1173" s="689"/>
      <c r="L1173" s="689"/>
      <c r="M1173" s="689"/>
      <c r="N1173" s="689"/>
      <c r="O1173" s="689"/>
      <c r="P1173" s="689"/>
      <c r="Q1173" s="689"/>
      <c r="R1173" s="689"/>
      <c r="S1173" s="689"/>
      <c r="T1173" s="689"/>
      <c r="U1173" s="689"/>
      <c r="V1173" s="689"/>
      <c r="W1173" s="327"/>
      <c r="X1173" s="327"/>
      <c r="Y1173" s="327"/>
      <c r="Z1173" s="327"/>
      <c r="AA1173" s="327"/>
      <c r="AB1173" s="327"/>
    </row>
    <row r="1174" spans="1:28" s="40" customFormat="1" ht="15">
      <c r="A1174" s="412"/>
      <c r="B1174" s="412"/>
      <c r="C1174" s="412"/>
      <c r="D1174" s="412"/>
      <c r="E1174" s="412"/>
      <c r="F1174" s="412"/>
      <c r="G1174" s="689"/>
      <c r="H1174" s="689"/>
      <c r="I1174" s="689"/>
      <c r="J1174" s="689"/>
      <c r="K1174" s="689"/>
      <c r="L1174" s="689"/>
      <c r="M1174" s="689"/>
      <c r="N1174" s="689"/>
      <c r="O1174" s="689"/>
      <c r="P1174" s="689"/>
      <c r="Q1174" s="689"/>
      <c r="R1174" s="689"/>
      <c r="S1174" s="689"/>
      <c r="T1174" s="689"/>
      <c r="U1174" s="689"/>
      <c r="V1174" s="689"/>
      <c r="W1174" s="327"/>
      <c r="X1174" s="327"/>
      <c r="Y1174" s="327"/>
      <c r="Z1174" s="327"/>
      <c r="AA1174" s="327"/>
      <c r="AB1174" s="327"/>
    </row>
    <row r="1175" spans="1:28" s="40" customFormat="1" ht="15">
      <c r="A1175" s="412"/>
      <c r="B1175" s="412"/>
      <c r="C1175" s="412"/>
      <c r="D1175" s="412"/>
      <c r="E1175" s="412"/>
      <c r="F1175" s="412"/>
      <c r="G1175" s="689"/>
      <c r="H1175" s="689"/>
      <c r="I1175" s="689"/>
      <c r="J1175" s="689"/>
      <c r="K1175" s="689"/>
      <c r="L1175" s="689"/>
      <c r="M1175" s="689"/>
      <c r="N1175" s="689"/>
      <c r="O1175" s="689"/>
      <c r="P1175" s="689"/>
      <c r="Q1175" s="689"/>
      <c r="R1175" s="689"/>
      <c r="S1175" s="689"/>
      <c r="T1175" s="689"/>
      <c r="U1175" s="689"/>
      <c r="V1175" s="689"/>
      <c r="W1175" s="327"/>
      <c r="X1175" s="327"/>
      <c r="Y1175" s="327"/>
      <c r="Z1175" s="327"/>
      <c r="AA1175" s="327"/>
      <c r="AB1175" s="327"/>
    </row>
    <row r="1176" spans="1:28" s="40" customFormat="1" ht="15">
      <c r="A1176" s="412"/>
      <c r="B1176" s="412"/>
      <c r="C1176" s="412"/>
      <c r="D1176" s="412"/>
      <c r="E1176" s="412"/>
      <c r="F1176" s="412"/>
      <c r="G1176" s="689"/>
      <c r="H1176" s="689"/>
      <c r="I1176" s="689"/>
      <c r="J1176" s="689"/>
      <c r="K1176" s="689"/>
      <c r="L1176" s="689"/>
      <c r="M1176" s="689"/>
      <c r="N1176" s="689"/>
      <c r="O1176" s="689"/>
      <c r="P1176" s="689"/>
      <c r="Q1176" s="689"/>
      <c r="R1176" s="689"/>
      <c r="S1176" s="689"/>
      <c r="T1176" s="689"/>
      <c r="U1176" s="689"/>
      <c r="V1176" s="689"/>
      <c r="W1176" s="327"/>
      <c r="X1176" s="327"/>
      <c r="Y1176" s="327"/>
      <c r="Z1176" s="327"/>
      <c r="AA1176" s="327"/>
      <c r="AB1176" s="327"/>
    </row>
    <row r="1177" spans="1:28" s="40" customFormat="1" ht="15">
      <c r="A1177" s="412"/>
      <c r="B1177" s="412"/>
      <c r="C1177" s="412"/>
      <c r="D1177" s="412"/>
      <c r="E1177" s="412"/>
      <c r="F1177" s="412"/>
      <c r="G1177" s="689"/>
      <c r="H1177" s="689"/>
      <c r="I1177" s="689"/>
      <c r="J1177" s="689"/>
      <c r="K1177" s="689"/>
      <c r="L1177" s="689"/>
      <c r="M1177" s="689"/>
      <c r="N1177" s="689"/>
      <c r="O1177" s="689"/>
      <c r="P1177" s="689"/>
      <c r="Q1177" s="689"/>
      <c r="R1177" s="689"/>
      <c r="S1177" s="689"/>
      <c r="T1177" s="689"/>
      <c r="U1177" s="689"/>
      <c r="V1177" s="689"/>
      <c r="W1177" s="327"/>
      <c r="X1177" s="327"/>
      <c r="Y1177" s="327"/>
      <c r="Z1177" s="327"/>
      <c r="AA1177" s="327"/>
      <c r="AB1177" s="327"/>
    </row>
    <row r="1178" spans="1:28" s="40" customFormat="1" ht="15">
      <c r="A1178" s="412"/>
      <c r="B1178" s="412"/>
      <c r="C1178" s="412"/>
      <c r="D1178" s="412"/>
      <c r="E1178" s="412"/>
      <c r="F1178" s="412"/>
      <c r="G1178" s="689"/>
      <c r="H1178" s="689"/>
      <c r="I1178" s="689"/>
      <c r="J1178" s="689"/>
      <c r="K1178" s="689"/>
      <c r="L1178" s="689"/>
      <c r="M1178" s="689"/>
      <c r="N1178" s="689"/>
      <c r="O1178" s="689"/>
      <c r="P1178" s="689"/>
      <c r="Q1178" s="689"/>
      <c r="R1178" s="689"/>
      <c r="S1178" s="689"/>
      <c r="T1178" s="689"/>
      <c r="U1178" s="689"/>
      <c r="V1178" s="689"/>
      <c r="W1178" s="327"/>
      <c r="X1178" s="327"/>
      <c r="Y1178" s="327"/>
      <c r="Z1178" s="327"/>
      <c r="AA1178" s="327"/>
      <c r="AB1178" s="327"/>
    </row>
    <row r="1179" spans="1:28" s="40" customFormat="1" ht="15">
      <c r="A1179" s="412"/>
      <c r="B1179" s="412"/>
      <c r="C1179" s="412"/>
      <c r="D1179" s="412"/>
      <c r="E1179" s="412"/>
      <c r="F1179" s="412"/>
      <c r="G1179" s="689"/>
      <c r="H1179" s="689"/>
      <c r="I1179" s="689"/>
      <c r="J1179" s="689"/>
      <c r="K1179" s="689"/>
      <c r="L1179" s="689"/>
      <c r="M1179" s="689"/>
      <c r="N1179" s="689"/>
      <c r="O1179" s="689"/>
      <c r="P1179" s="689"/>
      <c r="Q1179" s="689"/>
      <c r="R1179" s="689"/>
      <c r="S1179" s="689"/>
      <c r="T1179" s="689"/>
      <c r="U1179" s="689"/>
      <c r="V1179" s="689"/>
      <c r="W1179" s="327"/>
      <c r="X1179" s="327"/>
      <c r="Y1179" s="327"/>
      <c r="Z1179" s="327"/>
      <c r="AA1179" s="327"/>
      <c r="AB1179" s="327"/>
    </row>
    <row r="1180" spans="1:28" s="40" customFormat="1" ht="15">
      <c r="A1180" s="412"/>
      <c r="B1180" s="412"/>
      <c r="C1180" s="412"/>
      <c r="D1180" s="412"/>
      <c r="E1180" s="412"/>
      <c r="F1180" s="412"/>
      <c r="G1180" s="689"/>
      <c r="H1180" s="689"/>
      <c r="I1180" s="689"/>
      <c r="J1180" s="689"/>
      <c r="K1180" s="689"/>
      <c r="L1180" s="689"/>
      <c r="M1180" s="689"/>
      <c r="N1180" s="689"/>
      <c r="O1180" s="689"/>
      <c r="P1180" s="689"/>
      <c r="Q1180" s="689"/>
      <c r="R1180" s="689"/>
      <c r="S1180" s="689"/>
      <c r="T1180" s="689"/>
      <c r="U1180" s="689"/>
      <c r="V1180" s="689"/>
      <c r="W1180" s="327"/>
      <c r="X1180" s="327"/>
      <c r="Y1180" s="327"/>
      <c r="Z1180" s="327"/>
      <c r="AA1180" s="327"/>
      <c r="AB1180" s="327"/>
    </row>
    <row r="1181" spans="1:28" s="40" customFormat="1" ht="15">
      <c r="A1181" s="412"/>
      <c r="B1181" s="412"/>
      <c r="C1181" s="412"/>
      <c r="D1181" s="412"/>
      <c r="E1181" s="412"/>
      <c r="F1181" s="412"/>
      <c r="G1181" s="689"/>
      <c r="H1181" s="689"/>
      <c r="I1181" s="689"/>
      <c r="J1181" s="689"/>
      <c r="K1181" s="689"/>
      <c r="L1181" s="689"/>
      <c r="M1181" s="689"/>
      <c r="N1181" s="689"/>
      <c r="O1181" s="689"/>
      <c r="P1181" s="689"/>
      <c r="Q1181" s="689"/>
      <c r="R1181" s="689"/>
      <c r="S1181" s="689"/>
      <c r="T1181" s="689"/>
      <c r="U1181" s="689"/>
      <c r="V1181" s="689"/>
      <c r="W1181" s="327"/>
      <c r="X1181" s="327"/>
      <c r="Y1181" s="327"/>
      <c r="Z1181" s="327"/>
      <c r="AA1181" s="327"/>
      <c r="AB1181" s="327"/>
    </row>
    <row r="1182" spans="1:28" s="40" customFormat="1" ht="15">
      <c r="A1182" s="412"/>
      <c r="B1182" s="412"/>
      <c r="C1182" s="412"/>
      <c r="D1182" s="412"/>
      <c r="E1182" s="412"/>
      <c r="F1182" s="412"/>
      <c r="G1182" s="689"/>
      <c r="H1182" s="689"/>
      <c r="I1182" s="689"/>
      <c r="J1182" s="689"/>
      <c r="K1182" s="689"/>
      <c r="L1182" s="689"/>
      <c r="M1182" s="689"/>
      <c r="N1182" s="689"/>
      <c r="O1182" s="689"/>
      <c r="P1182" s="689"/>
      <c r="Q1182" s="689"/>
      <c r="R1182" s="689"/>
      <c r="S1182" s="689"/>
      <c r="T1182" s="689"/>
      <c r="U1182" s="689"/>
      <c r="V1182" s="689"/>
      <c r="W1182" s="327"/>
      <c r="X1182" s="327"/>
      <c r="Y1182" s="327"/>
      <c r="Z1182" s="327"/>
      <c r="AA1182" s="327"/>
      <c r="AB1182" s="327"/>
    </row>
    <row r="1183" spans="1:28" s="40" customFormat="1" ht="15">
      <c r="A1183" s="412"/>
      <c r="B1183" s="412"/>
      <c r="C1183" s="412"/>
      <c r="D1183" s="412"/>
      <c r="E1183" s="412"/>
      <c r="F1183" s="412"/>
      <c r="G1183" s="689"/>
      <c r="H1183" s="689"/>
      <c r="I1183" s="689"/>
      <c r="J1183" s="689"/>
      <c r="K1183" s="689"/>
      <c r="L1183" s="689"/>
      <c r="M1183" s="689"/>
      <c r="N1183" s="689"/>
      <c r="O1183" s="689"/>
      <c r="P1183" s="689"/>
      <c r="Q1183" s="689"/>
      <c r="R1183" s="689"/>
      <c r="S1183" s="689"/>
      <c r="T1183" s="689"/>
      <c r="U1183" s="689"/>
      <c r="V1183" s="689"/>
      <c r="W1183" s="327"/>
      <c r="X1183" s="327"/>
      <c r="Y1183" s="327"/>
      <c r="Z1183" s="327"/>
      <c r="AA1183" s="327"/>
      <c r="AB1183" s="327"/>
    </row>
    <row r="1184" spans="1:28" s="40" customFormat="1" ht="15">
      <c r="A1184" s="412"/>
      <c r="B1184" s="412"/>
      <c r="C1184" s="412"/>
      <c r="D1184" s="412"/>
      <c r="E1184" s="412"/>
      <c r="F1184" s="412"/>
      <c r="G1184" s="689"/>
      <c r="H1184" s="689"/>
      <c r="I1184" s="689"/>
      <c r="J1184" s="689"/>
      <c r="K1184" s="689"/>
      <c r="L1184" s="689"/>
      <c r="M1184" s="689"/>
      <c r="N1184" s="689"/>
      <c r="O1184" s="689"/>
      <c r="P1184" s="689"/>
      <c r="Q1184" s="689"/>
      <c r="R1184" s="689"/>
      <c r="S1184" s="689"/>
      <c r="T1184" s="689"/>
      <c r="U1184" s="689"/>
      <c r="V1184" s="689"/>
      <c r="W1184" s="327"/>
      <c r="X1184" s="327"/>
      <c r="Y1184" s="327"/>
      <c r="Z1184" s="327"/>
      <c r="AA1184" s="327"/>
      <c r="AB1184" s="327"/>
    </row>
    <row r="1185" spans="1:28" s="40" customFormat="1" ht="15">
      <c r="A1185" s="412"/>
      <c r="B1185" s="412"/>
      <c r="C1185" s="412"/>
      <c r="D1185" s="412"/>
      <c r="E1185" s="412"/>
      <c r="F1185" s="412"/>
      <c r="G1185" s="689"/>
      <c r="H1185" s="689"/>
      <c r="I1185" s="689"/>
      <c r="J1185" s="689"/>
      <c r="K1185" s="689"/>
      <c r="L1185" s="689"/>
      <c r="M1185" s="689"/>
      <c r="N1185" s="689"/>
      <c r="O1185" s="689"/>
      <c r="P1185" s="689"/>
      <c r="Q1185" s="689"/>
      <c r="R1185" s="689"/>
      <c r="S1185" s="689"/>
      <c r="T1185" s="689"/>
      <c r="U1185" s="689"/>
      <c r="V1185" s="689"/>
      <c r="W1185" s="327"/>
      <c r="X1185" s="327"/>
      <c r="Y1185" s="327"/>
      <c r="Z1185" s="327"/>
      <c r="AA1185" s="327"/>
      <c r="AB1185" s="327"/>
    </row>
    <row r="1186" spans="1:28" s="40" customFormat="1" ht="15">
      <c r="A1186" s="412"/>
      <c r="B1186" s="412"/>
      <c r="C1186" s="412"/>
      <c r="D1186" s="412"/>
      <c r="E1186" s="412"/>
      <c r="F1186" s="412"/>
      <c r="G1186" s="689"/>
      <c r="H1186" s="689"/>
      <c r="I1186" s="689"/>
      <c r="J1186" s="689"/>
      <c r="K1186" s="689"/>
      <c r="L1186" s="689"/>
      <c r="M1186" s="689"/>
      <c r="N1186" s="689"/>
      <c r="O1186" s="689"/>
      <c r="P1186" s="689"/>
      <c r="Q1186" s="689"/>
      <c r="R1186" s="689"/>
      <c r="S1186" s="689"/>
      <c r="T1186" s="689"/>
      <c r="U1186" s="689"/>
      <c r="V1186" s="689"/>
      <c r="W1186" s="327"/>
      <c r="X1186" s="327"/>
      <c r="Y1186" s="327"/>
      <c r="Z1186" s="327"/>
      <c r="AA1186" s="327"/>
      <c r="AB1186" s="327"/>
    </row>
    <row r="1187" spans="1:28" s="40" customFormat="1" ht="15">
      <c r="A1187" s="412"/>
      <c r="B1187" s="412"/>
      <c r="C1187" s="412"/>
      <c r="D1187" s="412"/>
      <c r="E1187" s="412"/>
      <c r="F1187" s="412"/>
      <c r="G1187" s="689"/>
      <c r="H1187" s="689"/>
      <c r="I1187" s="689"/>
      <c r="J1187" s="689"/>
      <c r="K1187" s="689"/>
      <c r="L1187" s="689"/>
      <c r="M1187" s="689"/>
      <c r="N1187" s="689"/>
      <c r="O1187" s="689"/>
      <c r="P1187" s="689"/>
      <c r="Q1187" s="689"/>
      <c r="R1187" s="689"/>
      <c r="S1187" s="689"/>
      <c r="T1187" s="689"/>
      <c r="U1187" s="689"/>
      <c r="V1187" s="689"/>
      <c r="W1187" s="327"/>
      <c r="X1187" s="327"/>
      <c r="Y1187" s="327"/>
      <c r="Z1187" s="327"/>
      <c r="AA1187" s="327"/>
      <c r="AB1187" s="327"/>
    </row>
    <row r="1188" spans="1:28" s="40" customFormat="1" ht="15">
      <c r="A1188" s="412"/>
      <c r="B1188" s="412"/>
      <c r="C1188" s="412"/>
      <c r="D1188" s="412"/>
      <c r="E1188" s="412"/>
      <c r="F1188" s="412"/>
      <c r="G1188" s="689"/>
      <c r="H1188" s="689"/>
      <c r="I1188" s="689"/>
      <c r="J1188" s="689"/>
      <c r="K1188" s="689"/>
      <c r="L1188" s="689"/>
      <c r="M1188" s="689"/>
      <c r="N1188" s="689"/>
      <c r="O1188" s="689"/>
      <c r="P1188" s="689"/>
      <c r="Q1188" s="689"/>
      <c r="R1188" s="689"/>
      <c r="S1188" s="689"/>
      <c r="T1188" s="689"/>
      <c r="U1188" s="689"/>
      <c r="V1188" s="689"/>
      <c r="W1188" s="327"/>
      <c r="X1188" s="327"/>
      <c r="Y1188" s="327"/>
      <c r="Z1188" s="327"/>
      <c r="AA1188" s="327"/>
      <c r="AB1188" s="327"/>
    </row>
    <row r="1189" spans="1:28" s="40" customFormat="1" ht="15">
      <c r="A1189" s="412"/>
      <c r="B1189" s="412"/>
      <c r="C1189" s="412"/>
      <c r="D1189" s="412"/>
      <c r="E1189" s="412"/>
      <c r="F1189" s="412"/>
      <c r="G1189" s="689"/>
      <c r="H1189" s="689"/>
      <c r="I1189" s="689"/>
      <c r="J1189" s="689"/>
      <c r="K1189" s="689"/>
      <c r="L1189" s="689"/>
      <c r="M1189" s="689"/>
      <c r="N1189" s="689"/>
      <c r="O1189" s="689"/>
      <c r="P1189" s="689"/>
      <c r="Q1189" s="689"/>
      <c r="R1189" s="689"/>
      <c r="S1189" s="689"/>
      <c r="T1189" s="689"/>
      <c r="U1189" s="689"/>
      <c r="V1189" s="689"/>
      <c r="W1189" s="327"/>
      <c r="X1189" s="327"/>
      <c r="Y1189" s="327"/>
      <c r="Z1189" s="327"/>
      <c r="AA1189" s="327"/>
      <c r="AB1189" s="327"/>
    </row>
    <row r="1190" spans="1:28" s="40" customFormat="1" ht="15">
      <c r="A1190" s="412"/>
      <c r="B1190" s="412"/>
      <c r="C1190" s="412"/>
      <c r="D1190" s="412"/>
      <c r="E1190" s="412"/>
      <c r="F1190" s="412"/>
      <c r="G1190" s="689"/>
      <c r="H1190" s="689"/>
      <c r="I1190" s="689"/>
      <c r="J1190" s="689"/>
      <c r="K1190" s="689"/>
      <c r="L1190" s="689"/>
      <c r="M1190" s="689"/>
      <c r="N1190" s="689"/>
      <c r="O1190" s="689"/>
      <c r="P1190" s="689"/>
      <c r="Q1190" s="689"/>
      <c r="R1190" s="689"/>
      <c r="S1190" s="689"/>
      <c r="T1190" s="689"/>
      <c r="U1190" s="689"/>
      <c r="V1190" s="689"/>
      <c r="W1190" s="327"/>
      <c r="X1190" s="327"/>
      <c r="Y1190" s="327"/>
      <c r="Z1190" s="327"/>
      <c r="AA1190" s="327"/>
      <c r="AB1190" s="327"/>
    </row>
    <row r="1191" spans="1:28" s="40" customFormat="1" ht="15">
      <c r="A1191" s="412"/>
      <c r="B1191" s="412"/>
      <c r="C1191" s="412"/>
      <c r="D1191" s="412"/>
      <c r="E1191" s="412"/>
      <c r="F1191" s="412"/>
      <c r="G1191" s="689"/>
      <c r="H1191" s="689"/>
      <c r="I1191" s="689"/>
      <c r="J1191" s="689"/>
      <c r="K1191" s="689"/>
      <c r="L1191" s="689"/>
      <c r="M1191" s="689"/>
      <c r="N1191" s="689"/>
      <c r="O1191" s="689"/>
      <c r="P1191" s="689"/>
      <c r="Q1191" s="689"/>
      <c r="R1191" s="689"/>
      <c r="S1191" s="689"/>
      <c r="T1191" s="689"/>
      <c r="U1191" s="689"/>
      <c r="V1191" s="689"/>
      <c r="W1191" s="327"/>
      <c r="X1191" s="327"/>
      <c r="Y1191" s="327"/>
      <c r="Z1191" s="327"/>
      <c r="AA1191" s="327"/>
      <c r="AB1191" s="327"/>
    </row>
    <row r="1192" spans="1:28" s="40" customFormat="1" ht="15">
      <c r="A1192" s="412"/>
      <c r="B1192" s="412"/>
      <c r="C1192" s="412"/>
      <c r="D1192" s="412"/>
      <c r="E1192" s="412"/>
      <c r="F1192" s="412"/>
      <c r="G1192" s="689"/>
      <c r="H1192" s="689"/>
      <c r="I1192" s="689"/>
      <c r="J1192" s="689"/>
      <c r="K1192" s="689"/>
      <c r="L1192" s="689"/>
      <c r="M1192" s="689"/>
      <c r="N1192" s="689"/>
      <c r="O1192" s="689"/>
      <c r="P1192" s="689"/>
      <c r="Q1192" s="689"/>
      <c r="R1192" s="689"/>
      <c r="S1192" s="689"/>
      <c r="T1192" s="689"/>
      <c r="U1192" s="689"/>
      <c r="V1192" s="689"/>
      <c r="W1192" s="327"/>
      <c r="X1192" s="327"/>
      <c r="Y1192" s="327"/>
      <c r="Z1192" s="327"/>
      <c r="AA1192" s="327"/>
      <c r="AB1192" s="327"/>
    </row>
    <row r="1193" spans="1:28" s="40" customFormat="1" ht="15">
      <c r="A1193" s="412"/>
      <c r="B1193" s="412"/>
      <c r="C1193" s="412"/>
      <c r="D1193" s="412"/>
      <c r="E1193" s="412"/>
      <c r="F1193" s="412"/>
      <c r="G1193" s="689"/>
      <c r="H1193" s="689"/>
      <c r="I1193" s="689"/>
      <c r="J1193" s="689"/>
      <c r="K1193" s="689"/>
      <c r="L1193" s="689"/>
      <c r="M1193" s="689"/>
      <c r="N1193" s="689"/>
      <c r="O1193" s="689"/>
      <c r="P1193" s="689"/>
      <c r="Q1193" s="689"/>
      <c r="R1193" s="689"/>
      <c r="S1193" s="689"/>
      <c r="T1193" s="689"/>
      <c r="U1193" s="689"/>
      <c r="V1193" s="689"/>
      <c r="W1193" s="327"/>
      <c r="X1193" s="327"/>
      <c r="Y1193" s="327"/>
      <c r="Z1193" s="327"/>
      <c r="AA1193" s="327"/>
      <c r="AB1193" s="327"/>
    </row>
    <row r="1194" spans="1:28" s="40" customFormat="1" ht="15">
      <c r="A1194" s="412"/>
      <c r="B1194" s="412"/>
      <c r="C1194" s="412"/>
      <c r="D1194" s="412"/>
      <c r="E1194" s="412"/>
      <c r="F1194" s="412"/>
      <c r="G1194" s="689"/>
      <c r="H1194" s="689"/>
      <c r="I1194" s="689"/>
      <c r="J1194" s="689"/>
      <c r="K1194" s="689"/>
      <c r="L1194" s="689"/>
      <c r="M1194" s="689"/>
      <c r="N1194" s="689"/>
      <c r="O1194" s="689"/>
      <c r="P1194" s="689"/>
      <c r="Q1194" s="689"/>
      <c r="R1194" s="689"/>
      <c r="S1194" s="689"/>
      <c r="T1194" s="689"/>
      <c r="U1194" s="689"/>
      <c r="V1194" s="689"/>
      <c r="W1194" s="327"/>
      <c r="X1194" s="327"/>
      <c r="Y1194" s="327"/>
      <c r="Z1194" s="327"/>
      <c r="AA1194" s="327"/>
      <c r="AB1194" s="327"/>
    </row>
    <row r="1195" spans="1:28" s="40" customFormat="1" ht="15">
      <c r="A1195" s="412"/>
      <c r="B1195" s="412"/>
      <c r="C1195" s="412"/>
      <c r="D1195" s="412"/>
      <c r="E1195" s="412"/>
      <c r="F1195" s="412"/>
      <c r="G1195" s="689"/>
      <c r="H1195" s="689"/>
      <c r="I1195" s="689"/>
      <c r="J1195" s="689"/>
      <c r="K1195" s="689"/>
      <c r="L1195" s="689"/>
      <c r="M1195" s="689"/>
      <c r="N1195" s="689"/>
      <c r="O1195" s="689"/>
      <c r="P1195" s="689"/>
      <c r="Q1195" s="689"/>
      <c r="R1195" s="689"/>
      <c r="S1195" s="689"/>
      <c r="T1195" s="689"/>
      <c r="U1195" s="689"/>
      <c r="V1195" s="689"/>
      <c r="W1195" s="327"/>
      <c r="X1195" s="327"/>
      <c r="Y1195" s="327"/>
      <c r="Z1195" s="327"/>
      <c r="AA1195" s="327"/>
      <c r="AB1195" s="327"/>
    </row>
    <row r="1196" spans="1:28" s="40" customFormat="1" ht="15">
      <c r="A1196" s="412"/>
      <c r="B1196" s="412"/>
      <c r="C1196" s="412"/>
      <c r="D1196" s="412"/>
      <c r="E1196" s="412"/>
      <c r="F1196" s="412"/>
      <c r="G1196" s="689"/>
      <c r="H1196" s="689"/>
      <c r="I1196" s="689"/>
      <c r="J1196" s="689"/>
      <c r="K1196" s="689"/>
      <c r="L1196" s="689"/>
      <c r="M1196" s="689"/>
      <c r="N1196" s="689"/>
      <c r="O1196" s="689"/>
      <c r="P1196" s="689"/>
      <c r="Q1196" s="689"/>
      <c r="R1196" s="689"/>
      <c r="S1196" s="689"/>
      <c r="T1196" s="689"/>
      <c r="U1196" s="689"/>
      <c r="V1196" s="689"/>
      <c r="W1196" s="327"/>
      <c r="X1196" s="327"/>
      <c r="Y1196" s="327"/>
      <c r="Z1196" s="327"/>
      <c r="AA1196" s="327"/>
      <c r="AB1196" s="327"/>
    </row>
    <row r="1197" spans="1:28" s="40" customFormat="1" ht="15">
      <c r="A1197" s="412"/>
      <c r="B1197" s="412"/>
      <c r="C1197" s="412"/>
      <c r="D1197" s="412"/>
      <c r="E1197" s="412"/>
      <c r="F1197" s="412"/>
      <c r="G1197" s="689"/>
      <c r="H1197" s="689"/>
      <c r="I1197" s="689"/>
      <c r="J1197" s="689"/>
      <c r="K1197" s="689"/>
      <c r="L1197" s="689"/>
      <c r="M1197" s="689"/>
      <c r="N1197" s="689"/>
      <c r="O1197" s="689"/>
      <c r="P1197" s="689"/>
      <c r="Q1197" s="689"/>
      <c r="R1197" s="689"/>
      <c r="S1197" s="689"/>
      <c r="T1197" s="689"/>
      <c r="U1197" s="689"/>
      <c r="V1197" s="689"/>
      <c r="W1197" s="327"/>
      <c r="X1197" s="327"/>
      <c r="Y1197" s="327"/>
      <c r="Z1197" s="327"/>
      <c r="AA1197" s="327"/>
      <c r="AB1197" s="327"/>
    </row>
    <row r="1198" spans="1:28" s="40" customFormat="1" ht="15">
      <c r="A1198" s="412"/>
      <c r="B1198" s="412"/>
      <c r="C1198" s="412"/>
      <c r="D1198" s="412"/>
      <c r="E1198" s="412"/>
      <c r="F1198" s="412"/>
      <c r="G1198" s="689"/>
      <c r="H1198" s="689"/>
      <c r="I1198" s="689"/>
      <c r="J1198" s="689"/>
      <c r="K1198" s="689"/>
      <c r="L1198" s="689"/>
      <c r="M1198" s="689"/>
      <c r="N1198" s="689"/>
      <c r="O1198" s="689"/>
      <c r="P1198" s="689"/>
      <c r="Q1198" s="689"/>
      <c r="R1198" s="689"/>
      <c r="S1198" s="689"/>
      <c r="T1198" s="689"/>
      <c r="U1198" s="689"/>
      <c r="V1198" s="689"/>
      <c r="W1198" s="327"/>
      <c r="X1198" s="327"/>
      <c r="Y1198" s="327"/>
      <c r="Z1198" s="327"/>
      <c r="AA1198" s="327"/>
      <c r="AB1198" s="327"/>
    </row>
    <row r="1199" spans="1:28" s="40" customFormat="1" ht="15">
      <c r="A1199" s="412"/>
      <c r="B1199" s="412"/>
      <c r="C1199" s="412"/>
      <c r="D1199" s="412"/>
      <c r="E1199" s="412"/>
      <c r="F1199" s="412"/>
      <c r="G1199" s="689"/>
      <c r="H1199" s="689"/>
      <c r="I1199" s="689"/>
      <c r="J1199" s="689"/>
      <c r="K1199" s="689"/>
      <c r="L1199" s="689"/>
      <c r="M1199" s="689"/>
      <c r="N1199" s="689"/>
      <c r="O1199" s="689"/>
      <c r="P1199" s="689"/>
      <c r="Q1199" s="689"/>
      <c r="R1199" s="689"/>
      <c r="S1199" s="689"/>
      <c r="T1199" s="689"/>
      <c r="U1199" s="689"/>
      <c r="V1199" s="689"/>
      <c r="W1199" s="327"/>
      <c r="X1199" s="327"/>
      <c r="Y1199" s="327"/>
      <c r="Z1199" s="327"/>
      <c r="AA1199" s="327"/>
      <c r="AB1199" s="327"/>
    </row>
    <row r="1200" spans="1:28" s="40" customFormat="1" ht="15">
      <c r="A1200" s="412"/>
      <c r="B1200" s="412"/>
      <c r="C1200" s="412"/>
      <c r="D1200" s="412"/>
      <c r="E1200" s="412"/>
      <c r="F1200" s="412"/>
      <c r="G1200" s="689"/>
      <c r="H1200" s="689"/>
      <c r="I1200" s="689"/>
      <c r="J1200" s="689"/>
      <c r="K1200" s="689"/>
      <c r="L1200" s="689"/>
      <c r="M1200" s="689"/>
      <c r="N1200" s="689"/>
      <c r="O1200" s="689"/>
      <c r="P1200" s="689"/>
      <c r="Q1200" s="689"/>
      <c r="R1200" s="689"/>
      <c r="S1200" s="689"/>
      <c r="T1200" s="689"/>
      <c r="U1200" s="689"/>
      <c r="V1200" s="689"/>
      <c r="W1200" s="327"/>
      <c r="X1200" s="327"/>
      <c r="Y1200" s="327"/>
      <c r="Z1200" s="327"/>
      <c r="AA1200" s="327"/>
      <c r="AB1200" s="327"/>
    </row>
    <row r="1201" spans="1:28" s="40" customFormat="1" ht="15">
      <c r="A1201" s="412"/>
      <c r="B1201" s="412"/>
      <c r="C1201" s="412"/>
      <c r="D1201" s="412"/>
      <c r="E1201" s="412"/>
      <c r="F1201" s="412"/>
      <c r="G1201" s="689"/>
      <c r="H1201" s="689"/>
      <c r="I1201" s="689"/>
      <c r="J1201" s="689"/>
      <c r="K1201" s="689"/>
      <c r="L1201" s="689"/>
      <c r="M1201" s="689"/>
      <c r="N1201" s="689"/>
      <c r="O1201" s="689"/>
      <c r="P1201" s="689"/>
      <c r="Q1201" s="689"/>
      <c r="R1201" s="689"/>
      <c r="S1201" s="689"/>
      <c r="T1201" s="689"/>
      <c r="U1201" s="689"/>
      <c r="V1201" s="689"/>
      <c r="W1201" s="327"/>
      <c r="X1201" s="327"/>
      <c r="Y1201" s="327"/>
      <c r="Z1201" s="327"/>
      <c r="AA1201" s="327"/>
      <c r="AB1201" s="327"/>
    </row>
    <row r="1202" spans="1:28" s="40" customFormat="1" ht="15">
      <c r="A1202" s="412"/>
      <c r="B1202" s="412"/>
      <c r="C1202" s="412"/>
      <c r="D1202" s="412"/>
      <c r="E1202" s="412"/>
      <c r="F1202" s="412"/>
      <c r="G1202" s="689"/>
      <c r="H1202" s="689"/>
      <c r="I1202" s="689"/>
      <c r="J1202" s="689"/>
      <c r="K1202" s="689"/>
      <c r="L1202" s="689"/>
      <c r="M1202" s="689"/>
      <c r="N1202" s="689"/>
      <c r="O1202" s="689"/>
      <c r="P1202" s="689"/>
      <c r="Q1202" s="689"/>
      <c r="R1202" s="689"/>
      <c r="S1202" s="689"/>
      <c r="T1202" s="689"/>
      <c r="U1202" s="689"/>
      <c r="V1202" s="689"/>
      <c r="W1202" s="327"/>
      <c r="X1202" s="327"/>
      <c r="Y1202" s="327"/>
      <c r="Z1202" s="327"/>
      <c r="AA1202" s="327"/>
      <c r="AB1202" s="327"/>
    </row>
    <row r="1203" spans="1:28" s="40" customFormat="1" ht="15">
      <c r="A1203" s="412"/>
      <c r="B1203" s="412"/>
      <c r="C1203" s="412"/>
      <c r="D1203" s="412"/>
      <c r="E1203" s="412"/>
      <c r="F1203" s="412"/>
      <c r="G1203" s="689"/>
      <c r="H1203" s="689"/>
      <c r="I1203" s="689"/>
      <c r="J1203" s="689"/>
      <c r="K1203" s="689"/>
      <c r="L1203" s="689"/>
      <c r="M1203" s="689"/>
      <c r="N1203" s="689"/>
      <c r="O1203" s="689"/>
      <c r="P1203" s="689"/>
      <c r="Q1203" s="689"/>
      <c r="R1203" s="689"/>
      <c r="S1203" s="689"/>
      <c r="T1203" s="689"/>
      <c r="U1203" s="689"/>
      <c r="V1203" s="689"/>
      <c r="W1203" s="327"/>
      <c r="X1203" s="327"/>
      <c r="Y1203" s="327"/>
      <c r="Z1203" s="327"/>
      <c r="AA1203" s="327"/>
      <c r="AB1203" s="327"/>
    </row>
    <row r="1204" spans="1:28" s="40" customFormat="1" ht="15">
      <c r="A1204" s="412"/>
      <c r="B1204" s="412"/>
      <c r="C1204" s="412"/>
      <c r="D1204" s="412"/>
      <c r="E1204" s="412"/>
      <c r="F1204" s="412"/>
      <c r="G1204" s="689"/>
      <c r="H1204" s="689"/>
      <c r="I1204" s="689"/>
      <c r="J1204" s="689"/>
      <c r="K1204" s="689"/>
      <c r="L1204" s="689"/>
      <c r="M1204" s="689"/>
      <c r="N1204" s="689"/>
      <c r="O1204" s="689"/>
      <c r="P1204" s="689"/>
      <c r="Q1204" s="689"/>
      <c r="R1204" s="689"/>
      <c r="S1204" s="689"/>
      <c r="T1204" s="689"/>
      <c r="U1204" s="689"/>
      <c r="V1204" s="689"/>
      <c r="W1204" s="327"/>
      <c r="X1204" s="327"/>
      <c r="Y1204" s="327"/>
      <c r="Z1204" s="327"/>
      <c r="AA1204" s="327"/>
      <c r="AB1204" s="327"/>
    </row>
    <row r="1205" spans="1:28" s="40" customFormat="1" ht="15">
      <c r="A1205" s="412"/>
      <c r="B1205" s="412"/>
      <c r="C1205" s="412"/>
      <c r="D1205" s="412"/>
      <c r="E1205" s="412"/>
      <c r="F1205" s="412"/>
      <c r="G1205" s="689"/>
      <c r="H1205" s="689"/>
      <c r="I1205" s="689"/>
      <c r="J1205" s="689"/>
      <c r="K1205" s="689"/>
      <c r="L1205" s="689"/>
      <c r="M1205" s="689"/>
      <c r="N1205" s="689"/>
      <c r="O1205" s="689"/>
      <c r="P1205" s="689"/>
      <c r="Q1205" s="689"/>
      <c r="R1205" s="689"/>
      <c r="S1205" s="689"/>
      <c r="T1205" s="689"/>
      <c r="U1205" s="689"/>
      <c r="V1205" s="689"/>
      <c r="W1205" s="327"/>
      <c r="X1205" s="327"/>
      <c r="Y1205" s="327"/>
      <c r="Z1205" s="327"/>
      <c r="AA1205" s="327"/>
      <c r="AB1205" s="327"/>
    </row>
    <row r="1206" spans="1:28" s="40" customFormat="1" ht="15">
      <c r="A1206" s="412"/>
      <c r="B1206" s="412"/>
      <c r="C1206" s="412"/>
      <c r="D1206" s="412"/>
      <c r="E1206" s="412"/>
      <c r="F1206" s="412"/>
      <c r="G1206" s="689"/>
      <c r="H1206" s="689"/>
      <c r="I1206" s="689"/>
      <c r="J1206" s="689"/>
      <c r="K1206" s="689"/>
      <c r="L1206" s="689"/>
      <c r="M1206" s="689"/>
      <c r="N1206" s="689"/>
      <c r="O1206" s="689"/>
      <c r="P1206" s="689"/>
      <c r="Q1206" s="689"/>
      <c r="R1206" s="689"/>
      <c r="S1206" s="689"/>
      <c r="T1206" s="689"/>
      <c r="U1206" s="689"/>
      <c r="V1206" s="689"/>
      <c r="W1206" s="327"/>
      <c r="X1206" s="327"/>
      <c r="Y1206" s="327"/>
      <c r="Z1206" s="327"/>
      <c r="AA1206" s="327"/>
      <c r="AB1206" s="327"/>
    </row>
    <row r="1207" spans="1:28" s="40" customFormat="1" ht="15">
      <c r="A1207" s="412"/>
      <c r="B1207" s="412"/>
      <c r="C1207" s="412"/>
      <c r="D1207" s="412"/>
      <c r="E1207" s="412"/>
      <c r="F1207" s="412"/>
      <c r="G1207" s="689"/>
      <c r="H1207" s="689"/>
      <c r="I1207" s="689"/>
      <c r="J1207" s="689"/>
      <c r="K1207" s="689"/>
      <c r="L1207" s="689"/>
      <c r="M1207" s="689"/>
      <c r="N1207" s="689"/>
      <c r="O1207" s="689"/>
      <c r="P1207" s="689"/>
      <c r="Q1207" s="689"/>
      <c r="R1207" s="689"/>
      <c r="S1207" s="689"/>
      <c r="T1207" s="689"/>
      <c r="U1207" s="689"/>
      <c r="V1207" s="689"/>
      <c r="W1207" s="327"/>
      <c r="X1207" s="327"/>
      <c r="Y1207" s="327"/>
      <c r="Z1207" s="327"/>
      <c r="AA1207" s="327"/>
      <c r="AB1207" s="327"/>
    </row>
    <row r="1208" spans="1:28" s="40" customFormat="1" ht="15">
      <c r="A1208" s="412"/>
      <c r="B1208" s="412"/>
      <c r="C1208" s="412"/>
      <c r="D1208" s="412"/>
      <c r="E1208" s="412"/>
      <c r="F1208" s="412"/>
      <c r="G1208" s="689"/>
      <c r="H1208" s="689"/>
      <c r="I1208" s="689"/>
      <c r="J1208" s="689"/>
      <c r="K1208" s="689"/>
      <c r="L1208" s="689"/>
      <c r="M1208" s="689"/>
      <c r="N1208" s="689"/>
      <c r="O1208" s="689"/>
      <c r="P1208" s="689"/>
      <c r="Q1208" s="689"/>
      <c r="R1208" s="689"/>
      <c r="S1208" s="689"/>
      <c r="T1208" s="689"/>
      <c r="U1208" s="689"/>
      <c r="V1208" s="689"/>
      <c r="W1208" s="327"/>
      <c r="X1208" s="327"/>
      <c r="Y1208" s="327"/>
      <c r="Z1208" s="327"/>
      <c r="AA1208" s="327"/>
      <c r="AB1208" s="327"/>
    </row>
    <row r="1209" spans="1:28" s="40" customFormat="1" ht="15">
      <c r="A1209" s="412"/>
      <c r="B1209" s="412"/>
      <c r="C1209" s="412"/>
      <c r="D1209" s="412"/>
      <c r="E1209" s="412"/>
      <c r="F1209" s="412"/>
      <c r="G1209" s="689"/>
      <c r="H1209" s="689"/>
      <c r="I1209" s="689"/>
      <c r="J1209" s="689"/>
      <c r="K1209" s="689"/>
      <c r="L1209" s="689"/>
      <c r="M1209" s="689"/>
      <c r="N1209" s="689"/>
      <c r="O1209" s="689"/>
      <c r="P1209" s="689"/>
      <c r="Q1209" s="689"/>
      <c r="R1209" s="689"/>
      <c r="S1209" s="689"/>
      <c r="T1209" s="689"/>
      <c r="U1209" s="689"/>
      <c r="V1209" s="689"/>
      <c r="W1209" s="327"/>
      <c r="X1209" s="327"/>
      <c r="Y1209" s="327"/>
      <c r="Z1209" s="327"/>
      <c r="AA1209" s="327"/>
      <c r="AB1209" s="327"/>
    </row>
    <row r="1210" spans="1:28" s="40" customFormat="1" ht="15">
      <c r="A1210" s="412"/>
      <c r="B1210" s="412"/>
      <c r="C1210" s="412"/>
      <c r="D1210" s="412"/>
      <c r="E1210" s="412"/>
      <c r="F1210" s="412"/>
      <c r="G1210" s="689"/>
      <c r="H1210" s="689"/>
      <c r="I1210" s="689"/>
      <c r="J1210" s="689"/>
      <c r="K1210" s="689"/>
      <c r="L1210" s="689"/>
      <c r="M1210" s="689"/>
      <c r="N1210" s="689"/>
      <c r="O1210" s="689"/>
      <c r="P1210" s="689"/>
      <c r="Q1210" s="689"/>
      <c r="R1210" s="689"/>
      <c r="S1210" s="689"/>
      <c r="T1210" s="689"/>
      <c r="U1210" s="689"/>
      <c r="V1210" s="689"/>
      <c r="W1210" s="327"/>
      <c r="X1210" s="327"/>
      <c r="Y1210" s="327"/>
      <c r="Z1210" s="327"/>
      <c r="AA1210" s="327"/>
      <c r="AB1210" s="327"/>
    </row>
    <row r="1211" spans="1:28" s="40" customFormat="1" ht="15">
      <c r="A1211" s="412"/>
      <c r="B1211" s="412"/>
      <c r="C1211" s="412"/>
      <c r="D1211" s="412"/>
      <c r="E1211" s="412"/>
      <c r="F1211" s="412"/>
      <c r="G1211" s="689"/>
      <c r="H1211" s="689"/>
      <c r="I1211" s="689"/>
      <c r="J1211" s="689"/>
      <c r="K1211" s="689"/>
      <c r="L1211" s="689"/>
      <c r="M1211" s="689"/>
      <c r="N1211" s="689"/>
      <c r="O1211" s="689"/>
      <c r="P1211" s="689"/>
      <c r="Q1211" s="689"/>
      <c r="R1211" s="689"/>
      <c r="S1211" s="689"/>
      <c r="T1211" s="689"/>
      <c r="U1211" s="689"/>
      <c r="V1211" s="689"/>
      <c r="W1211" s="327"/>
      <c r="X1211" s="327"/>
      <c r="Y1211" s="327"/>
      <c r="Z1211" s="327"/>
      <c r="AA1211" s="327"/>
      <c r="AB1211" s="327"/>
    </row>
    <row r="1212" spans="1:28" s="40" customFormat="1" ht="15">
      <c r="A1212" s="412"/>
      <c r="B1212" s="412"/>
      <c r="C1212" s="412"/>
      <c r="D1212" s="412"/>
      <c r="E1212" s="412"/>
      <c r="F1212" s="412"/>
      <c r="G1212" s="689"/>
      <c r="H1212" s="689"/>
      <c r="I1212" s="689"/>
      <c r="J1212" s="689"/>
      <c r="K1212" s="689"/>
      <c r="L1212" s="689"/>
      <c r="M1212" s="689"/>
      <c r="N1212" s="689"/>
      <c r="O1212" s="689"/>
      <c r="P1212" s="689"/>
      <c r="Q1212" s="689"/>
      <c r="R1212" s="689"/>
      <c r="S1212" s="689"/>
      <c r="T1212" s="689"/>
      <c r="U1212" s="689"/>
      <c r="V1212" s="689"/>
      <c r="W1212" s="327"/>
      <c r="X1212" s="327"/>
      <c r="Y1212" s="327"/>
      <c r="Z1212" s="327"/>
      <c r="AA1212" s="327"/>
      <c r="AB1212" s="327"/>
    </row>
    <row r="1213" spans="1:28" s="40" customFormat="1" ht="15">
      <c r="A1213" s="412"/>
      <c r="B1213" s="412"/>
      <c r="C1213" s="412"/>
      <c r="D1213" s="412"/>
      <c r="E1213" s="412"/>
      <c r="F1213" s="412"/>
      <c r="G1213" s="689"/>
      <c r="H1213" s="689"/>
      <c r="I1213" s="689"/>
      <c r="J1213" s="689"/>
      <c r="K1213" s="689"/>
      <c r="L1213" s="689"/>
      <c r="M1213" s="689"/>
      <c r="N1213" s="689"/>
      <c r="O1213" s="689"/>
      <c r="P1213" s="689"/>
      <c r="Q1213" s="689"/>
      <c r="R1213" s="689"/>
      <c r="S1213" s="689"/>
      <c r="T1213" s="689"/>
      <c r="U1213" s="689"/>
      <c r="V1213" s="689"/>
      <c r="W1213" s="327"/>
      <c r="X1213" s="327"/>
      <c r="Y1213" s="327"/>
      <c r="Z1213" s="327"/>
      <c r="AA1213" s="327"/>
      <c r="AB1213" s="327"/>
    </row>
    <row r="1214" spans="1:28" s="40" customFormat="1" ht="15">
      <c r="A1214" s="412"/>
      <c r="B1214" s="412"/>
      <c r="C1214" s="412"/>
      <c r="D1214" s="412"/>
      <c r="E1214" s="412"/>
      <c r="F1214" s="412"/>
      <c r="G1214" s="689"/>
      <c r="H1214" s="689"/>
      <c r="I1214" s="689"/>
      <c r="J1214" s="689"/>
      <c r="K1214" s="689"/>
      <c r="L1214" s="689"/>
      <c r="M1214" s="689"/>
      <c r="N1214" s="689"/>
      <c r="O1214" s="689"/>
      <c r="P1214" s="689"/>
      <c r="Q1214" s="689"/>
      <c r="R1214" s="689"/>
      <c r="S1214" s="689"/>
      <c r="T1214" s="689"/>
      <c r="U1214" s="689"/>
      <c r="V1214" s="689"/>
      <c r="W1214" s="327"/>
      <c r="X1214" s="327"/>
      <c r="Y1214" s="327"/>
      <c r="Z1214" s="327"/>
      <c r="AA1214" s="327"/>
      <c r="AB1214" s="327"/>
    </row>
    <row r="1215" spans="1:28" s="40" customFormat="1" ht="15">
      <c r="A1215" s="412"/>
      <c r="B1215" s="412"/>
      <c r="C1215" s="412"/>
      <c r="D1215" s="412"/>
      <c r="E1215" s="412"/>
      <c r="F1215" s="412"/>
      <c r="G1215" s="689"/>
      <c r="H1215" s="689"/>
      <c r="I1215" s="689"/>
      <c r="J1215" s="689"/>
      <c r="K1215" s="689"/>
      <c r="L1215" s="689"/>
      <c r="M1215" s="689"/>
      <c r="N1215" s="689"/>
      <c r="O1215" s="689"/>
      <c r="P1215" s="689"/>
      <c r="Q1215" s="689"/>
      <c r="R1215" s="689"/>
      <c r="S1215" s="689"/>
      <c r="T1215" s="689"/>
      <c r="U1215" s="689"/>
      <c r="V1215" s="689"/>
      <c r="W1215" s="327"/>
      <c r="X1215" s="327"/>
      <c r="Y1215" s="327"/>
      <c r="Z1215" s="327"/>
      <c r="AA1215" s="327"/>
      <c r="AB1215" s="327"/>
    </row>
    <row r="1216" spans="1:28" s="40" customFormat="1" ht="15">
      <c r="A1216" s="412"/>
      <c r="B1216" s="412"/>
      <c r="C1216" s="412"/>
      <c r="D1216" s="412"/>
      <c r="E1216" s="412"/>
      <c r="F1216" s="412"/>
      <c r="G1216" s="689"/>
      <c r="H1216" s="689"/>
      <c r="I1216" s="689"/>
      <c r="J1216" s="689"/>
      <c r="K1216" s="689"/>
      <c r="L1216" s="689"/>
      <c r="M1216" s="689"/>
      <c r="N1216" s="689"/>
      <c r="O1216" s="689"/>
      <c r="P1216" s="689"/>
      <c r="Q1216" s="689"/>
      <c r="R1216" s="689"/>
      <c r="S1216" s="689"/>
      <c r="T1216" s="689"/>
      <c r="U1216" s="689"/>
      <c r="V1216" s="689"/>
      <c r="W1216" s="327"/>
      <c r="X1216" s="327"/>
      <c r="Y1216" s="327"/>
      <c r="Z1216" s="327"/>
      <c r="AA1216" s="327"/>
      <c r="AB1216" s="327"/>
    </row>
    <row r="1217" spans="1:28" s="40" customFormat="1" ht="15">
      <c r="A1217" s="412"/>
      <c r="B1217" s="412"/>
      <c r="C1217" s="412"/>
      <c r="D1217" s="412"/>
      <c r="E1217" s="412"/>
      <c r="F1217" s="412"/>
      <c r="G1217" s="689"/>
      <c r="H1217" s="689"/>
      <c r="I1217" s="689"/>
      <c r="J1217" s="689"/>
      <c r="K1217" s="689"/>
      <c r="L1217" s="689"/>
      <c r="M1217" s="689"/>
      <c r="N1217" s="689"/>
      <c r="O1217" s="689"/>
      <c r="P1217" s="689"/>
      <c r="Q1217" s="689"/>
      <c r="R1217" s="689"/>
      <c r="S1217" s="689"/>
      <c r="T1217" s="689"/>
      <c r="U1217" s="689"/>
      <c r="V1217" s="689"/>
      <c r="W1217" s="327"/>
      <c r="X1217" s="327"/>
      <c r="Y1217" s="327"/>
      <c r="Z1217" s="327"/>
      <c r="AA1217" s="327"/>
      <c r="AB1217" s="327"/>
    </row>
    <row r="1218" spans="1:28" s="40" customFormat="1" ht="15">
      <c r="A1218" s="412"/>
      <c r="B1218" s="412"/>
      <c r="C1218" s="412"/>
      <c r="D1218" s="412"/>
      <c r="E1218" s="412"/>
      <c r="F1218" s="412"/>
      <c r="G1218" s="689"/>
      <c r="H1218" s="689"/>
      <c r="I1218" s="689"/>
      <c r="J1218" s="689"/>
      <c r="K1218" s="689"/>
      <c r="L1218" s="689"/>
      <c r="M1218" s="689"/>
      <c r="N1218" s="689"/>
      <c r="O1218" s="689"/>
      <c r="P1218" s="689"/>
      <c r="Q1218" s="689"/>
      <c r="R1218" s="689"/>
      <c r="S1218" s="689"/>
      <c r="T1218" s="689"/>
      <c r="U1218" s="689"/>
      <c r="V1218" s="689"/>
      <c r="W1218" s="327"/>
      <c r="X1218" s="327"/>
      <c r="Y1218" s="327"/>
      <c r="Z1218" s="327"/>
      <c r="AA1218" s="327"/>
      <c r="AB1218" s="327"/>
    </row>
    <row r="1219" spans="1:28" s="40" customFormat="1" ht="15">
      <c r="A1219" s="412"/>
      <c r="B1219" s="412"/>
      <c r="C1219" s="412"/>
      <c r="D1219" s="412"/>
      <c r="E1219" s="412"/>
      <c r="F1219" s="412"/>
      <c r="G1219" s="689"/>
      <c r="H1219" s="689"/>
      <c r="I1219" s="689"/>
      <c r="J1219" s="689"/>
      <c r="K1219" s="689"/>
      <c r="L1219" s="689"/>
      <c r="M1219" s="689"/>
      <c r="N1219" s="689"/>
      <c r="O1219" s="689"/>
      <c r="P1219" s="689"/>
      <c r="Q1219" s="689"/>
      <c r="R1219" s="689"/>
      <c r="S1219" s="689"/>
      <c r="T1219" s="689"/>
      <c r="U1219" s="689"/>
      <c r="V1219" s="689"/>
      <c r="W1219" s="327"/>
      <c r="X1219" s="327"/>
      <c r="Y1219" s="327"/>
      <c r="Z1219" s="327"/>
      <c r="AA1219" s="327"/>
      <c r="AB1219" s="327"/>
    </row>
    <row r="1220" spans="1:28" s="40" customFormat="1" ht="15">
      <c r="A1220" s="412"/>
      <c r="B1220" s="412"/>
      <c r="C1220" s="412"/>
      <c r="D1220" s="412"/>
      <c r="E1220" s="412"/>
      <c r="F1220" s="412"/>
      <c r="G1220" s="689"/>
      <c r="H1220" s="689"/>
      <c r="I1220" s="689"/>
      <c r="J1220" s="689"/>
      <c r="K1220" s="689"/>
      <c r="L1220" s="689"/>
      <c r="M1220" s="689"/>
      <c r="N1220" s="689"/>
      <c r="O1220" s="689"/>
      <c r="P1220" s="689"/>
      <c r="Q1220" s="689"/>
      <c r="R1220" s="689"/>
      <c r="S1220" s="689"/>
      <c r="T1220" s="689"/>
      <c r="U1220" s="689"/>
      <c r="V1220" s="689"/>
      <c r="W1220" s="327"/>
      <c r="X1220" s="327"/>
      <c r="Y1220" s="327"/>
      <c r="Z1220" s="327"/>
      <c r="AA1220" s="327"/>
      <c r="AB1220" s="327"/>
    </row>
    <row r="1221" spans="1:28" s="40" customFormat="1" ht="15">
      <c r="A1221" s="412"/>
      <c r="B1221" s="412"/>
      <c r="C1221" s="412"/>
      <c r="D1221" s="412"/>
      <c r="E1221" s="412"/>
      <c r="F1221" s="412"/>
      <c r="G1221" s="689"/>
      <c r="H1221" s="689"/>
      <c r="I1221" s="689"/>
      <c r="J1221" s="689"/>
      <c r="K1221" s="689"/>
      <c r="L1221" s="689"/>
      <c r="M1221" s="689"/>
      <c r="N1221" s="689"/>
      <c r="O1221" s="689"/>
      <c r="P1221" s="689"/>
      <c r="Q1221" s="689"/>
      <c r="R1221" s="689"/>
      <c r="S1221" s="689"/>
      <c r="T1221" s="689"/>
      <c r="U1221" s="689"/>
      <c r="V1221" s="689"/>
      <c r="W1221" s="327"/>
      <c r="X1221" s="327"/>
      <c r="Y1221" s="327"/>
      <c r="Z1221" s="327"/>
      <c r="AA1221" s="327"/>
      <c r="AB1221" s="327"/>
    </row>
    <row r="1222" spans="1:28" s="40" customFormat="1" ht="15">
      <c r="A1222" s="412"/>
      <c r="B1222" s="412"/>
      <c r="C1222" s="412"/>
      <c r="D1222" s="412"/>
      <c r="E1222" s="412"/>
      <c r="F1222" s="412"/>
      <c r="G1222" s="689"/>
      <c r="H1222" s="689"/>
      <c r="I1222" s="689"/>
      <c r="J1222" s="689"/>
      <c r="K1222" s="689"/>
      <c r="L1222" s="689"/>
      <c r="M1222" s="689"/>
      <c r="N1222" s="689"/>
      <c r="O1222" s="689"/>
      <c r="P1222" s="689"/>
      <c r="Q1222" s="689"/>
      <c r="R1222" s="689"/>
      <c r="S1222" s="689"/>
      <c r="T1222" s="689"/>
      <c r="U1222" s="689"/>
      <c r="V1222" s="689"/>
      <c r="W1222" s="327"/>
      <c r="X1222" s="327"/>
      <c r="Y1222" s="327"/>
      <c r="Z1222" s="327"/>
      <c r="AA1222" s="327"/>
      <c r="AB1222" s="327"/>
    </row>
    <row r="1223" spans="1:28" s="40" customFormat="1" ht="15">
      <c r="A1223" s="412"/>
      <c r="B1223" s="412"/>
      <c r="C1223" s="412"/>
      <c r="D1223" s="412"/>
      <c r="E1223" s="412"/>
      <c r="F1223" s="412"/>
      <c r="G1223" s="689"/>
      <c r="H1223" s="689"/>
      <c r="I1223" s="689"/>
      <c r="J1223" s="689"/>
      <c r="K1223" s="689"/>
      <c r="L1223" s="689"/>
      <c r="M1223" s="689"/>
      <c r="N1223" s="689"/>
      <c r="O1223" s="689"/>
      <c r="P1223" s="689"/>
      <c r="Q1223" s="689"/>
      <c r="R1223" s="689"/>
      <c r="S1223" s="689"/>
      <c r="T1223" s="689"/>
      <c r="U1223" s="689"/>
      <c r="V1223" s="689"/>
      <c r="W1223" s="327"/>
      <c r="X1223" s="327"/>
      <c r="Y1223" s="327"/>
      <c r="Z1223" s="327"/>
      <c r="AA1223" s="327"/>
      <c r="AB1223" s="327"/>
    </row>
    <row r="1224" spans="1:28" s="40" customFormat="1" ht="15">
      <c r="A1224" s="412"/>
      <c r="B1224" s="412"/>
      <c r="C1224" s="412"/>
      <c r="D1224" s="412"/>
      <c r="E1224" s="412"/>
      <c r="F1224" s="412"/>
      <c r="G1224" s="689"/>
      <c r="H1224" s="689"/>
      <c r="I1224" s="689"/>
      <c r="J1224" s="689"/>
      <c r="K1224" s="689"/>
      <c r="L1224" s="689"/>
      <c r="M1224" s="689"/>
      <c r="N1224" s="689"/>
      <c r="O1224" s="689"/>
      <c r="P1224" s="689"/>
      <c r="Q1224" s="689"/>
      <c r="R1224" s="689"/>
      <c r="S1224" s="689"/>
      <c r="T1224" s="689"/>
      <c r="U1224" s="689"/>
      <c r="V1224" s="689"/>
      <c r="W1224" s="327"/>
      <c r="X1224" s="327"/>
      <c r="Y1224" s="327"/>
      <c r="Z1224" s="327"/>
      <c r="AA1224" s="327"/>
      <c r="AB1224" s="327"/>
    </row>
    <row r="1225" spans="1:28" s="40" customFormat="1" ht="15">
      <c r="A1225" s="412"/>
      <c r="B1225" s="412"/>
      <c r="C1225" s="412"/>
      <c r="D1225" s="412"/>
      <c r="E1225" s="412"/>
      <c r="F1225" s="412"/>
      <c r="G1225" s="689"/>
      <c r="H1225" s="689"/>
      <c r="I1225" s="689"/>
      <c r="J1225" s="689"/>
      <c r="K1225" s="689"/>
      <c r="L1225" s="689"/>
      <c r="M1225" s="689"/>
      <c r="N1225" s="689"/>
      <c r="O1225" s="689"/>
      <c r="P1225" s="689"/>
      <c r="Q1225" s="689"/>
      <c r="R1225" s="689"/>
      <c r="S1225" s="689"/>
      <c r="T1225" s="689"/>
      <c r="U1225" s="689"/>
      <c r="V1225" s="689"/>
      <c r="W1225" s="327"/>
      <c r="X1225" s="327"/>
      <c r="Y1225" s="327"/>
      <c r="Z1225" s="327"/>
      <c r="AA1225" s="327"/>
      <c r="AB1225" s="327"/>
    </row>
    <row r="1226" spans="1:28" s="40" customFormat="1" ht="15">
      <c r="A1226" s="412"/>
      <c r="B1226" s="412"/>
      <c r="C1226" s="412"/>
      <c r="D1226" s="412"/>
      <c r="E1226" s="412"/>
      <c r="F1226" s="412"/>
      <c r="G1226" s="689"/>
      <c r="H1226" s="689"/>
      <c r="I1226" s="689"/>
      <c r="J1226" s="689"/>
      <c r="K1226" s="689"/>
      <c r="L1226" s="689"/>
      <c r="M1226" s="689"/>
      <c r="N1226" s="689"/>
      <c r="O1226" s="689"/>
      <c r="P1226" s="689"/>
      <c r="Q1226" s="689"/>
      <c r="R1226" s="689"/>
      <c r="S1226" s="689"/>
      <c r="T1226" s="689"/>
      <c r="U1226" s="689"/>
      <c r="V1226" s="689"/>
      <c r="W1226" s="327"/>
      <c r="X1226" s="327"/>
      <c r="Y1226" s="327"/>
      <c r="Z1226" s="327"/>
      <c r="AA1226" s="327"/>
      <c r="AB1226" s="327"/>
    </row>
    <row r="1227" spans="1:28" s="40" customFormat="1" ht="15">
      <c r="A1227" s="412"/>
      <c r="B1227" s="412"/>
      <c r="C1227" s="412"/>
      <c r="D1227" s="412"/>
      <c r="E1227" s="412"/>
      <c r="F1227" s="412"/>
      <c r="G1227" s="689"/>
      <c r="H1227" s="689"/>
      <c r="I1227" s="689"/>
      <c r="J1227" s="689"/>
      <c r="K1227" s="689"/>
      <c r="L1227" s="689"/>
      <c r="M1227" s="689"/>
      <c r="N1227" s="689"/>
      <c r="O1227" s="689"/>
      <c r="P1227" s="689"/>
      <c r="Q1227" s="689"/>
      <c r="R1227" s="689"/>
      <c r="S1227" s="689"/>
      <c r="T1227" s="689"/>
      <c r="U1227" s="689"/>
      <c r="V1227" s="689"/>
      <c r="W1227" s="327"/>
      <c r="X1227" s="327"/>
      <c r="Y1227" s="327"/>
      <c r="Z1227" s="327"/>
      <c r="AA1227" s="327"/>
      <c r="AB1227" s="327"/>
    </row>
    <row r="1228" spans="1:28" s="40" customFormat="1" ht="15">
      <c r="A1228" s="412"/>
      <c r="B1228" s="412"/>
      <c r="C1228" s="412"/>
      <c r="D1228" s="412"/>
      <c r="E1228" s="412"/>
      <c r="F1228" s="412"/>
      <c r="G1228" s="689"/>
      <c r="H1228" s="689"/>
      <c r="I1228" s="689"/>
      <c r="J1228" s="689"/>
      <c r="K1228" s="689"/>
      <c r="L1228" s="689"/>
      <c r="M1228" s="689"/>
      <c r="N1228" s="689"/>
      <c r="O1228" s="689"/>
      <c r="P1228" s="689"/>
      <c r="Q1228" s="689"/>
      <c r="R1228" s="689"/>
      <c r="S1228" s="689"/>
      <c r="T1228" s="689"/>
      <c r="U1228" s="689"/>
      <c r="V1228" s="689"/>
      <c r="W1228" s="327"/>
      <c r="X1228" s="327"/>
      <c r="Y1228" s="327"/>
      <c r="Z1228" s="327"/>
      <c r="AA1228" s="327"/>
      <c r="AB1228" s="327"/>
    </row>
    <row r="1229" spans="1:28" s="40" customFormat="1" ht="15">
      <c r="A1229" s="412"/>
      <c r="B1229" s="412"/>
      <c r="C1229" s="412"/>
      <c r="D1229" s="412"/>
      <c r="E1229" s="412"/>
      <c r="F1229" s="412"/>
      <c r="G1229" s="689"/>
      <c r="H1229" s="689"/>
      <c r="I1229" s="689"/>
      <c r="J1229" s="689"/>
      <c r="K1229" s="689"/>
      <c r="L1229" s="689"/>
      <c r="M1229" s="689"/>
      <c r="N1229" s="689"/>
      <c r="O1229" s="689"/>
      <c r="P1229" s="689"/>
      <c r="Q1229" s="689"/>
      <c r="R1229" s="689"/>
      <c r="S1229" s="689"/>
      <c r="T1229" s="689"/>
      <c r="U1229" s="689"/>
      <c r="V1229" s="689"/>
      <c r="W1229" s="327"/>
      <c r="X1229" s="327"/>
      <c r="Y1229" s="327"/>
      <c r="Z1229" s="327"/>
      <c r="AA1229" s="327"/>
      <c r="AB1229" s="327"/>
    </row>
    <row r="1230" spans="1:28" s="40" customFormat="1" ht="15">
      <c r="A1230" s="412"/>
      <c r="B1230" s="412"/>
      <c r="C1230" s="412"/>
      <c r="D1230" s="412"/>
      <c r="E1230" s="412"/>
      <c r="F1230" s="412"/>
      <c r="G1230" s="689"/>
      <c r="H1230" s="689"/>
      <c r="I1230" s="689"/>
      <c r="J1230" s="689"/>
      <c r="K1230" s="689"/>
      <c r="L1230" s="689"/>
      <c r="M1230" s="689"/>
      <c r="N1230" s="689"/>
      <c r="O1230" s="689"/>
      <c r="P1230" s="689"/>
      <c r="Q1230" s="689"/>
      <c r="R1230" s="689"/>
      <c r="S1230" s="689"/>
      <c r="T1230" s="689"/>
      <c r="U1230" s="689"/>
      <c r="V1230" s="689"/>
      <c r="W1230" s="327"/>
      <c r="X1230" s="327"/>
      <c r="Y1230" s="327"/>
      <c r="Z1230" s="327"/>
      <c r="AA1230" s="327"/>
      <c r="AB1230" s="327"/>
    </row>
    <row r="1231" spans="1:28" s="40" customFormat="1" ht="15">
      <c r="A1231" s="412"/>
      <c r="B1231" s="412"/>
      <c r="C1231" s="412"/>
      <c r="D1231" s="412"/>
      <c r="E1231" s="412"/>
      <c r="F1231" s="412"/>
      <c r="G1231" s="689"/>
      <c r="H1231" s="689"/>
      <c r="I1231" s="689"/>
      <c r="J1231" s="689"/>
      <c r="K1231" s="689"/>
      <c r="L1231" s="689"/>
      <c r="M1231" s="689"/>
      <c r="N1231" s="689"/>
      <c r="O1231" s="689"/>
      <c r="P1231" s="689"/>
      <c r="Q1231" s="689"/>
      <c r="R1231" s="689"/>
      <c r="S1231" s="689"/>
      <c r="T1231" s="689"/>
      <c r="U1231" s="689"/>
      <c r="V1231" s="689"/>
      <c r="W1231" s="327"/>
      <c r="X1231" s="327"/>
      <c r="Y1231" s="327"/>
      <c r="Z1231" s="327"/>
      <c r="AA1231" s="327"/>
      <c r="AB1231" s="327"/>
    </row>
    <row r="1232" spans="1:28" s="40" customFormat="1" ht="15">
      <c r="A1232" s="412"/>
      <c r="B1232" s="412"/>
      <c r="C1232" s="412"/>
      <c r="D1232" s="412"/>
      <c r="E1232" s="412"/>
      <c r="F1232" s="412"/>
      <c r="G1232" s="689"/>
      <c r="H1232" s="689"/>
      <c r="I1232" s="689"/>
      <c r="J1232" s="689"/>
      <c r="K1232" s="689"/>
      <c r="L1232" s="689"/>
      <c r="M1232" s="689"/>
      <c r="N1232" s="689"/>
      <c r="O1232" s="689"/>
      <c r="P1232" s="689"/>
      <c r="Q1232" s="689"/>
      <c r="R1232" s="689"/>
      <c r="S1232" s="689"/>
      <c r="T1232" s="689"/>
      <c r="U1232" s="689"/>
      <c r="V1232" s="689"/>
      <c r="W1232" s="327"/>
      <c r="X1232" s="327"/>
      <c r="Y1232" s="327"/>
      <c r="Z1232" s="327"/>
      <c r="AA1232" s="327"/>
      <c r="AB1232" s="327"/>
    </row>
    <row r="1233" spans="1:28" s="40" customFormat="1" ht="15">
      <c r="A1233" s="412"/>
      <c r="B1233" s="412"/>
      <c r="C1233" s="412"/>
      <c r="D1233" s="412"/>
      <c r="E1233" s="412"/>
      <c r="F1233" s="412"/>
      <c r="G1233" s="689"/>
      <c r="H1233" s="689"/>
      <c r="I1233" s="689"/>
      <c r="J1233" s="689"/>
      <c r="K1233" s="689"/>
      <c r="L1233" s="689"/>
      <c r="M1233" s="689"/>
      <c r="N1233" s="689"/>
      <c r="O1233" s="689"/>
      <c r="P1233" s="689"/>
      <c r="Q1233" s="689"/>
      <c r="R1233" s="689"/>
      <c r="S1233" s="689"/>
      <c r="T1233" s="689"/>
      <c r="U1233" s="689"/>
      <c r="V1233" s="689"/>
      <c r="W1233" s="327"/>
      <c r="X1233" s="327"/>
      <c r="Y1233" s="327"/>
      <c r="Z1233" s="327"/>
      <c r="AA1233" s="327"/>
      <c r="AB1233" s="327"/>
    </row>
    <row r="1234" spans="1:28" s="40" customFormat="1" ht="15">
      <c r="A1234" s="412"/>
      <c r="B1234" s="412"/>
      <c r="C1234" s="412"/>
      <c r="D1234" s="412"/>
      <c r="E1234" s="412"/>
      <c r="F1234" s="412"/>
      <c r="G1234" s="689"/>
      <c r="H1234" s="689"/>
      <c r="I1234" s="689"/>
      <c r="J1234" s="689"/>
      <c r="K1234" s="689"/>
      <c r="L1234" s="689"/>
      <c r="M1234" s="689"/>
      <c r="N1234" s="689"/>
      <c r="O1234" s="689"/>
      <c r="P1234" s="689"/>
      <c r="Q1234" s="689"/>
      <c r="R1234" s="689"/>
      <c r="S1234" s="689"/>
      <c r="T1234" s="689"/>
      <c r="U1234" s="689"/>
      <c r="V1234" s="689"/>
      <c r="W1234" s="327"/>
      <c r="X1234" s="327"/>
      <c r="Y1234" s="327"/>
      <c r="Z1234" s="327"/>
      <c r="AA1234" s="327"/>
      <c r="AB1234" s="327"/>
    </row>
    <row r="1235" spans="1:28" s="40" customFormat="1" ht="15">
      <c r="A1235" s="412"/>
      <c r="B1235" s="412"/>
      <c r="C1235" s="412"/>
      <c r="D1235" s="412"/>
      <c r="E1235" s="412"/>
      <c r="F1235" s="412"/>
      <c r="G1235" s="689"/>
      <c r="H1235" s="689"/>
      <c r="I1235" s="689"/>
      <c r="J1235" s="689"/>
      <c r="K1235" s="689"/>
      <c r="L1235" s="689"/>
      <c r="M1235" s="689"/>
      <c r="N1235" s="689"/>
      <c r="O1235" s="689"/>
      <c r="P1235" s="689"/>
      <c r="Q1235" s="689"/>
      <c r="R1235" s="689"/>
      <c r="S1235" s="689"/>
      <c r="T1235" s="689"/>
      <c r="U1235" s="689"/>
      <c r="V1235" s="689"/>
      <c r="W1235" s="327"/>
      <c r="X1235" s="327"/>
      <c r="Y1235" s="327"/>
      <c r="Z1235" s="327"/>
      <c r="AA1235" s="327"/>
      <c r="AB1235" s="327"/>
    </row>
    <row r="1236" spans="1:28" s="40" customFormat="1" ht="15">
      <c r="A1236" s="412"/>
      <c r="B1236" s="412"/>
      <c r="C1236" s="412"/>
      <c r="D1236" s="412"/>
      <c r="E1236" s="412"/>
      <c r="F1236" s="412"/>
      <c r="G1236" s="689"/>
      <c r="H1236" s="689"/>
      <c r="I1236" s="689"/>
      <c r="J1236" s="689"/>
      <c r="K1236" s="689"/>
      <c r="L1236" s="689"/>
      <c r="M1236" s="689"/>
      <c r="N1236" s="689"/>
      <c r="O1236" s="689"/>
      <c r="P1236" s="689"/>
      <c r="Q1236" s="689"/>
      <c r="R1236" s="689"/>
      <c r="S1236" s="689"/>
      <c r="T1236" s="689"/>
      <c r="U1236" s="689"/>
      <c r="V1236" s="689"/>
      <c r="W1236" s="327"/>
      <c r="X1236" s="327"/>
      <c r="Y1236" s="327"/>
      <c r="Z1236" s="327"/>
      <c r="AA1236" s="327"/>
      <c r="AB1236" s="327"/>
    </row>
    <row r="1237" spans="1:28" s="40" customFormat="1" ht="15">
      <c r="A1237" s="412"/>
      <c r="B1237" s="412"/>
      <c r="C1237" s="412"/>
      <c r="D1237" s="412"/>
      <c r="E1237" s="412"/>
      <c r="F1237" s="412"/>
      <c r="G1237" s="689"/>
      <c r="H1237" s="689"/>
      <c r="I1237" s="689"/>
      <c r="J1237" s="689"/>
      <c r="K1237" s="689"/>
      <c r="L1237" s="689"/>
      <c r="M1237" s="689"/>
      <c r="N1237" s="689"/>
      <c r="O1237" s="689"/>
      <c r="P1237" s="689"/>
      <c r="Q1237" s="689"/>
      <c r="R1237" s="689"/>
      <c r="S1237" s="689"/>
      <c r="T1237" s="689"/>
      <c r="U1237" s="689"/>
      <c r="V1237" s="689"/>
      <c r="W1237" s="327"/>
      <c r="X1237" s="327"/>
      <c r="Y1237" s="327"/>
      <c r="Z1237" s="327"/>
      <c r="AA1237" s="327"/>
      <c r="AB1237" s="327"/>
    </row>
    <row r="1238" spans="1:28" s="40" customFormat="1" ht="15">
      <c r="A1238" s="412"/>
      <c r="B1238" s="412"/>
      <c r="C1238" s="412"/>
      <c r="D1238" s="412"/>
      <c r="E1238" s="412"/>
      <c r="F1238" s="412"/>
      <c r="G1238" s="689"/>
      <c r="H1238" s="689"/>
      <c r="I1238" s="689"/>
      <c r="J1238" s="689"/>
      <c r="K1238" s="689"/>
      <c r="L1238" s="689"/>
      <c r="M1238" s="689"/>
      <c r="N1238" s="689"/>
      <c r="O1238" s="689"/>
      <c r="P1238" s="689"/>
      <c r="Q1238" s="689"/>
      <c r="R1238" s="689"/>
      <c r="S1238" s="689"/>
      <c r="T1238" s="689"/>
      <c r="U1238" s="689"/>
      <c r="V1238" s="689"/>
      <c r="W1238" s="327"/>
      <c r="X1238" s="327"/>
      <c r="Y1238" s="327"/>
      <c r="Z1238" s="327"/>
      <c r="AA1238" s="327"/>
      <c r="AB1238" s="327"/>
    </row>
    <row r="1239" spans="1:28" s="40" customFormat="1" ht="15">
      <c r="A1239" s="412"/>
      <c r="B1239" s="412"/>
      <c r="C1239" s="412"/>
      <c r="D1239" s="412"/>
      <c r="E1239" s="412"/>
      <c r="F1239" s="412"/>
      <c r="G1239" s="689"/>
      <c r="H1239" s="689"/>
      <c r="I1239" s="689"/>
      <c r="J1239" s="689"/>
      <c r="K1239" s="689"/>
      <c r="L1239" s="689"/>
      <c r="M1239" s="689"/>
      <c r="N1239" s="689"/>
      <c r="O1239" s="689"/>
      <c r="P1239" s="689"/>
      <c r="Q1239" s="689"/>
      <c r="R1239" s="689"/>
      <c r="S1239" s="689"/>
      <c r="T1239" s="689"/>
      <c r="U1239" s="689"/>
      <c r="V1239" s="689"/>
      <c r="W1239" s="327"/>
      <c r="X1239" s="327"/>
      <c r="Y1239" s="327"/>
      <c r="Z1239" s="327"/>
      <c r="AA1239" s="327"/>
      <c r="AB1239" s="327"/>
    </row>
    <row r="1240" spans="1:28" s="40" customFormat="1" ht="15">
      <c r="A1240" s="412"/>
      <c r="B1240" s="412"/>
      <c r="C1240" s="412"/>
      <c r="D1240" s="412"/>
      <c r="E1240" s="412"/>
      <c r="F1240" s="412"/>
      <c r="G1240" s="689"/>
      <c r="H1240" s="689"/>
      <c r="I1240" s="689"/>
      <c r="J1240" s="689"/>
      <c r="K1240" s="689"/>
      <c r="L1240" s="689"/>
      <c r="M1240" s="689"/>
      <c r="N1240" s="689"/>
      <c r="O1240" s="689"/>
      <c r="P1240" s="689"/>
      <c r="Q1240" s="689"/>
      <c r="R1240" s="689"/>
      <c r="S1240" s="689"/>
      <c r="T1240" s="689"/>
      <c r="U1240" s="689"/>
      <c r="V1240" s="689"/>
      <c r="W1240" s="327"/>
      <c r="X1240" s="327"/>
      <c r="Y1240" s="327"/>
      <c r="Z1240" s="327"/>
      <c r="AA1240" s="327"/>
      <c r="AB1240" s="327"/>
    </row>
    <row r="1241" spans="1:28" s="40" customFormat="1" ht="15">
      <c r="A1241" s="412"/>
      <c r="B1241" s="412"/>
      <c r="C1241" s="412"/>
      <c r="D1241" s="412"/>
      <c r="E1241" s="412"/>
      <c r="F1241" s="412"/>
      <c r="G1241" s="689"/>
      <c r="H1241" s="689"/>
      <c r="I1241" s="689"/>
      <c r="J1241" s="689"/>
      <c r="K1241" s="689"/>
      <c r="L1241" s="689"/>
      <c r="M1241" s="689"/>
      <c r="N1241" s="689"/>
      <c r="O1241" s="689"/>
      <c r="P1241" s="689"/>
      <c r="Q1241" s="689"/>
      <c r="R1241" s="689"/>
      <c r="S1241" s="689"/>
      <c r="T1241" s="689"/>
      <c r="U1241" s="689"/>
      <c r="V1241" s="689"/>
      <c r="W1241" s="327"/>
      <c r="X1241" s="327"/>
      <c r="Y1241" s="327"/>
      <c r="Z1241" s="327"/>
      <c r="AA1241" s="327"/>
      <c r="AB1241" s="327"/>
    </row>
    <row r="1242" spans="1:28" s="40" customFormat="1" ht="15">
      <c r="A1242" s="412"/>
      <c r="B1242" s="412"/>
      <c r="C1242" s="412"/>
      <c r="D1242" s="412"/>
      <c r="E1242" s="412"/>
      <c r="F1242" s="412"/>
      <c r="G1242" s="689"/>
      <c r="H1242" s="689"/>
      <c r="I1242" s="689"/>
      <c r="J1242" s="689"/>
      <c r="K1242" s="689"/>
      <c r="L1242" s="689"/>
      <c r="M1242" s="689"/>
      <c r="N1242" s="689"/>
      <c r="O1242" s="689"/>
      <c r="P1242" s="689"/>
      <c r="Q1242" s="689"/>
      <c r="R1242" s="689"/>
      <c r="S1242" s="689"/>
      <c r="T1242" s="689"/>
      <c r="U1242" s="689"/>
      <c r="V1242" s="689"/>
      <c r="W1242" s="327"/>
      <c r="X1242" s="327"/>
      <c r="Y1242" s="327"/>
      <c r="Z1242" s="327"/>
      <c r="AA1242" s="327"/>
      <c r="AB1242" s="327"/>
    </row>
    <row r="1243" spans="1:28" s="40" customFormat="1" ht="15">
      <c r="A1243" s="412"/>
      <c r="B1243" s="412"/>
      <c r="C1243" s="412"/>
      <c r="D1243" s="412"/>
      <c r="E1243" s="412"/>
      <c r="F1243" s="412"/>
      <c r="G1243" s="689"/>
      <c r="H1243" s="689"/>
      <c r="I1243" s="689"/>
      <c r="J1243" s="689"/>
      <c r="K1243" s="689"/>
      <c r="L1243" s="689"/>
      <c r="M1243" s="689"/>
      <c r="N1243" s="689"/>
      <c r="O1243" s="689"/>
      <c r="P1243" s="689"/>
      <c r="Q1243" s="689"/>
      <c r="R1243" s="689"/>
      <c r="S1243" s="689"/>
      <c r="T1243" s="689"/>
      <c r="U1243" s="689"/>
      <c r="V1243" s="689"/>
      <c r="W1243" s="327"/>
      <c r="X1243" s="327"/>
      <c r="Y1243" s="327"/>
      <c r="Z1243" s="327"/>
      <c r="AA1243" s="327"/>
      <c r="AB1243" s="327"/>
    </row>
    <row r="1244" spans="1:28" s="40" customFormat="1" ht="15">
      <c r="A1244" s="412"/>
      <c r="B1244" s="412"/>
      <c r="C1244" s="412"/>
      <c r="D1244" s="412"/>
      <c r="E1244" s="412"/>
      <c r="F1244" s="412"/>
      <c r="G1244" s="689"/>
      <c r="H1244" s="689"/>
      <c r="I1244" s="689"/>
      <c r="J1244" s="689"/>
      <c r="K1244" s="689"/>
      <c r="L1244" s="689"/>
      <c r="M1244" s="689"/>
      <c r="N1244" s="689"/>
      <c r="O1244" s="689"/>
      <c r="P1244" s="689"/>
      <c r="Q1244" s="689"/>
      <c r="R1244" s="689"/>
      <c r="S1244" s="689"/>
      <c r="T1244" s="689"/>
      <c r="U1244" s="689"/>
      <c r="V1244" s="689"/>
      <c r="W1244" s="327"/>
      <c r="X1244" s="327"/>
      <c r="Y1244" s="327"/>
      <c r="Z1244" s="327"/>
      <c r="AA1244" s="327"/>
      <c r="AB1244" s="327"/>
    </row>
    <row r="1245" spans="1:28" s="40" customFormat="1" ht="15">
      <c r="A1245" s="412"/>
      <c r="B1245" s="412"/>
      <c r="C1245" s="412"/>
      <c r="D1245" s="412"/>
      <c r="E1245" s="412"/>
      <c r="F1245" s="412"/>
      <c r="G1245" s="689"/>
      <c r="H1245" s="689"/>
      <c r="I1245" s="689"/>
      <c r="J1245" s="689"/>
      <c r="K1245" s="689"/>
      <c r="L1245" s="689"/>
      <c r="M1245" s="689"/>
      <c r="N1245" s="689"/>
      <c r="O1245" s="689"/>
      <c r="P1245" s="689"/>
      <c r="Q1245" s="689"/>
      <c r="R1245" s="689"/>
      <c r="S1245" s="689"/>
      <c r="T1245" s="689"/>
      <c r="U1245" s="689"/>
      <c r="V1245" s="689"/>
      <c r="W1245" s="327"/>
      <c r="X1245" s="327"/>
      <c r="Y1245" s="327"/>
      <c r="Z1245" s="327"/>
      <c r="AA1245" s="327"/>
      <c r="AB1245" s="327"/>
    </row>
    <row r="1246" spans="1:28" s="40" customFormat="1" ht="15">
      <c r="A1246" s="412"/>
      <c r="B1246" s="412"/>
      <c r="C1246" s="412"/>
      <c r="D1246" s="412"/>
      <c r="E1246" s="412"/>
      <c r="F1246" s="412"/>
      <c r="G1246" s="689"/>
      <c r="H1246" s="689"/>
      <c r="I1246" s="689"/>
      <c r="J1246" s="689"/>
      <c r="K1246" s="689"/>
      <c r="L1246" s="689"/>
      <c r="M1246" s="689"/>
      <c r="N1246" s="689"/>
      <c r="O1246" s="689"/>
      <c r="P1246" s="689"/>
      <c r="Q1246" s="689"/>
      <c r="R1246" s="689"/>
      <c r="S1246" s="689"/>
      <c r="T1246" s="689"/>
      <c r="U1246" s="689"/>
      <c r="V1246" s="689"/>
      <c r="W1246" s="327"/>
      <c r="X1246" s="327"/>
      <c r="Y1246" s="327"/>
      <c r="Z1246" s="327"/>
      <c r="AA1246" s="327"/>
      <c r="AB1246" s="327"/>
    </row>
    <row r="1247" spans="1:28" s="40" customFormat="1" ht="15">
      <c r="A1247" s="412"/>
      <c r="B1247" s="412"/>
      <c r="C1247" s="412"/>
      <c r="D1247" s="412"/>
      <c r="E1247" s="412"/>
      <c r="F1247" s="412"/>
      <c r="G1247" s="689"/>
      <c r="H1247" s="689"/>
      <c r="I1247" s="689"/>
      <c r="J1247" s="689"/>
      <c r="K1247" s="689"/>
      <c r="L1247" s="689"/>
      <c r="M1247" s="689"/>
      <c r="N1247" s="689"/>
      <c r="O1247" s="689"/>
      <c r="P1247" s="689"/>
      <c r="Q1247" s="689"/>
      <c r="R1247" s="689"/>
      <c r="S1247" s="689"/>
      <c r="T1247" s="689"/>
      <c r="U1247" s="689"/>
      <c r="V1247" s="689"/>
      <c r="W1247" s="327"/>
      <c r="X1247" s="327"/>
      <c r="Y1247" s="327"/>
      <c r="Z1247" s="327"/>
      <c r="AA1247" s="327"/>
      <c r="AB1247" s="327"/>
    </row>
    <row r="1248" spans="1:28" s="40" customFormat="1" ht="15">
      <c r="A1248" s="412"/>
      <c r="B1248" s="412"/>
      <c r="C1248" s="412"/>
      <c r="D1248" s="412"/>
      <c r="E1248" s="412"/>
      <c r="F1248" s="412"/>
      <c r="G1248" s="689"/>
      <c r="H1248" s="689"/>
      <c r="I1248" s="689"/>
      <c r="J1248" s="689"/>
      <c r="K1248" s="689"/>
      <c r="L1248" s="689"/>
      <c r="M1248" s="689"/>
      <c r="N1248" s="689"/>
      <c r="O1248" s="689"/>
      <c r="P1248" s="689"/>
      <c r="Q1248" s="689"/>
      <c r="R1248" s="689"/>
      <c r="S1248" s="689"/>
      <c r="T1248" s="689"/>
      <c r="U1248" s="689"/>
      <c r="V1248" s="689"/>
      <c r="W1248" s="327"/>
      <c r="X1248" s="327"/>
      <c r="Y1248" s="327"/>
      <c r="Z1248" s="327"/>
      <c r="AA1248" s="327"/>
      <c r="AB1248" s="327"/>
    </row>
    <row r="1249" spans="1:28" s="40" customFormat="1" ht="15">
      <c r="A1249" s="412"/>
      <c r="B1249" s="412"/>
      <c r="C1249" s="412"/>
      <c r="D1249" s="412"/>
      <c r="E1249" s="412"/>
      <c r="F1249" s="412"/>
      <c r="G1249" s="689"/>
      <c r="H1249" s="689"/>
      <c r="I1249" s="689"/>
      <c r="J1249" s="689"/>
      <c r="K1249" s="689"/>
      <c r="L1249" s="689"/>
      <c r="M1249" s="689"/>
      <c r="N1249" s="689"/>
      <c r="O1249" s="689"/>
      <c r="P1249" s="689"/>
      <c r="Q1249" s="689"/>
      <c r="R1249" s="689"/>
      <c r="S1249" s="689"/>
      <c r="T1249" s="689"/>
      <c r="U1249" s="689"/>
      <c r="V1249" s="689"/>
      <c r="W1249" s="327"/>
      <c r="X1249" s="327"/>
      <c r="Y1249" s="327"/>
      <c r="Z1249" s="327"/>
      <c r="AA1249" s="327"/>
      <c r="AB1249" s="327"/>
    </row>
    <row r="1250" spans="1:28" s="40" customFormat="1" ht="15">
      <c r="A1250" s="412"/>
      <c r="B1250" s="412"/>
      <c r="C1250" s="412"/>
      <c r="D1250" s="412"/>
      <c r="E1250" s="412"/>
      <c r="F1250" s="412"/>
      <c r="G1250" s="689"/>
      <c r="H1250" s="689"/>
      <c r="I1250" s="689"/>
      <c r="J1250" s="689"/>
      <c r="K1250" s="689"/>
      <c r="L1250" s="689"/>
      <c r="M1250" s="689"/>
      <c r="N1250" s="689"/>
      <c r="O1250" s="689"/>
      <c r="P1250" s="689"/>
      <c r="Q1250" s="689"/>
      <c r="R1250" s="689"/>
      <c r="S1250" s="689"/>
      <c r="T1250" s="689"/>
      <c r="U1250" s="689"/>
      <c r="V1250" s="689"/>
      <c r="W1250" s="327"/>
      <c r="X1250" s="327"/>
      <c r="Y1250" s="327"/>
      <c r="Z1250" s="327"/>
      <c r="AA1250" s="327"/>
      <c r="AB1250" s="327"/>
    </row>
    <row r="1251" spans="1:28" s="40" customFormat="1" ht="15">
      <c r="A1251" s="412"/>
      <c r="B1251" s="412"/>
      <c r="C1251" s="412"/>
      <c r="D1251" s="412"/>
      <c r="E1251" s="412"/>
      <c r="F1251" s="412"/>
      <c r="G1251" s="689"/>
      <c r="H1251" s="689"/>
      <c r="I1251" s="689"/>
      <c r="J1251" s="689"/>
      <c r="K1251" s="689"/>
      <c r="L1251" s="689"/>
      <c r="M1251" s="689"/>
      <c r="N1251" s="689"/>
      <c r="O1251" s="689"/>
      <c r="P1251" s="689"/>
      <c r="Q1251" s="689"/>
      <c r="R1251" s="689"/>
      <c r="S1251" s="689"/>
      <c r="T1251" s="689"/>
      <c r="U1251" s="689"/>
      <c r="V1251" s="689"/>
      <c r="W1251" s="327"/>
      <c r="X1251" s="327"/>
      <c r="Y1251" s="327"/>
      <c r="Z1251" s="327"/>
      <c r="AA1251" s="327"/>
      <c r="AB1251" s="327"/>
    </row>
    <row r="1252" spans="1:28" s="40" customFormat="1" ht="15">
      <c r="A1252" s="412"/>
      <c r="B1252" s="412"/>
      <c r="C1252" s="412"/>
      <c r="D1252" s="412"/>
      <c r="E1252" s="412"/>
      <c r="F1252" s="412"/>
      <c r="G1252" s="689"/>
      <c r="H1252" s="689"/>
      <c r="I1252" s="689"/>
      <c r="J1252" s="689"/>
      <c r="K1252" s="689"/>
      <c r="L1252" s="689"/>
      <c r="M1252" s="689"/>
      <c r="N1252" s="689"/>
      <c r="O1252" s="689"/>
      <c r="P1252" s="689"/>
      <c r="Q1252" s="689"/>
      <c r="R1252" s="689"/>
      <c r="S1252" s="689"/>
      <c r="T1252" s="689"/>
      <c r="U1252" s="689"/>
      <c r="V1252" s="689"/>
      <c r="W1252" s="327"/>
      <c r="X1252" s="327"/>
      <c r="Y1252" s="327"/>
      <c r="Z1252" s="327"/>
      <c r="AA1252" s="327"/>
      <c r="AB1252" s="327"/>
    </row>
    <row r="1253" spans="1:28" s="40" customFormat="1" ht="15">
      <c r="A1253" s="412"/>
      <c r="B1253" s="412"/>
      <c r="C1253" s="412"/>
      <c r="D1253" s="412"/>
      <c r="E1253" s="412"/>
      <c r="F1253" s="412"/>
      <c r="G1253" s="689"/>
      <c r="H1253" s="689"/>
      <c r="I1253" s="689"/>
      <c r="J1253" s="689"/>
      <c r="K1253" s="689"/>
      <c r="L1253" s="689"/>
      <c r="M1253" s="689"/>
      <c r="N1253" s="689"/>
      <c r="O1253" s="689"/>
      <c r="P1253" s="689"/>
      <c r="Q1253" s="689"/>
      <c r="R1253" s="689"/>
      <c r="S1253" s="689"/>
      <c r="T1253" s="689"/>
      <c r="U1253" s="689"/>
      <c r="V1253" s="689"/>
      <c r="W1253" s="327"/>
      <c r="X1253" s="327"/>
      <c r="Y1253" s="327"/>
      <c r="Z1253" s="327"/>
      <c r="AA1253" s="327"/>
      <c r="AB1253" s="327"/>
    </row>
    <row r="1254" spans="1:28" s="40" customFormat="1" ht="15">
      <c r="A1254" s="412"/>
      <c r="B1254" s="412"/>
      <c r="C1254" s="412"/>
      <c r="D1254" s="412"/>
      <c r="E1254" s="412"/>
      <c r="F1254" s="412"/>
      <c r="G1254" s="689"/>
      <c r="H1254" s="689"/>
      <c r="I1254" s="689"/>
      <c r="J1254" s="689"/>
      <c r="K1254" s="689"/>
      <c r="L1254" s="689"/>
      <c r="M1254" s="689"/>
      <c r="N1254" s="689"/>
      <c r="O1254" s="689"/>
      <c r="P1254" s="689"/>
      <c r="Q1254" s="689"/>
      <c r="R1254" s="689"/>
      <c r="S1254" s="689"/>
      <c r="T1254" s="689"/>
      <c r="U1254" s="689"/>
      <c r="V1254" s="689"/>
      <c r="W1254" s="327"/>
      <c r="X1254" s="327"/>
      <c r="Y1254" s="327"/>
      <c r="Z1254" s="327"/>
      <c r="AA1254" s="327"/>
      <c r="AB1254" s="327"/>
    </row>
    <row r="1255" spans="1:28" s="40" customFormat="1" ht="15">
      <c r="A1255" s="412"/>
      <c r="B1255" s="412"/>
      <c r="C1255" s="412"/>
      <c r="D1255" s="412"/>
      <c r="E1255" s="412"/>
      <c r="F1255" s="412"/>
      <c r="G1255" s="689"/>
      <c r="H1255" s="689"/>
      <c r="I1255" s="689"/>
      <c r="J1255" s="689"/>
      <c r="K1255" s="689"/>
      <c r="L1255" s="689"/>
      <c r="M1255" s="689"/>
      <c r="N1255" s="689"/>
      <c r="O1255" s="689"/>
      <c r="P1255" s="689"/>
      <c r="Q1255" s="689"/>
      <c r="R1255" s="689"/>
      <c r="S1255" s="689"/>
      <c r="T1255" s="689"/>
      <c r="U1255" s="689"/>
      <c r="V1255" s="689"/>
      <c r="W1255" s="327"/>
      <c r="X1255" s="327"/>
      <c r="Y1255" s="327"/>
      <c r="Z1255" s="327"/>
      <c r="AA1255" s="327"/>
      <c r="AB1255" s="327"/>
    </row>
    <row r="1256" spans="1:28" s="40" customFormat="1" ht="15">
      <c r="A1256" s="412"/>
      <c r="B1256" s="412"/>
      <c r="C1256" s="412"/>
      <c r="D1256" s="412"/>
      <c r="E1256" s="412"/>
      <c r="F1256" s="412"/>
      <c r="G1256" s="689"/>
      <c r="H1256" s="689"/>
      <c r="I1256" s="689"/>
      <c r="J1256" s="689"/>
      <c r="K1256" s="689"/>
      <c r="L1256" s="689"/>
      <c r="M1256" s="689"/>
      <c r="N1256" s="689"/>
      <c r="O1256" s="689"/>
      <c r="P1256" s="689"/>
      <c r="Q1256" s="689"/>
      <c r="R1256" s="689"/>
      <c r="S1256" s="689"/>
      <c r="T1256" s="689"/>
      <c r="U1256" s="689"/>
      <c r="V1256" s="689"/>
      <c r="W1256" s="327"/>
      <c r="X1256" s="327"/>
      <c r="Y1256" s="327"/>
      <c r="Z1256" s="327"/>
      <c r="AA1256" s="327"/>
      <c r="AB1256" s="327"/>
    </row>
    <row r="1257" spans="1:28" s="40" customFormat="1" ht="15">
      <c r="A1257" s="412"/>
      <c r="B1257" s="412"/>
      <c r="C1257" s="412"/>
      <c r="D1257" s="412"/>
      <c r="E1257" s="412"/>
      <c r="F1257" s="412"/>
      <c r="G1257" s="689"/>
      <c r="H1257" s="689"/>
      <c r="I1257" s="689"/>
      <c r="J1257" s="689"/>
      <c r="K1257" s="689"/>
      <c r="L1257" s="689"/>
      <c r="M1257" s="689"/>
      <c r="N1257" s="689"/>
      <c r="O1257" s="689"/>
      <c r="P1257" s="689"/>
      <c r="Q1257" s="689"/>
      <c r="R1257" s="689"/>
      <c r="S1257" s="689"/>
      <c r="T1257" s="689"/>
      <c r="U1257" s="689"/>
      <c r="V1257" s="689"/>
      <c r="W1257" s="327"/>
      <c r="X1257" s="327"/>
      <c r="Y1257" s="327"/>
      <c r="Z1257" s="327"/>
      <c r="AA1257" s="327"/>
      <c r="AB1257" s="327"/>
    </row>
    <row r="1258" spans="1:28" s="40" customFormat="1" ht="15">
      <c r="A1258" s="412"/>
      <c r="B1258" s="412"/>
      <c r="C1258" s="412"/>
      <c r="D1258" s="412"/>
      <c r="E1258" s="412"/>
      <c r="F1258" s="412"/>
      <c r="G1258" s="689"/>
      <c r="H1258" s="689"/>
      <c r="I1258" s="689"/>
      <c r="J1258" s="689"/>
      <c r="K1258" s="689"/>
      <c r="L1258" s="689"/>
      <c r="M1258" s="689"/>
      <c r="N1258" s="689"/>
      <c r="O1258" s="689"/>
      <c r="P1258" s="689"/>
      <c r="Q1258" s="689"/>
      <c r="R1258" s="689"/>
      <c r="S1258" s="689"/>
      <c r="T1258" s="689"/>
      <c r="U1258" s="689"/>
      <c r="V1258" s="689"/>
      <c r="W1258" s="327"/>
      <c r="X1258" s="327"/>
      <c r="Y1258" s="327"/>
      <c r="Z1258" s="327"/>
      <c r="AA1258" s="327"/>
      <c r="AB1258" s="327"/>
    </row>
    <row r="1259" spans="1:28" s="40" customFormat="1" ht="15">
      <c r="A1259" s="412"/>
      <c r="B1259" s="412"/>
      <c r="C1259" s="412"/>
      <c r="D1259" s="412"/>
      <c r="E1259" s="412"/>
      <c r="F1259" s="412"/>
      <c r="G1259" s="689"/>
      <c r="H1259" s="689"/>
      <c r="I1259" s="689"/>
      <c r="J1259" s="689"/>
      <c r="K1259" s="689"/>
      <c r="L1259" s="689"/>
      <c r="M1259" s="689"/>
      <c r="N1259" s="689"/>
      <c r="O1259" s="689"/>
      <c r="P1259" s="689"/>
      <c r="Q1259" s="689"/>
      <c r="R1259" s="689"/>
      <c r="S1259" s="689"/>
      <c r="T1259" s="689"/>
      <c r="U1259" s="689"/>
      <c r="V1259" s="689"/>
      <c r="W1259" s="327"/>
      <c r="X1259" s="327"/>
      <c r="Y1259" s="327"/>
      <c r="Z1259" s="327"/>
      <c r="AA1259" s="327"/>
      <c r="AB1259" s="327"/>
    </row>
    <row r="1260" spans="1:28" s="40" customFormat="1" ht="15">
      <c r="A1260" s="412"/>
      <c r="B1260" s="412"/>
      <c r="C1260" s="412"/>
      <c r="D1260" s="412"/>
      <c r="E1260" s="412"/>
      <c r="F1260" s="412"/>
      <c r="G1260" s="689"/>
      <c r="H1260" s="689"/>
      <c r="I1260" s="689"/>
      <c r="J1260" s="689"/>
      <c r="K1260" s="689"/>
      <c r="L1260" s="689"/>
      <c r="M1260" s="689"/>
      <c r="N1260" s="689"/>
      <c r="O1260" s="689"/>
      <c r="P1260" s="689"/>
      <c r="Q1260" s="689"/>
      <c r="R1260" s="689"/>
      <c r="S1260" s="689"/>
      <c r="T1260" s="689"/>
      <c r="U1260" s="689"/>
      <c r="V1260" s="689"/>
      <c r="W1260" s="327"/>
      <c r="X1260" s="327"/>
      <c r="Y1260" s="327"/>
      <c r="Z1260" s="327"/>
      <c r="AA1260" s="327"/>
      <c r="AB1260" s="327"/>
    </row>
    <row r="1261" spans="1:28" s="40" customFormat="1" ht="15">
      <c r="A1261" s="412"/>
      <c r="B1261" s="412"/>
      <c r="C1261" s="412"/>
      <c r="D1261" s="412"/>
      <c r="E1261" s="412"/>
      <c r="F1261" s="412"/>
      <c r="G1261" s="689"/>
      <c r="H1261" s="689"/>
      <c r="I1261" s="689"/>
      <c r="J1261" s="689"/>
      <c r="K1261" s="689"/>
      <c r="L1261" s="689"/>
      <c r="M1261" s="689"/>
      <c r="N1261" s="689"/>
      <c r="O1261" s="689"/>
      <c r="P1261" s="689"/>
      <c r="Q1261" s="689"/>
      <c r="R1261" s="689"/>
      <c r="S1261" s="689"/>
      <c r="T1261" s="689"/>
      <c r="U1261" s="689"/>
      <c r="V1261" s="689"/>
      <c r="W1261" s="327"/>
      <c r="X1261" s="327"/>
      <c r="Y1261" s="327"/>
      <c r="Z1261" s="327"/>
      <c r="AA1261" s="327"/>
      <c r="AB1261" s="327"/>
    </row>
    <row r="1262" spans="1:28" s="40" customFormat="1" ht="15">
      <c r="A1262" s="412"/>
      <c r="B1262" s="412"/>
      <c r="C1262" s="412"/>
      <c r="D1262" s="412"/>
      <c r="E1262" s="412"/>
      <c r="F1262" s="412"/>
      <c r="G1262" s="689"/>
      <c r="H1262" s="689"/>
      <c r="I1262" s="689"/>
      <c r="J1262" s="689"/>
      <c r="K1262" s="689"/>
      <c r="L1262" s="689"/>
      <c r="M1262" s="689"/>
      <c r="N1262" s="689"/>
      <c r="O1262" s="689"/>
      <c r="P1262" s="689"/>
      <c r="Q1262" s="689"/>
      <c r="R1262" s="689"/>
      <c r="S1262" s="689"/>
      <c r="T1262" s="689"/>
      <c r="U1262" s="689"/>
      <c r="V1262" s="689"/>
      <c r="W1262" s="327"/>
      <c r="X1262" s="327"/>
      <c r="Y1262" s="327"/>
      <c r="Z1262" s="327"/>
      <c r="AA1262" s="327"/>
      <c r="AB1262" s="327"/>
    </row>
    <row r="1263" spans="1:28" s="40" customFormat="1" ht="15">
      <c r="A1263" s="412"/>
      <c r="B1263" s="412"/>
      <c r="C1263" s="412"/>
      <c r="D1263" s="412"/>
      <c r="E1263" s="412"/>
      <c r="F1263" s="412"/>
      <c r="G1263" s="689"/>
      <c r="H1263" s="689"/>
      <c r="I1263" s="689"/>
      <c r="J1263" s="689"/>
      <c r="K1263" s="689"/>
      <c r="L1263" s="689"/>
      <c r="M1263" s="689"/>
      <c r="N1263" s="689"/>
      <c r="O1263" s="689"/>
      <c r="P1263" s="689"/>
      <c r="Q1263" s="689"/>
      <c r="R1263" s="689"/>
      <c r="S1263" s="689"/>
      <c r="T1263" s="689"/>
      <c r="U1263" s="689"/>
      <c r="V1263" s="689"/>
      <c r="W1263" s="327"/>
      <c r="X1263" s="327"/>
      <c r="Y1263" s="327"/>
      <c r="Z1263" s="327"/>
      <c r="AA1263" s="327"/>
      <c r="AB1263" s="327"/>
    </row>
    <row r="1264" spans="1:28" s="40" customFormat="1" ht="15">
      <c r="A1264" s="412"/>
      <c r="B1264" s="412"/>
      <c r="C1264" s="412"/>
      <c r="D1264" s="412"/>
      <c r="E1264" s="412"/>
      <c r="F1264" s="412"/>
      <c r="G1264" s="689"/>
      <c r="H1264" s="689"/>
      <c r="I1264" s="689"/>
      <c r="J1264" s="689"/>
      <c r="K1264" s="689"/>
      <c r="L1264" s="689"/>
      <c r="M1264" s="689"/>
      <c r="N1264" s="689"/>
      <c r="O1264" s="689"/>
      <c r="P1264" s="689"/>
      <c r="Q1264" s="689"/>
      <c r="R1264" s="689"/>
      <c r="S1264" s="689"/>
      <c r="T1264" s="689"/>
      <c r="U1264" s="689"/>
      <c r="V1264" s="689"/>
      <c r="W1264" s="327"/>
      <c r="X1264" s="327"/>
      <c r="Y1264" s="327"/>
      <c r="Z1264" s="327"/>
      <c r="AA1264" s="327"/>
      <c r="AB1264" s="327"/>
    </row>
    <row r="1265" spans="1:28" s="40" customFormat="1" ht="15">
      <c r="A1265" s="412"/>
      <c r="B1265" s="412"/>
      <c r="C1265" s="412"/>
      <c r="D1265" s="412"/>
      <c r="E1265" s="412"/>
      <c r="F1265" s="412"/>
      <c r="G1265" s="689"/>
      <c r="H1265" s="689"/>
      <c r="I1265" s="689"/>
      <c r="J1265" s="689"/>
      <c r="K1265" s="689"/>
      <c r="L1265" s="689"/>
      <c r="M1265" s="689"/>
      <c r="N1265" s="689"/>
      <c r="O1265" s="689"/>
      <c r="P1265" s="689"/>
      <c r="Q1265" s="689"/>
      <c r="R1265" s="689"/>
      <c r="S1265" s="689"/>
      <c r="T1265" s="689"/>
      <c r="U1265" s="689"/>
      <c r="V1265" s="689"/>
      <c r="W1265" s="327"/>
      <c r="X1265" s="327"/>
      <c r="Y1265" s="327"/>
      <c r="Z1265" s="327"/>
      <c r="AA1265" s="327"/>
      <c r="AB1265" s="327"/>
    </row>
    <row r="1266" spans="1:28" s="40" customFormat="1" ht="15">
      <c r="A1266" s="412"/>
      <c r="B1266" s="412"/>
      <c r="C1266" s="412"/>
      <c r="D1266" s="412"/>
      <c r="E1266" s="412"/>
      <c r="F1266" s="412"/>
      <c r="G1266" s="689"/>
      <c r="H1266" s="689"/>
      <c r="I1266" s="689"/>
      <c r="J1266" s="689"/>
      <c r="K1266" s="689"/>
      <c r="L1266" s="689"/>
      <c r="M1266" s="689"/>
      <c r="N1266" s="689"/>
      <c r="O1266" s="689"/>
      <c r="P1266" s="689"/>
      <c r="Q1266" s="689"/>
      <c r="R1266" s="689"/>
      <c r="S1266" s="689"/>
      <c r="T1266" s="689"/>
      <c r="U1266" s="689"/>
      <c r="V1266" s="689"/>
      <c r="W1266" s="327"/>
      <c r="X1266" s="327"/>
      <c r="Y1266" s="327"/>
      <c r="Z1266" s="327"/>
      <c r="AA1266" s="327"/>
      <c r="AB1266" s="327"/>
    </row>
    <row r="1267" spans="1:28" s="40" customFormat="1" ht="15">
      <c r="A1267" s="412"/>
      <c r="B1267" s="412"/>
      <c r="C1267" s="412"/>
      <c r="D1267" s="412"/>
      <c r="E1267" s="412"/>
      <c r="F1267" s="412"/>
      <c r="G1267" s="689"/>
      <c r="H1267" s="689"/>
      <c r="I1267" s="689"/>
      <c r="J1267" s="689"/>
      <c r="K1267" s="689"/>
      <c r="L1267" s="689"/>
      <c r="M1267" s="689"/>
      <c r="N1267" s="689"/>
      <c r="O1267" s="689"/>
      <c r="P1267" s="689"/>
      <c r="Q1267" s="689"/>
      <c r="R1267" s="689"/>
      <c r="S1267" s="689"/>
      <c r="T1267" s="689"/>
      <c r="U1267" s="689"/>
      <c r="V1267" s="689"/>
      <c r="W1267" s="327"/>
      <c r="X1267" s="327"/>
      <c r="Y1267" s="327"/>
      <c r="Z1267" s="327"/>
      <c r="AA1267" s="327"/>
      <c r="AB1267" s="327"/>
    </row>
    <row r="1268" spans="1:28" s="40" customFormat="1" ht="15">
      <c r="A1268" s="412"/>
      <c r="B1268" s="412"/>
      <c r="C1268" s="412"/>
      <c r="D1268" s="412"/>
      <c r="E1268" s="412"/>
      <c r="F1268" s="412"/>
      <c r="G1268" s="689"/>
      <c r="H1268" s="689"/>
      <c r="I1268" s="689"/>
      <c r="J1268" s="689"/>
      <c r="K1268" s="689"/>
      <c r="L1268" s="689"/>
      <c r="M1268" s="689"/>
      <c r="N1268" s="689"/>
      <c r="O1268" s="689"/>
      <c r="P1268" s="689"/>
      <c r="Q1268" s="689"/>
      <c r="R1268" s="689"/>
      <c r="S1268" s="689"/>
      <c r="T1268" s="689"/>
      <c r="U1268" s="689"/>
      <c r="V1268" s="689"/>
      <c r="W1268" s="327"/>
      <c r="X1268" s="327"/>
      <c r="Y1268" s="327"/>
      <c r="Z1268" s="327"/>
      <c r="AA1268" s="327"/>
      <c r="AB1268" s="327"/>
    </row>
    <row r="1269" spans="1:28" s="40" customFormat="1" ht="15">
      <c r="A1269" s="412"/>
      <c r="B1269" s="412"/>
      <c r="C1269" s="412"/>
      <c r="D1269" s="412"/>
      <c r="E1269" s="412"/>
      <c r="F1269" s="412"/>
      <c r="G1269" s="689"/>
      <c r="H1269" s="689"/>
      <c r="I1269" s="689"/>
      <c r="J1269" s="689"/>
      <c r="K1269" s="689"/>
      <c r="L1269" s="689"/>
      <c r="M1269" s="689"/>
      <c r="N1269" s="689"/>
      <c r="O1269" s="689"/>
      <c r="P1269" s="689"/>
      <c r="Q1269" s="689"/>
      <c r="R1269" s="689"/>
      <c r="S1269" s="689"/>
      <c r="T1269" s="689"/>
      <c r="U1269" s="689"/>
      <c r="V1269" s="689"/>
      <c r="W1269" s="327"/>
      <c r="X1269" s="327"/>
      <c r="Y1269" s="327"/>
      <c r="Z1269" s="327"/>
      <c r="AA1269" s="327"/>
      <c r="AB1269" s="327"/>
    </row>
    <row r="1270" spans="1:28" s="40" customFormat="1" ht="15">
      <c r="A1270" s="412"/>
      <c r="B1270" s="412"/>
      <c r="C1270" s="412"/>
      <c r="D1270" s="412"/>
      <c r="E1270" s="412"/>
      <c r="F1270" s="412"/>
      <c r="G1270" s="689"/>
      <c r="H1270" s="689"/>
      <c r="I1270" s="689"/>
      <c r="J1270" s="689"/>
      <c r="K1270" s="689"/>
      <c r="L1270" s="689"/>
      <c r="M1270" s="689"/>
      <c r="N1270" s="689"/>
      <c r="O1270" s="689"/>
      <c r="P1270" s="689"/>
      <c r="Q1270" s="689"/>
      <c r="R1270" s="689"/>
      <c r="S1270" s="689"/>
      <c r="T1270" s="689"/>
      <c r="U1270" s="689"/>
      <c r="V1270" s="689"/>
      <c r="W1270" s="327"/>
      <c r="X1270" s="327"/>
      <c r="Y1270" s="327"/>
      <c r="Z1270" s="327"/>
      <c r="AA1270" s="327"/>
      <c r="AB1270" s="327"/>
    </row>
    <row r="1271" spans="1:28" s="40" customFormat="1" ht="15">
      <c r="A1271" s="412"/>
      <c r="B1271" s="412"/>
      <c r="C1271" s="412"/>
      <c r="D1271" s="412"/>
      <c r="E1271" s="412"/>
      <c r="F1271" s="412"/>
      <c r="G1271" s="689"/>
      <c r="H1271" s="689"/>
      <c r="I1271" s="689"/>
      <c r="J1271" s="689"/>
      <c r="K1271" s="689"/>
      <c r="L1271" s="689"/>
      <c r="M1271" s="689"/>
      <c r="N1271" s="689"/>
      <c r="O1271" s="689"/>
      <c r="P1271" s="689"/>
      <c r="Q1271" s="689"/>
      <c r="R1271" s="689"/>
      <c r="S1271" s="689"/>
      <c r="T1271" s="689"/>
      <c r="U1271" s="689"/>
      <c r="V1271" s="689"/>
      <c r="W1271" s="327"/>
      <c r="X1271" s="327"/>
      <c r="Y1271" s="327"/>
      <c r="Z1271" s="327"/>
      <c r="AA1271" s="327"/>
      <c r="AB1271" s="327"/>
    </row>
    <row r="1272" spans="1:28" s="40" customFormat="1" ht="15">
      <c r="A1272" s="412"/>
      <c r="B1272" s="412"/>
      <c r="C1272" s="412"/>
      <c r="D1272" s="412"/>
      <c r="E1272" s="412"/>
      <c r="F1272" s="412"/>
      <c r="G1272" s="689"/>
      <c r="H1272" s="689"/>
      <c r="I1272" s="689"/>
      <c r="J1272" s="689"/>
      <c r="K1272" s="689"/>
      <c r="L1272" s="689"/>
      <c r="M1272" s="689"/>
      <c r="N1272" s="689"/>
      <c r="O1272" s="689"/>
      <c r="P1272" s="689"/>
      <c r="Q1272" s="689"/>
      <c r="R1272" s="689"/>
      <c r="S1272" s="689"/>
      <c r="T1272" s="689"/>
      <c r="U1272" s="689"/>
      <c r="V1272" s="689"/>
      <c r="W1272" s="327"/>
      <c r="X1272" s="327"/>
      <c r="Y1272" s="327"/>
      <c r="Z1272" s="327"/>
      <c r="AA1272" s="327"/>
      <c r="AB1272" s="327"/>
    </row>
    <row r="1273" spans="1:28" s="40" customFormat="1" ht="15">
      <c r="A1273" s="412"/>
      <c r="B1273" s="412"/>
      <c r="C1273" s="412"/>
      <c r="D1273" s="412"/>
      <c r="E1273" s="412"/>
      <c r="F1273" s="412"/>
      <c r="G1273" s="689"/>
      <c r="H1273" s="689"/>
      <c r="I1273" s="689"/>
      <c r="J1273" s="689"/>
      <c r="K1273" s="689"/>
      <c r="L1273" s="689"/>
      <c r="M1273" s="689"/>
      <c r="N1273" s="689"/>
      <c r="O1273" s="689"/>
      <c r="P1273" s="689"/>
      <c r="Q1273" s="689"/>
      <c r="R1273" s="689"/>
      <c r="S1273" s="689"/>
      <c r="T1273" s="689"/>
      <c r="U1273" s="689"/>
      <c r="V1273" s="689"/>
      <c r="W1273" s="327"/>
      <c r="X1273" s="327"/>
      <c r="Y1273" s="327"/>
      <c r="Z1273" s="327"/>
      <c r="AA1273" s="327"/>
      <c r="AB1273" s="327"/>
    </row>
    <row r="1274" spans="1:28" s="40" customFormat="1" ht="15">
      <c r="A1274" s="412"/>
      <c r="B1274" s="412"/>
      <c r="C1274" s="412"/>
      <c r="D1274" s="412"/>
      <c r="E1274" s="412"/>
      <c r="F1274" s="412"/>
      <c r="G1274" s="689"/>
      <c r="H1274" s="689"/>
      <c r="I1274" s="689"/>
      <c r="J1274" s="689"/>
      <c r="K1274" s="689"/>
      <c r="L1274" s="689"/>
      <c r="M1274" s="689"/>
      <c r="N1274" s="689"/>
      <c r="O1274" s="689"/>
      <c r="P1274" s="689"/>
      <c r="Q1274" s="689"/>
      <c r="R1274" s="689"/>
      <c r="S1274" s="689"/>
      <c r="T1274" s="689"/>
      <c r="U1274" s="689"/>
      <c r="V1274" s="689"/>
      <c r="W1274" s="327"/>
      <c r="X1274" s="327"/>
      <c r="Y1274" s="327"/>
      <c r="Z1274" s="327"/>
      <c r="AA1274" s="327"/>
      <c r="AB1274" s="327"/>
    </row>
    <row r="1275" spans="1:28" s="40" customFormat="1" ht="15">
      <c r="A1275" s="412"/>
      <c r="B1275" s="412"/>
      <c r="C1275" s="412"/>
      <c r="D1275" s="412"/>
      <c r="E1275" s="412"/>
      <c r="F1275" s="412"/>
      <c r="G1275" s="689"/>
      <c r="H1275" s="689"/>
      <c r="I1275" s="689"/>
      <c r="J1275" s="689"/>
      <c r="K1275" s="689"/>
      <c r="L1275" s="689"/>
      <c r="M1275" s="689"/>
      <c r="N1275" s="689"/>
      <c r="O1275" s="689"/>
      <c r="P1275" s="689"/>
      <c r="Q1275" s="689"/>
      <c r="R1275" s="689"/>
      <c r="S1275" s="689"/>
      <c r="T1275" s="689"/>
      <c r="U1275" s="689"/>
      <c r="V1275" s="689"/>
      <c r="W1275" s="327"/>
      <c r="X1275" s="327"/>
      <c r="Y1275" s="327"/>
      <c r="Z1275" s="327"/>
      <c r="AA1275" s="327"/>
      <c r="AB1275" s="327"/>
    </row>
    <row r="1276" spans="1:28" s="40" customFormat="1" ht="15">
      <c r="A1276" s="412"/>
      <c r="B1276" s="412"/>
      <c r="C1276" s="412"/>
      <c r="D1276" s="412"/>
      <c r="E1276" s="412"/>
      <c r="F1276" s="412"/>
      <c r="G1276" s="689"/>
      <c r="H1276" s="689"/>
      <c r="I1276" s="689"/>
      <c r="J1276" s="689"/>
      <c r="K1276" s="689"/>
      <c r="L1276" s="689"/>
      <c r="M1276" s="689"/>
      <c r="N1276" s="689"/>
      <c r="O1276" s="689"/>
      <c r="P1276" s="689"/>
      <c r="Q1276" s="689"/>
      <c r="R1276" s="689"/>
      <c r="S1276" s="689"/>
      <c r="T1276" s="689"/>
      <c r="U1276" s="689"/>
      <c r="V1276" s="689"/>
      <c r="W1276" s="327"/>
      <c r="X1276" s="327"/>
      <c r="Y1276" s="327"/>
      <c r="Z1276" s="327"/>
      <c r="AA1276" s="327"/>
      <c r="AB1276" s="327"/>
    </row>
    <row r="1277" spans="1:28" s="40" customFormat="1" ht="15">
      <c r="A1277" s="412"/>
      <c r="B1277" s="412"/>
      <c r="C1277" s="412"/>
      <c r="D1277" s="412"/>
      <c r="E1277" s="412"/>
      <c r="F1277" s="412"/>
      <c r="G1277" s="689"/>
      <c r="H1277" s="689"/>
      <c r="I1277" s="689"/>
      <c r="J1277" s="689"/>
      <c r="K1277" s="689"/>
      <c r="L1277" s="689"/>
      <c r="M1277" s="689"/>
      <c r="N1277" s="689"/>
      <c r="O1277" s="689"/>
      <c r="P1277" s="689"/>
      <c r="Q1277" s="689"/>
      <c r="R1277" s="689"/>
      <c r="S1277" s="689"/>
      <c r="T1277" s="689"/>
      <c r="U1277" s="689"/>
      <c r="V1277" s="689"/>
      <c r="W1277" s="327"/>
      <c r="X1277" s="327"/>
      <c r="Y1277" s="327"/>
      <c r="Z1277" s="327"/>
      <c r="AA1277" s="327"/>
      <c r="AB1277" s="327"/>
    </row>
    <row r="1278" spans="1:28" s="40" customFormat="1" ht="15">
      <c r="A1278" s="412"/>
      <c r="B1278" s="412"/>
      <c r="C1278" s="412"/>
      <c r="D1278" s="412"/>
      <c r="E1278" s="412"/>
      <c r="F1278" s="412"/>
      <c r="G1278" s="689"/>
      <c r="H1278" s="689"/>
      <c r="I1278" s="689"/>
      <c r="J1278" s="689"/>
      <c r="K1278" s="689"/>
      <c r="L1278" s="689"/>
      <c r="M1278" s="689"/>
      <c r="N1278" s="689"/>
      <c r="O1278" s="689"/>
      <c r="P1278" s="689"/>
      <c r="Q1278" s="689"/>
      <c r="R1278" s="689"/>
      <c r="S1278" s="689"/>
      <c r="T1278" s="689"/>
      <c r="U1278" s="689"/>
      <c r="V1278" s="689"/>
      <c r="W1278" s="327"/>
      <c r="X1278" s="327"/>
      <c r="Y1278" s="327"/>
      <c r="Z1278" s="327"/>
      <c r="AA1278" s="327"/>
      <c r="AB1278" s="327"/>
    </row>
    <row r="1279" spans="1:28" s="40" customFormat="1" ht="15">
      <c r="A1279" s="412"/>
      <c r="B1279" s="412"/>
      <c r="C1279" s="412"/>
      <c r="D1279" s="412"/>
      <c r="E1279" s="412"/>
      <c r="F1279" s="412"/>
      <c r="G1279" s="689"/>
      <c r="H1279" s="689"/>
      <c r="I1279" s="689"/>
      <c r="J1279" s="689"/>
      <c r="K1279" s="689"/>
      <c r="L1279" s="689"/>
      <c r="M1279" s="689"/>
      <c r="N1279" s="689"/>
      <c r="O1279" s="689"/>
      <c r="P1279" s="689"/>
      <c r="Q1279" s="689"/>
      <c r="R1279" s="689"/>
      <c r="S1279" s="689"/>
      <c r="T1279" s="689"/>
      <c r="U1279" s="689"/>
      <c r="V1279" s="689"/>
      <c r="W1279" s="327"/>
      <c r="X1279" s="327"/>
      <c r="Y1279" s="327"/>
      <c r="Z1279" s="327"/>
      <c r="AA1279" s="327"/>
      <c r="AB1279" s="327"/>
    </row>
    <row r="1280" spans="1:28" s="40" customFormat="1" ht="15">
      <c r="A1280" s="412"/>
      <c r="B1280" s="412"/>
      <c r="C1280" s="412"/>
      <c r="D1280" s="412"/>
      <c r="E1280" s="412"/>
      <c r="F1280" s="412"/>
      <c r="G1280" s="689"/>
      <c r="H1280" s="689"/>
      <c r="I1280" s="689"/>
      <c r="J1280" s="689"/>
      <c r="K1280" s="689"/>
      <c r="L1280" s="689"/>
      <c r="M1280" s="689"/>
      <c r="N1280" s="689"/>
      <c r="O1280" s="689"/>
      <c r="P1280" s="689"/>
      <c r="Q1280" s="689"/>
      <c r="R1280" s="689"/>
      <c r="S1280" s="689"/>
      <c r="T1280" s="689"/>
      <c r="U1280" s="689"/>
      <c r="V1280" s="689"/>
      <c r="W1280" s="327"/>
      <c r="X1280" s="327"/>
      <c r="Y1280" s="327"/>
      <c r="Z1280" s="327"/>
      <c r="AA1280" s="327"/>
      <c r="AB1280" s="327"/>
    </row>
    <row r="1281" spans="1:28" s="40" customFormat="1" ht="15">
      <c r="A1281" s="412"/>
      <c r="B1281" s="412"/>
      <c r="C1281" s="412"/>
      <c r="D1281" s="412"/>
      <c r="E1281" s="412"/>
      <c r="F1281" s="412"/>
      <c r="G1281" s="689"/>
      <c r="H1281" s="689"/>
      <c r="I1281" s="689"/>
      <c r="J1281" s="689"/>
      <c r="K1281" s="689"/>
      <c r="L1281" s="689"/>
      <c r="M1281" s="689"/>
      <c r="N1281" s="689"/>
      <c r="O1281" s="689"/>
      <c r="P1281" s="689"/>
      <c r="Q1281" s="689"/>
      <c r="R1281" s="689"/>
      <c r="S1281" s="689"/>
      <c r="T1281" s="689"/>
      <c r="U1281" s="689"/>
      <c r="V1281" s="689"/>
      <c r="W1281" s="327"/>
      <c r="X1281" s="327"/>
      <c r="Y1281" s="327"/>
      <c r="Z1281" s="327"/>
      <c r="AA1281" s="327"/>
      <c r="AB1281" s="327"/>
    </row>
    <row r="1282" spans="1:28" s="40" customFormat="1" ht="15">
      <c r="A1282" s="412"/>
      <c r="B1282" s="412"/>
      <c r="C1282" s="412"/>
      <c r="D1282" s="412"/>
      <c r="E1282" s="412"/>
      <c r="F1282" s="412"/>
      <c r="G1282" s="689"/>
      <c r="H1282" s="689"/>
      <c r="I1282" s="689"/>
      <c r="J1282" s="689"/>
      <c r="K1282" s="689"/>
      <c r="L1282" s="689"/>
      <c r="M1282" s="689"/>
      <c r="N1282" s="689"/>
      <c r="O1282" s="689"/>
      <c r="P1282" s="689"/>
      <c r="Q1282" s="689"/>
      <c r="R1282" s="689"/>
      <c r="S1282" s="689"/>
      <c r="T1282" s="689"/>
      <c r="U1282" s="689"/>
      <c r="V1282" s="689"/>
      <c r="W1282" s="327"/>
      <c r="X1282" s="327"/>
      <c r="Y1282" s="327"/>
      <c r="Z1282" s="327"/>
      <c r="AA1282" s="327"/>
      <c r="AB1282" s="327"/>
    </row>
    <row r="1283" spans="1:28" s="40" customFormat="1" ht="15">
      <c r="A1283" s="412"/>
      <c r="B1283" s="412"/>
      <c r="C1283" s="412"/>
      <c r="D1283" s="412"/>
      <c r="E1283" s="412"/>
      <c r="F1283" s="412"/>
      <c r="G1283" s="689"/>
      <c r="H1283" s="689"/>
      <c r="I1283" s="689"/>
      <c r="J1283" s="689"/>
      <c r="K1283" s="689"/>
      <c r="L1283" s="689"/>
      <c r="M1283" s="689"/>
      <c r="N1283" s="689"/>
      <c r="O1283" s="689"/>
      <c r="P1283" s="689"/>
      <c r="Q1283" s="689"/>
      <c r="R1283" s="689"/>
      <c r="S1283" s="689"/>
      <c r="T1283" s="689"/>
      <c r="U1283" s="689"/>
      <c r="V1283" s="689"/>
      <c r="W1283" s="327"/>
      <c r="X1283" s="327"/>
      <c r="Y1283" s="327"/>
      <c r="Z1283" s="327"/>
      <c r="AA1283" s="327"/>
      <c r="AB1283" s="327"/>
    </row>
    <row r="1284" spans="1:28" s="40" customFormat="1" ht="15">
      <c r="A1284" s="412"/>
      <c r="B1284" s="412"/>
      <c r="C1284" s="412"/>
      <c r="D1284" s="412"/>
      <c r="E1284" s="412"/>
      <c r="F1284" s="412"/>
      <c r="G1284" s="689"/>
      <c r="H1284" s="689"/>
      <c r="I1284" s="689"/>
      <c r="J1284" s="689"/>
      <c r="K1284" s="689"/>
      <c r="L1284" s="689"/>
      <c r="M1284" s="689"/>
      <c r="N1284" s="689"/>
      <c r="O1284" s="689"/>
      <c r="P1284" s="689"/>
      <c r="Q1284" s="689"/>
      <c r="R1284" s="689"/>
      <c r="S1284" s="689"/>
      <c r="T1284" s="689"/>
      <c r="U1284" s="689"/>
      <c r="V1284" s="689"/>
      <c r="W1284" s="327"/>
      <c r="X1284" s="327"/>
      <c r="Y1284" s="327"/>
      <c r="Z1284" s="327"/>
      <c r="AA1284" s="327"/>
      <c r="AB1284" s="327"/>
    </row>
    <row r="1285" spans="1:28" s="40" customFormat="1" ht="15">
      <c r="A1285" s="412"/>
      <c r="B1285" s="412"/>
      <c r="C1285" s="412"/>
      <c r="D1285" s="412"/>
      <c r="E1285" s="412"/>
      <c r="F1285" s="412"/>
      <c r="G1285" s="689"/>
      <c r="H1285" s="689"/>
      <c r="I1285" s="689"/>
      <c r="J1285" s="689"/>
      <c r="K1285" s="689"/>
      <c r="L1285" s="689"/>
      <c r="M1285" s="689"/>
      <c r="N1285" s="689"/>
      <c r="O1285" s="689"/>
      <c r="P1285" s="689"/>
      <c r="Q1285" s="689"/>
      <c r="R1285" s="689"/>
      <c r="S1285" s="689"/>
      <c r="T1285" s="689"/>
      <c r="U1285" s="689"/>
      <c r="V1285" s="689"/>
      <c r="W1285" s="327"/>
      <c r="X1285" s="327"/>
      <c r="Y1285" s="327"/>
      <c r="Z1285" s="327"/>
      <c r="AA1285" s="327"/>
      <c r="AB1285" s="327"/>
    </row>
    <row r="1286" spans="1:28" s="40" customFormat="1" ht="15">
      <c r="A1286" s="412"/>
      <c r="B1286" s="412"/>
      <c r="C1286" s="412"/>
      <c r="D1286" s="412"/>
      <c r="E1286" s="412"/>
      <c r="F1286" s="412"/>
      <c r="G1286" s="689"/>
      <c r="H1286" s="689"/>
      <c r="I1286" s="689"/>
      <c r="J1286" s="689"/>
      <c r="K1286" s="689"/>
      <c r="L1286" s="689"/>
      <c r="M1286" s="689"/>
      <c r="N1286" s="689"/>
      <c r="O1286" s="689"/>
      <c r="P1286" s="689"/>
      <c r="Q1286" s="689"/>
      <c r="R1286" s="689"/>
      <c r="S1286" s="689"/>
      <c r="T1286" s="689"/>
      <c r="U1286" s="689"/>
      <c r="V1286" s="689"/>
      <c r="W1286" s="327"/>
      <c r="X1286" s="327"/>
      <c r="Y1286" s="327"/>
      <c r="Z1286" s="327"/>
      <c r="AA1286" s="327"/>
      <c r="AB1286" s="327"/>
    </row>
    <row r="1287" spans="1:28" s="40" customFormat="1" ht="15">
      <c r="A1287" s="412"/>
      <c r="B1287" s="412"/>
      <c r="C1287" s="412"/>
      <c r="D1287" s="412"/>
      <c r="E1287" s="412"/>
      <c r="F1287" s="412"/>
      <c r="G1287" s="689"/>
      <c r="H1287" s="689"/>
      <c r="I1287" s="689"/>
      <c r="J1287" s="689"/>
      <c r="K1287" s="689"/>
      <c r="L1287" s="689"/>
      <c r="M1287" s="689"/>
      <c r="N1287" s="689"/>
      <c r="O1287" s="689"/>
      <c r="P1287" s="689"/>
      <c r="Q1287" s="689"/>
      <c r="R1287" s="689"/>
      <c r="S1287" s="689"/>
      <c r="T1287" s="689"/>
      <c r="U1287" s="689"/>
      <c r="V1287" s="689"/>
      <c r="W1287" s="327"/>
      <c r="X1287" s="327"/>
      <c r="Y1287" s="327"/>
      <c r="Z1287" s="327"/>
      <c r="AA1287" s="327"/>
      <c r="AB1287" s="327"/>
    </row>
    <row r="1288" spans="1:28" s="40" customFormat="1" ht="15">
      <c r="A1288" s="412"/>
      <c r="B1288" s="412"/>
      <c r="C1288" s="412"/>
      <c r="D1288" s="412"/>
      <c r="E1288" s="412"/>
      <c r="F1288" s="412"/>
      <c r="G1288" s="689"/>
      <c r="H1288" s="689"/>
      <c r="I1288" s="689"/>
      <c r="J1288" s="689"/>
      <c r="K1288" s="689"/>
      <c r="L1288" s="689"/>
      <c r="M1288" s="689"/>
      <c r="N1288" s="689"/>
      <c r="O1288" s="689"/>
      <c r="P1288" s="689"/>
      <c r="Q1288" s="689"/>
      <c r="R1288" s="689"/>
      <c r="S1288" s="689"/>
      <c r="T1288" s="689"/>
      <c r="U1288" s="689"/>
      <c r="V1288" s="689"/>
      <c r="W1288" s="327"/>
      <c r="X1288" s="327"/>
      <c r="Y1288" s="327"/>
      <c r="Z1288" s="327"/>
      <c r="AA1288" s="327"/>
      <c r="AB1288" s="327"/>
    </row>
    <row r="1289" spans="1:28" s="40" customFormat="1" ht="15">
      <c r="A1289" s="412"/>
      <c r="B1289" s="412"/>
      <c r="C1289" s="412"/>
      <c r="D1289" s="412"/>
      <c r="E1289" s="412"/>
      <c r="F1289" s="412"/>
      <c r="G1289" s="689"/>
      <c r="H1289" s="689"/>
      <c r="I1289" s="689"/>
      <c r="J1289" s="689"/>
      <c r="K1289" s="689"/>
      <c r="L1289" s="689"/>
      <c r="M1289" s="689"/>
      <c r="N1289" s="689"/>
      <c r="O1289" s="689"/>
      <c r="P1289" s="689"/>
      <c r="Q1289" s="689"/>
      <c r="R1289" s="689"/>
      <c r="S1289" s="689"/>
      <c r="T1289" s="689"/>
      <c r="U1289" s="689"/>
      <c r="V1289" s="689"/>
      <c r="W1289" s="327"/>
      <c r="X1289" s="327"/>
      <c r="Y1289" s="327"/>
      <c r="Z1289" s="327"/>
      <c r="AA1289" s="327"/>
      <c r="AB1289" s="327"/>
    </row>
    <row r="1290" spans="1:28" s="40" customFormat="1" ht="15">
      <c r="A1290" s="412"/>
      <c r="B1290" s="412"/>
      <c r="C1290" s="412"/>
      <c r="D1290" s="412"/>
      <c r="E1290" s="412"/>
      <c r="F1290" s="412"/>
      <c r="G1290" s="689"/>
      <c r="H1290" s="689"/>
      <c r="I1290" s="689"/>
      <c r="J1290" s="689"/>
      <c r="K1290" s="689"/>
      <c r="L1290" s="689"/>
      <c r="M1290" s="689"/>
      <c r="N1290" s="689"/>
      <c r="O1290" s="689"/>
      <c r="P1290" s="689"/>
      <c r="Q1290" s="689"/>
      <c r="R1290" s="689"/>
      <c r="S1290" s="689"/>
      <c r="T1290" s="689"/>
      <c r="U1290" s="689"/>
      <c r="V1290" s="689"/>
      <c r="W1290" s="327"/>
      <c r="X1290" s="327"/>
      <c r="Y1290" s="327"/>
      <c r="Z1290" s="327"/>
      <c r="AA1290" s="327"/>
      <c r="AB1290" s="327"/>
    </row>
    <row r="1291" spans="1:28" s="40" customFormat="1" ht="15">
      <c r="A1291" s="412"/>
      <c r="B1291" s="412"/>
      <c r="C1291" s="412"/>
      <c r="D1291" s="412"/>
      <c r="E1291" s="412"/>
      <c r="F1291" s="412"/>
      <c r="G1291" s="689"/>
      <c r="H1291" s="689"/>
      <c r="I1291" s="689"/>
      <c r="J1291" s="689"/>
      <c r="K1291" s="689"/>
      <c r="L1291" s="689"/>
      <c r="M1291" s="689"/>
      <c r="N1291" s="689"/>
      <c r="O1291" s="689"/>
      <c r="P1291" s="689"/>
      <c r="Q1291" s="689"/>
      <c r="R1291" s="689"/>
      <c r="S1291" s="689"/>
      <c r="T1291" s="689"/>
      <c r="U1291" s="689"/>
      <c r="V1291" s="689"/>
      <c r="W1291" s="327"/>
      <c r="X1291" s="327"/>
      <c r="Y1291" s="327"/>
      <c r="Z1291" s="327"/>
      <c r="AA1291" s="327"/>
      <c r="AB1291" s="327"/>
    </row>
    <row r="1292" spans="1:28" s="40" customFormat="1" ht="15">
      <c r="A1292" s="412"/>
      <c r="B1292" s="412"/>
      <c r="C1292" s="412"/>
      <c r="D1292" s="412"/>
      <c r="E1292" s="412"/>
      <c r="F1292" s="412"/>
      <c r="G1292" s="689"/>
      <c r="H1292" s="689"/>
      <c r="I1292" s="689"/>
      <c r="J1292" s="689"/>
      <c r="K1292" s="689"/>
      <c r="L1292" s="689"/>
      <c r="M1292" s="689"/>
      <c r="N1292" s="689"/>
      <c r="O1292" s="689"/>
      <c r="P1292" s="689"/>
      <c r="Q1292" s="689"/>
      <c r="R1292" s="689"/>
      <c r="S1292" s="689"/>
      <c r="T1292" s="689"/>
      <c r="U1292" s="689"/>
      <c r="V1292" s="689"/>
      <c r="W1292" s="327"/>
      <c r="X1292" s="327"/>
      <c r="Y1292" s="327"/>
      <c r="Z1292" s="327"/>
      <c r="AA1292" s="327"/>
      <c r="AB1292" s="327"/>
    </row>
    <row r="1293" spans="1:28" s="40" customFormat="1" ht="15">
      <c r="A1293" s="412"/>
      <c r="B1293" s="412"/>
      <c r="C1293" s="412"/>
      <c r="D1293" s="412"/>
      <c r="E1293" s="412"/>
      <c r="F1293" s="412"/>
      <c r="G1293" s="689"/>
      <c r="H1293" s="689"/>
      <c r="I1293" s="689"/>
      <c r="J1293" s="689"/>
      <c r="K1293" s="689"/>
      <c r="L1293" s="689"/>
      <c r="M1293" s="689"/>
      <c r="N1293" s="689"/>
      <c r="O1293" s="689"/>
      <c r="P1293" s="689"/>
      <c r="Q1293" s="689"/>
      <c r="R1293" s="689"/>
      <c r="S1293" s="689"/>
      <c r="T1293" s="689"/>
      <c r="U1293" s="689"/>
      <c r="V1293" s="689"/>
      <c r="W1293" s="327"/>
      <c r="X1293" s="327"/>
      <c r="Y1293" s="327"/>
      <c r="Z1293" s="327"/>
      <c r="AA1293" s="327"/>
      <c r="AB1293" s="327"/>
    </row>
    <row r="1294" spans="1:28" s="40" customFormat="1" ht="15">
      <c r="A1294" s="412"/>
      <c r="B1294" s="412"/>
      <c r="C1294" s="412"/>
      <c r="D1294" s="412"/>
      <c r="E1294" s="412"/>
      <c r="F1294" s="412"/>
      <c r="G1294" s="689"/>
      <c r="H1294" s="689"/>
      <c r="I1294" s="689"/>
      <c r="J1294" s="689"/>
      <c r="K1294" s="689"/>
      <c r="L1294" s="689"/>
      <c r="M1294" s="689"/>
      <c r="N1294" s="689"/>
      <c r="O1294" s="689"/>
      <c r="P1294" s="689"/>
      <c r="Q1294" s="689"/>
      <c r="R1294" s="689"/>
      <c r="S1294" s="689"/>
      <c r="T1294" s="689"/>
      <c r="U1294" s="689"/>
      <c r="V1294" s="689"/>
      <c r="W1294" s="327"/>
      <c r="X1294" s="327"/>
      <c r="Y1294" s="327"/>
      <c r="Z1294" s="327"/>
      <c r="AA1294" s="327"/>
      <c r="AB1294" s="327"/>
    </row>
    <row r="1295" spans="1:28" s="40" customFormat="1" ht="15">
      <c r="A1295" s="412"/>
      <c r="B1295" s="412"/>
      <c r="C1295" s="412"/>
      <c r="D1295" s="412"/>
      <c r="E1295" s="412"/>
      <c r="F1295" s="412"/>
      <c r="G1295" s="689"/>
      <c r="H1295" s="689"/>
      <c r="I1295" s="689"/>
      <c r="J1295" s="689"/>
      <c r="K1295" s="689"/>
      <c r="L1295" s="689"/>
      <c r="M1295" s="689"/>
      <c r="N1295" s="689"/>
      <c r="O1295" s="689"/>
      <c r="P1295" s="689"/>
      <c r="Q1295" s="689"/>
      <c r="R1295" s="689"/>
      <c r="S1295" s="689"/>
      <c r="T1295" s="689"/>
      <c r="U1295" s="689"/>
      <c r="V1295" s="689"/>
      <c r="W1295" s="327"/>
      <c r="X1295" s="327"/>
      <c r="Y1295" s="327"/>
      <c r="Z1295" s="327"/>
      <c r="AA1295" s="327"/>
      <c r="AB1295" s="327"/>
    </row>
    <row r="1296" spans="1:28" s="40" customFormat="1" ht="15">
      <c r="A1296" s="412"/>
      <c r="B1296" s="412"/>
      <c r="C1296" s="412"/>
      <c r="D1296" s="412"/>
      <c r="E1296" s="412"/>
      <c r="F1296" s="412"/>
      <c r="G1296" s="689"/>
      <c r="H1296" s="689"/>
      <c r="I1296" s="689"/>
      <c r="J1296" s="689"/>
      <c r="K1296" s="689"/>
      <c r="L1296" s="689"/>
      <c r="M1296" s="689"/>
      <c r="N1296" s="689"/>
      <c r="O1296" s="689"/>
      <c r="P1296" s="689"/>
      <c r="Q1296" s="689"/>
      <c r="R1296" s="689"/>
      <c r="S1296" s="689"/>
      <c r="T1296" s="689"/>
      <c r="U1296" s="689"/>
      <c r="V1296" s="689"/>
      <c r="W1296" s="327"/>
      <c r="X1296" s="327"/>
      <c r="Y1296" s="327"/>
      <c r="Z1296" s="327"/>
      <c r="AA1296" s="327"/>
      <c r="AB1296" s="327"/>
    </row>
    <row r="1297" spans="1:28" s="40" customFormat="1" ht="15">
      <c r="A1297" s="412"/>
      <c r="B1297" s="412"/>
      <c r="C1297" s="412"/>
      <c r="D1297" s="412"/>
      <c r="E1297" s="412"/>
      <c r="F1297" s="412"/>
      <c r="G1297" s="689"/>
      <c r="H1297" s="689"/>
      <c r="I1297" s="689"/>
      <c r="J1297" s="689"/>
      <c r="K1297" s="689"/>
      <c r="L1297" s="689"/>
      <c r="M1297" s="689"/>
      <c r="N1297" s="689"/>
      <c r="O1297" s="689"/>
      <c r="P1297" s="689"/>
      <c r="Q1297" s="689"/>
      <c r="R1297" s="689"/>
      <c r="S1297" s="689"/>
      <c r="T1297" s="689"/>
      <c r="U1297" s="689"/>
      <c r="V1297" s="689"/>
      <c r="W1297" s="327"/>
      <c r="X1297" s="327"/>
      <c r="Y1297" s="327"/>
      <c r="Z1297" s="327"/>
      <c r="AA1297" s="327"/>
      <c r="AB1297" s="327"/>
    </row>
    <row r="1298" spans="1:28" s="40" customFormat="1" ht="15">
      <c r="A1298" s="412"/>
      <c r="B1298" s="412"/>
      <c r="C1298" s="412"/>
      <c r="D1298" s="412"/>
      <c r="E1298" s="412"/>
      <c r="F1298" s="412"/>
      <c r="G1298" s="689"/>
      <c r="H1298" s="689"/>
      <c r="I1298" s="689"/>
      <c r="J1298" s="689"/>
      <c r="K1298" s="689"/>
      <c r="L1298" s="689"/>
      <c r="M1298" s="689"/>
      <c r="N1298" s="689"/>
      <c r="O1298" s="689"/>
      <c r="P1298" s="689"/>
      <c r="Q1298" s="689"/>
      <c r="R1298" s="689"/>
      <c r="S1298" s="689"/>
      <c r="T1298" s="689"/>
      <c r="U1298" s="689"/>
      <c r="V1298" s="689"/>
      <c r="W1298" s="327"/>
      <c r="X1298" s="327"/>
      <c r="Y1298" s="327"/>
      <c r="Z1298" s="327"/>
      <c r="AA1298" s="327"/>
      <c r="AB1298" s="327"/>
    </row>
    <row r="1299" spans="1:28" s="40" customFormat="1" ht="15">
      <c r="A1299" s="412"/>
      <c r="B1299" s="412"/>
      <c r="C1299" s="412"/>
      <c r="D1299" s="412"/>
      <c r="E1299" s="412"/>
      <c r="F1299" s="412"/>
      <c r="G1299" s="689"/>
      <c r="H1299" s="689"/>
      <c r="I1299" s="689"/>
      <c r="J1299" s="689"/>
      <c r="K1299" s="689"/>
      <c r="L1299" s="689"/>
      <c r="M1299" s="689"/>
      <c r="N1299" s="689"/>
      <c r="O1299" s="689"/>
      <c r="P1299" s="689"/>
      <c r="Q1299" s="689"/>
      <c r="R1299" s="689"/>
      <c r="S1299" s="689"/>
      <c r="T1299" s="689"/>
      <c r="U1299" s="689"/>
      <c r="V1299" s="689"/>
      <c r="W1299" s="327"/>
      <c r="X1299" s="327"/>
      <c r="Y1299" s="327"/>
      <c r="Z1299" s="327"/>
      <c r="AA1299" s="327"/>
      <c r="AB1299" s="327"/>
    </row>
    <row r="1300" spans="1:28" s="40" customFormat="1" ht="15">
      <c r="A1300" s="412"/>
      <c r="B1300" s="412"/>
      <c r="C1300" s="412"/>
      <c r="D1300" s="412"/>
      <c r="E1300" s="412"/>
      <c r="F1300" s="412"/>
      <c r="G1300" s="689"/>
      <c r="H1300" s="689"/>
      <c r="I1300" s="689"/>
      <c r="J1300" s="689"/>
      <c r="K1300" s="689"/>
      <c r="L1300" s="689"/>
      <c r="M1300" s="689"/>
      <c r="N1300" s="689"/>
      <c r="O1300" s="689"/>
      <c r="P1300" s="689"/>
      <c r="Q1300" s="689"/>
      <c r="R1300" s="689"/>
      <c r="S1300" s="689"/>
      <c r="T1300" s="689"/>
      <c r="U1300" s="689"/>
      <c r="V1300" s="689"/>
      <c r="W1300" s="327"/>
      <c r="X1300" s="327"/>
      <c r="Y1300" s="327"/>
      <c r="Z1300" s="327"/>
      <c r="AA1300" s="327"/>
      <c r="AB1300" s="327"/>
    </row>
    <row r="1301" spans="1:28" s="40" customFormat="1" ht="15">
      <c r="A1301" s="412"/>
      <c r="B1301" s="412"/>
      <c r="C1301" s="412"/>
      <c r="D1301" s="412"/>
      <c r="E1301" s="412"/>
      <c r="F1301" s="412"/>
      <c r="G1301" s="689"/>
      <c r="H1301" s="689"/>
      <c r="I1301" s="689"/>
      <c r="J1301" s="689"/>
      <c r="K1301" s="689"/>
      <c r="L1301" s="689"/>
      <c r="M1301" s="689"/>
      <c r="N1301" s="689"/>
      <c r="O1301" s="689"/>
      <c r="P1301" s="689"/>
      <c r="Q1301" s="689"/>
      <c r="R1301" s="689"/>
      <c r="S1301" s="689"/>
      <c r="T1301" s="689"/>
      <c r="U1301" s="689"/>
      <c r="V1301" s="689"/>
      <c r="W1301" s="327"/>
      <c r="X1301" s="327"/>
      <c r="Y1301" s="327"/>
      <c r="Z1301" s="327"/>
      <c r="AA1301" s="327"/>
      <c r="AB1301" s="327"/>
    </row>
    <row r="1302" spans="1:28" s="40" customFormat="1" ht="15">
      <c r="A1302" s="412"/>
      <c r="B1302" s="412"/>
      <c r="C1302" s="412"/>
      <c r="D1302" s="412"/>
      <c r="E1302" s="412"/>
      <c r="F1302" s="412"/>
      <c r="G1302" s="689"/>
      <c r="H1302" s="689"/>
      <c r="I1302" s="689"/>
      <c r="J1302" s="689"/>
      <c r="K1302" s="689"/>
      <c r="L1302" s="689"/>
      <c r="M1302" s="689"/>
      <c r="N1302" s="689"/>
      <c r="O1302" s="689"/>
      <c r="P1302" s="689"/>
      <c r="Q1302" s="689"/>
      <c r="R1302" s="689"/>
      <c r="S1302" s="689"/>
      <c r="T1302" s="689"/>
      <c r="U1302" s="689"/>
      <c r="V1302" s="689"/>
      <c r="W1302" s="327"/>
      <c r="X1302" s="327"/>
      <c r="Y1302" s="327"/>
      <c r="Z1302" s="327"/>
      <c r="AA1302" s="327"/>
      <c r="AB1302" s="327"/>
    </row>
    <row r="1303" spans="1:28" s="40" customFormat="1" ht="15">
      <c r="A1303" s="412"/>
      <c r="B1303" s="412"/>
      <c r="C1303" s="412"/>
      <c r="D1303" s="412"/>
      <c r="E1303" s="412"/>
      <c r="F1303" s="412"/>
      <c r="G1303" s="689"/>
      <c r="H1303" s="689"/>
      <c r="I1303" s="689"/>
      <c r="J1303" s="689"/>
      <c r="K1303" s="689"/>
      <c r="L1303" s="689"/>
      <c r="M1303" s="689"/>
      <c r="N1303" s="689"/>
      <c r="O1303" s="689"/>
      <c r="P1303" s="689"/>
      <c r="Q1303" s="689"/>
      <c r="R1303" s="689"/>
      <c r="S1303" s="689"/>
      <c r="T1303" s="689"/>
      <c r="U1303" s="689"/>
      <c r="V1303" s="689"/>
      <c r="W1303" s="327"/>
      <c r="X1303" s="327"/>
      <c r="Y1303" s="327"/>
      <c r="Z1303" s="327"/>
      <c r="AA1303" s="327"/>
      <c r="AB1303" s="327"/>
    </row>
    <row r="1304" spans="1:28" s="40" customFormat="1" ht="15">
      <c r="A1304" s="412"/>
      <c r="B1304" s="412"/>
      <c r="C1304" s="412"/>
      <c r="D1304" s="412"/>
      <c r="E1304" s="412"/>
      <c r="F1304" s="412"/>
      <c r="G1304" s="689"/>
      <c r="H1304" s="689"/>
      <c r="I1304" s="689"/>
      <c r="J1304" s="689"/>
      <c r="K1304" s="689"/>
      <c r="L1304" s="689"/>
      <c r="M1304" s="689"/>
      <c r="N1304" s="689"/>
      <c r="O1304" s="689"/>
      <c r="P1304" s="689"/>
      <c r="Q1304" s="689"/>
      <c r="R1304" s="689"/>
      <c r="S1304" s="689"/>
      <c r="T1304" s="689"/>
      <c r="U1304" s="689"/>
      <c r="V1304" s="689"/>
      <c r="W1304" s="327"/>
      <c r="X1304" s="327"/>
      <c r="Y1304" s="327"/>
      <c r="Z1304" s="327"/>
      <c r="AA1304" s="327"/>
      <c r="AB1304" s="327"/>
    </row>
    <row r="1305" spans="1:28" s="40" customFormat="1" ht="15">
      <c r="A1305" s="412"/>
      <c r="B1305" s="412"/>
      <c r="C1305" s="412"/>
      <c r="D1305" s="412"/>
      <c r="E1305" s="412"/>
      <c r="F1305" s="412"/>
      <c r="G1305" s="689"/>
      <c r="H1305" s="689"/>
      <c r="I1305" s="689"/>
      <c r="J1305" s="689"/>
      <c r="K1305" s="689"/>
      <c r="L1305" s="689"/>
      <c r="M1305" s="689"/>
      <c r="N1305" s="689"/>
      <c r="O1305" s="689"/>
      <c r="P1305" s="689"/>
      <c r="Q1305" s="689"/>
      <c r="R1305" s="689"/>
      <c r="S1305" s="689"/>
      <c r="T1305" s="689"/>
      <c r="U1305" s="689"/>
      <c r="V1305" s="689"/>
      <c r="W1305" s="327"/>
      <c r="X1305" s="327"/>
      <c r="Y1305" s="327"/>
      <c r="Z1305" s="327"/>
      <c r="AA1305" s="327"/>
      <c r="AB1305" s="327"/>
    </row>
    <row r="1306" spans="1:28" s="40" customFormat="1" ht="15">
      <c r="A1306" s="412"/>
      <c r="B1306" s="412"/>
      <c r="C1306" s="412"/>
      <c r="D1306" s="412"/>
      <c r="E1306" s="412"/>
      <c r="F1306" s="412"/>
      <c r="G1306" s="689"/>
      <c r="H1306" s="689"/>
      <c r="I1306" s="689"/>
      <c r="J1306" s="689"/>
      <c r="K1306" s="689"/>
      <c r="L1306" s="689"/>
      <c r="M1306" s="689"/>
      <c r="N1306" s="689"/>
      <c r="O1306" s="689"/>
      <c r="P1306" s="689"/>
      <c r="Q1306" s="689"/>
      <c r="R1306" s="689"/>
      <c r="S1306" s="689"/>
      <c r="T1306" s="689"/>
      <c r="U1306" s="689"/>
      <c r="V1306" s="689"/>
      <c r="W1306" s="327"/>
      <c r="X1306" s="327"/>
      <c r="Y1306" s="327"/>
      <c r="Z1306" s="327"/>
      <c r="AA1306" s="327"/>
      <c r="AB1306" s="327"/>
    </row>
    <row r="1307" spans="1:28" s="40" customFormat="1" ht="15">
      <c r="A1307" s="412"/>
      <c r="B1307" s="412"/>
      <c r="C1307" s="412"/>
      <c r="D1307" s="412"/>
      <c r="E1307" s="412"/>
      <c r="F1307" s="412"/>
      <c r="G1307" s="689"/>
      <c r="H1307" s="689"/>
      <c r="I1307" s="689"/>
      <c r="J1307" s="689"/>
      <c r="K1307" s="689"/>
      <c r="L1307" s="689"/>
      <c r="M1307" s="689"/>
      <c r="N1307" s="689"/>
      <c r="O1307" s="689"/>
      <c r="P1307" s="689"/>
      <c r="Q1307" s="689"/>
      <c r="R1307" s="689"/>
      <c r="S1307" s="689"/>
      <c r="T1307" s="689"/>
      <c r="U1307" s="689"/>
      <c r="V1307" s="689"/>
      <c r="W1307" s="327"/>
      <c r="X1307" s="327"/>
      <c r="Y1307" s="327"/>
      <c r="Z1307" s="327"/>
      <c r="AA1307" s="327"/>
      <c r="AB1307" s="327"/>
    </row>
    <row r="1308" spans="1:28" s="40" customFormat="1" ht="15">
      <c r="A1308" s="412"/>
      <c r="B1308" s="412"/>
      <c r="C1308" s="412"/>
      <c r="D1308" s="412"/>
      <c r="E1308" s="412"/>
      <c r="F1308" s="412"/>
      <c r="G1308" s="689"/>
      <c r="H1308" s="689"/>
      <c r="I1308" s="689"/>
      <c r="J1308" s="689"/>
      <c r="K1308" s="689"/>
      <c r="L1308" s="689"/>
      <c r="M1308" s="689"/>
      <c r="N1308" s="689"/>
      <c r="O1308" s="689"/>
      <c r="P1308" s="689"/>
      <c r="Q1308" s="689"/>
      <c r="R1308" s="689"/>
      <c r="S1308" s="689"/>
      <c r="T1308" s="689"/>
      <c r="U1308" s="689"/>
      <c r="V1308" s="689"/>
      <c r="W1308" s="327"/>
      <c r="X1308" s="327"/>
      <c r="Y1308" s="327"/>
      <c r="Z1308" s="327"/>
      <c r="AA1308" s="327"/>
      <c r="AB1308" s="327"/>
    </row>
    <row r="1309" spans="1:28" s="40" customFormat="1" ht="15">
      <c r="A1309" s="412"/>
      <c r="B1309" s="412"/>
      <c r="C1309" s="412"/>
      <c r="D1309" s="412"/>
      <c r="E1309" s="412"/>
      <c r="F1309" s="412"/>
      <c r="G1309" s="689"/>
      <c r="H1309" s="689"/>
      <c r="I1309" s="689"/>
      <c r="J1309" s="689"/>
      <c r="K1309" s="689"/>
      <c r="L1309" s="689"/>
      <c r="M1309" s="689"/>
      <c r="N1309" s="689"/>
      <c r="O1309" s="689"/>
      <c r="P1309" s="689"/>
      <c r="Q1309" s="689"/>
      <c r="R1309" s="689"/>
      <c r="S1309" s="689"/>
      <c r="T1309" s="689"/>
      <c r="U1309" s="689"/>
      <c r="V1309" s="689"/>
      <c r="W1309" s="327"/>
      <c r="X1309" s="327"/>
      <c r="Y1309" s="327"/>
      <c r="Z1309" s="327"/>
      <c r="AA1309" s="327"/>
      <c r="AB1309" s="327"/>
    </row>
    <row r="1310" spans="1:28" s="40" customFormat="1" ht="15">
      <c r="A1310" s="412"/>
      <c r="B1310" s="412"/>
      <c r="C1310" s="412"/>
      <c r="D1310" s="412"/>
      <c r="E1310" s="412"/>
      <c r="F1310" s="412"/>
      <c r="G1310" s="689"/>
      <c r="H1310" s="689"/>
      <c r="I1310" s="689"/>
      <c r="J1310" s="689"/>
      <c r="K1310" s="689"/>
      <c r="L1310" s="689"/>
      <c r="M1310" s="689"/>
      <c r="N1310" s="689"/>
      <c r="O1310" s="689"/>
      <c r="P1310" s="689"/>
      <c r="Q1310" s="689"/>
      <c r="R1310" s="689"/>
      <c r="S1310" s="689"/>
      <c r="T1310" s="689"/>
      <c r="U1310" s="689"/>
      <c r="V1310" s="689"/>
      <c r="W1310" s="327"/>
      <c r="X1310" s="327"/>
      <c r="Y1310" s="327"/>
      <c r="Z1310" s="327"/>
      <c r="AA1310" s="327"/>
      <c r="AB1310" s="327"/>
    </row>
    <row r="1311" spans="1:28" s="40" customFormat="1" ht="15">
      <c r="A1311" s="412"/>
      <c r="B1311" s="412"/>
      <c r="C1311" s="412"/>
      <c r="D1311" s="412"/>
      <c r="E1311" s="412"/>
      <c r="F1311" s="412"/>
      <c r="G1311" s="689"/>
      <c r="H1311" s="689"/>
      <c r="I1311" s="689"/>
      <c r="J1311" s="689"/>
      <c r="K1311" s="689"/>
      <c r="L1311" s="689"/>
      <c r="M1311" s="689"/>
      <c r="N1311" s="689"/>
      <c r="O1311" s="689"/>
      <c r="P1311" s="689"/>
      <c r="Q1311" s="689"/>
      <c r="R1311" s="689"/>
      <c r="S1311" s="689"/>
      <c r="T1311" s="689"/>
      <c r="U1311" s="689"/>
      <c r="V1311" s="689"/>
      <c r="W1311" s="327"/>
      <c r="X1311" s="327"/>
      <c r="Y1311" s="327"/>
      <c r="Z1311" s="327"/>
      <c r="AA1311" s="327"/>
      <c r="AB1311" s="327"/>
    </row>
    <row r="1312" spans="1:28" s="40" customFormat="1" ht="15">
      <c r="A1312" s="412"/>
      <c r="B1312" s="412"/>
      <c r="C1312" s="412"/>
      <c r="D1312" s="412"/>
      <c r="E1312" s="412"/>
      <c r="F1312" s="412"/>
      <c r="G1312" s="689"/>
      <c r="H1312" s="689"/>
      <c r="I1312" s="689"/>
      <c r="J1312" s="689"/>
      <c r="K1312" s="689"/>
      <c r="L1312" s="689"/>
      <c r="M1312" s="689"/>
      <c r="N1312" s="689"/>
      <c r="O1312" s="689"/>
      <c r="P1312" s="689"/>
      <c r="Q1312" s="689"/>
      <c r="R1312" s="689"/>
      <c r="S1312" s="689"/>
      <c r="T1312" s="689"/>
      <c r="U1312" s="689"/>
      <c r="V1312" s="689"/>
      <c r="W1312" s="327"/>
      <c r="X1312" s="327"/>
      <c r="Y1312" s="327"/>
      <c r="Z1312" s="327"/>
      <c r="AA1312" s="327"/>
      <c r="AB1312" s="327"/>
    </row>
    <row r="1313" spans="1:28" s="40" customFormat="1" ht="15">
      <c r="A1313" s="412"/>
      <c r="B1313" s="412"/>
      <c r="C1313" s="412"/>
      <c r="D1313" s="412"/>
      <c r="E1313" s="412"/>
      <c r="F1313" s="412"/>
      <c r="G1313" s="689"/>
      <c r="H1313" s="689"/>
      <c r="I1313" s="689"/>
      <c r="J1313" s="689"/>
      <c r="K1313" s="689"/>
      <c r="L1313" s="689"/>
      <c r="M1313" s="689"/>
      <c r="N1313" s="689"/>
      <c r="O1313" s="689"/>
      <c r="P1313" s="689"/>
      <c r="Q1313" s="689"/>
      <c r="R1313" s="689"/>
      <c r="S1313" s="689"/>
      <c r="T1313" s="689"/>
      <c r="U1313" s="689"/>
      <c r="V1313" s="689"/>
      <c r="W1313" s="327"/>
      <c r="X1313" s="327"/>
      <c r="Y1313" s="327"/>
      <c r="Z1313" s="327"/>
      <c r="AA1313" s="327"/>
      <c r="AB1313" s="327"/>
    </row>
    <row r="1314" spans="1:28" s="40" customFormat="1" ht="15">
      <c r="A1314" s="412"/>
      <c r="B1314" s="412"/>
      <c r="C1314" s="412"/>
      <c r="D1314" s="412"/>
      <c r="E1314" s="412"/>
      <c r="F1314" s="412"/>
      <c r="G1314" s="689"/>
      <c r="H1314" s="689"/>
      <c r="I1314" s="689"/>
      <c r="J1314" s="689"/>
      <c r="K1314" s="689"/>
      <c r="L1314" s="689"/>
      <c r="M1314" s="689"/>
      <c r="N1314" s="689"/>
      <c r="O1314" s="689"/>
      <c r="P1314" s="689"/>
      <c r="Q1314" s="689"/>
      <c r="R1314" s="689"/>
      <c r="S1314" s="689"/>
      <c r="T1314" s="689"/>
      <c r="U1314" s="689"/>
      <c r="V1314" s="689"/>
      <c r="W1314" s="327"/>
      <c r="X1314" s="327"/>
      <c r="Y1314" s="327"/>
      <c r="Z1314" s="327"/>
      <c r="AA1314" s="327"/>
      <c r="AB1314" s="327"/>
    </row>
    <row r="1315" spans="1:28" s="40" customFormat="1" ht="15">
      <c r="A1315" s="412"/>
      <c r="B1315" s="412"/>
      <c r="C1315" s="412"/>
      <c r="D1315" s="412"/>
      <c r="E1315" s="412"/>
      <c r="F1315" s="412"/>
      <c r="G1315" s="689"/>
      <c r="H1315" s="689"/>
      <c r="I1315" s="689"/>
      <c r="J1315" s="689"/>
      <c r="K1315" s="689"/>
      <c r="L1315" s="689"/>
      <c r="M1315" s="689"/>
      <c r="N1315" s="689"/>
      <c r="O1315" s="689"/>
      <c r="P1315" s="689"/>
      <c r="Q1315" s="689"/>
      <c r="R1315" s="689"/>
      <c r="S1315" s="689"/>
      <c r="T1315" s="689"/>
      <c r="U1315" s="689"/>
      <c r="V1315" s="689"/>
      <c r="W1315" s="327"/>
      <c r="X1315" s="327"/>
      <c r="Y1315" s="327"/>
      <c r="Z1315" s="327"/>
      <c r="AA1315" s="327"/>
      <c r="AB1315" s="327"/>
    </row>
    <row r="1316" spans="1:28" s="40" customFormat="1" ht="15">
      <c r="A1316" s="412"/>
      <c r="B1316" s="412"/>
      <c r="C1316" s="412"/>
      <c r="D1316" s="412"/>
      <c r="E1316" s="412"/>
      <c r="F1316" s="412"/>
      <c r="G1316" s="689"/>
      <c r="H1316" s="689"/>
      <c r="I1316" s="689"/>
      <c r="J1316" s="689"/>
      <c r="K1316" s="689"/>
      <c r="L1316" s="689"/>
      <c r="M1316" s="689"/>
      <c r="N1316" s="689"/>
      <c r="O1316" s="689"/>
      <c r="P1316" s="689"/>
      <c r="Q1316" s="689"/>
      <c r="R1316" s="689"/>
      <c r="S1316" s="689"/>
      <c r="T1316" s="689"/>
      <c r="U1316" s="689"/>
      <c r="V1316" s="689"/>
      <c r="W1316" s="327"/>
      <c r="X1316" s="327"/>
      <c r="Y1316" s="327"/>
      <c r="Z1316" s="327"/>
      <c r="AA1316" s="327"/>
      <c r="AB1316" s="327"/>
    </row>
    <row r="1317" spans="1:28" s="40" customFormat="1" ht="15">
      <c r="A1317" s="412"/>
      <c r="B1317" s="412"/>
      <c r="C1317" s="412"/>
      <c r="D1317" s="412"/>
      <c r="E1317" s="412"/>
      <c r="F1317" s="412"/>
      <c r="G1317" s="689"/>
      <c r="H1317" s="689"/>
      <c r="I1317" s="689"/>
      <c r="J1317" s="689"/>
      <c r="K1317" s="689"/>
      <c r="L1317" s="689"/>
      <c r="M1317" s="689"/>
      <c r="N1317" s="689"/>
      <c r="O1317" s="689"/>
      <c r="P1317" s="689"/>
      <c r="Q1317" s="689"/>
      <c r="R1317" s="689"/>
      <c r="S1317" s="689"/>
      <c r="T1317" s="689"/>
      <c r="U1317" s="689"/>
      <c r="V1317" s="689"/>
      <c r="W1317" s="327"/>
      <c r="X1317" s="327"/>
      <c r="Y1317" s="327"/>
      <c r="Z1317" s="327"/>
      <c r="AA1317" s="327"/>
      <c r="AB1317" s="327"/>
    </row>
    <row r="1318" spans="1:28" s="40" customFormat="1" ht="15">
      <c r="A1318" s="412"/>
      <c r="B1318" s="412"/>
      <c r="C1318" s="412"/>
      <c r="D1318" s="412"/>
      <c r="E1318" s="412"/>
      <c r="F1318" s="412"/>
      <c r="G1318" s="689"/>
      <c r="H1318" s="689"/>
      <c r="I1318" s="689"/>
      <c r="J1318" s="689"/>
      <c r="K1318" s="689"/>
      <c r="L1318" s="689"/>
      <c r="M1318" s="689"/>
      <c r="N1318" s="689"/>
      <c r="O1318" s="689"/>
      <c r="P1318" s="689"/>
      <c r="Q1318" s="689"/>
      <c r="R1318" s="689"/>
      <c r="S1318" s="689"/>
      <c r="T1318" s="689"/>
      <c r="U1318" s="689"/>
      <c r="V1318" s="689"/>
      <c r="W1318" s="327"/>
      <c r="X1318" s="327"/>
      <c r="Y1318" s="327"/>
      <c r="Z1318" s="327"/>
      <c r="AA1318" s="327"/>
      <c r="AB1318" s="327"/>
    </row>
    <row r="1319" spans="1:28" s="40" customFormat="1" ht="15">
      <c r="A1319" s="412"/>
      <c r="B1319" s="412"/>
      <c r="C1319" s="412"/>
      <c r="D1319" s="412"/>
      <c r="E1319" s="412"/>
      <c r="F1319" s="412"/>
      <c r="G1319" s="689"/>
      <c r="H1319" s="689"/>
      <c r="I1319" s="689"/>
      <c r="J1319" s="689"/>
      <c r="K1319" s="689"/>
      <c r="L1319" s="689"/>
      <c r="M1319" s="689"/>
      <c r="N1319" s="689"/>
      <c r="O1319" s="689"/>
      <c r="P1319" s="689"/>
      <c r="Q1319" s="689"/>
      <c r="R1319" s="689"/>
      <c r="S1319" s="689"/>
      <c r="T1319" s="689"/>
      <c r="U1319" s="689"/>
      <c r="V1319" s="689"/>
      <c r="W1319" s="327"/>
      <c r="X1319" s="327"/>
      <c r="Y1319" s="327"/>
      <c r="Z1319" s="327"/>
      <c r="AA1319" s="327"/>
      <c r="AB1319" s="327"/>
    </row>
    <row r="1320" spans="1:28" s="40" customFormat="1" ht="15">
      <c r="A1320" s="412"/>
      <c r="B1320" s="412"/>
      <c r="C1320" s="412"/>
      <c r="D1320" s="412"/>
      <c r="E1320" s="412"/>
      <c r="F1320" s="412"/>
      <c r="G1320" s="689"/>
      <c r="H1320" s="689"/>
      <c r="I1320" s="689"/>
      <c r="J1320" s="689"/>
      <c r="K1320" s="689"/>
      <c r="L1320" s="689"/>
      <c r="M1320" s="689"/>
      <c r="N1320" s="689"/>
      <c r="O1320" s="689"/>
      <c r="P1320" s="689"/>
      <c r="Q1320" s="689"/>
      <c r="R1320" s="689"/>
      <c r="S1320" s="689"/>
      <c r="T1320" s="689"/>
      <c r="U1320" s="689"/>
      <c r="V1320" s="689"/>
      <c r="W1320" s="327"/>
      <c r="X1320" s="327"/>
      <c r="Y1320" s="327"/>
      <c r="Z1320" s="327"/>
      <c r="AA1320" s="327"/>
      <c r="AB1320" s="327"/>
    </row>
    <row r="1321" spans="1:28" s="40" customFormat="1" ht="15">
      <c r="A1321" s="412"/>
      <c r="B1321" s="412"/>
      <c r="C1321" s="412"/>
      <c r="D1321" s="412"/>
      <c r="E1321" s="412"/>
      <c r="F1321" s="412"/>
      <c r="G1321" s="689"/>
      <c r="H1321" s="689"/>
      <c r="I1321" s="689"/>
      <c r="J1321" s="689"/>
      <c r="K1321" s="689"/>
      <c r="L1321" s="689"/>
      <c r="M1321" s="689"/>
      <c r="N1321" s="689"/>
      <c r="O1321" s="689"/>
      <c r="P1321" s="689"/>
      <c r="Q1321" s="689"/>
      <c r="R1321" s="689"/>
      <c r="S1321" s="689"/>
      <c r="T1321" s="689"/>
      <c r="U1321" s="689"/>
      <c r="V1321" s="689"/>
      <c r="W1321" s="327"/>
      <c r="X1321" s="327"/>
      <c r="Y1321" s="327"/>
      <c r="Z1321" s="327"/>
      <c r="AA1321" s="327"/>
      <c r="AB1321" s="327"/>
    </row>
    <row r="1322" spans="1:28" s="40" customFormat="1" ht="15">
      <c r="A1322" s="412"/>
      <c r="B1322" s="412"/>
      <c r="C1322" s="412"/>
      <c r="D1322" s="412"/>
      <c r="E1322" s="412"/>
      <c r="F1322" s="412"/>
      <c r="G1322" s="689"/>
      <c r="H1322" s="689"/>
      <c r="I1322" s="689"/>
      <c r="J1322" s="689"/>
      <c r="K1322" s="689"/>
      <c r="L1322" s="689"/>
      <c r="M1322" s="689"/>
      <c r="N1322" s="689"/>
      <c r="O1322" s="689"/>
      <c r="P1322" s="689"/>
      <c r="Q1322" s="689"/>
      <c r="R1322" s="689"/>
      <c r="S1322" s="689"/>
      <c r="T1322" s="689"/>
      <c r="U1322" s="689"/>
      <c r="V1322" s="689"/>
      <c r="W1322" s="327"/>
      <c r="X1322" s="327"/>
      <c r="Y1322" s="327"/>
      <c r="Z1322" s="327"/>
      <c r="AA1322" s="327"/>
      <c r="AB1322" s="327"/>
    </row>
    <row r="1323" spans="1:28" s="40" customFormat="1" ht="15">
      <c r="A1323" s="412"/>
      <c r="B1323" s="412"/>
      <c r="C1323" s="412"/>
      <c r="D1323" s="412"/>
      <c r="E1323" s="412"/>
      <c r="F1323" s="412"/>
      <c r="G1323" s="689"/>
      <c r="H1323" s="689"/>
      <c r="I1323" s="689"/>
      <c r="J1323" s="689"/>
      <c r="K1323" s="689"/>
      <c r="L1323" s="689"/>
      <c r="M1323" s="689"/>
      <c r="N1323" s="689"/>
      <c r="O1323" s="689"/>
      <c r="P1323" s="689"/>
      <c r="Q1323" s="689"/>
      <c r="R1323" s="689"/>
      <c r="S1323" s="689"/>
      <c r="T1323" s="689"/>
      <c r="U1323" s="689"/>
      <c r="V1323" s="689"/>
      <c r="W1323" s="327"/>
      <c r="X1323" s="327"/>
      <c r="Y1323" s="327"/>
      <c r="Z1323" s="327"/>
      <c r="AA1323" s="327"/>
      <c r="AB1323" s="327"/>
    </row>
    <row r="1324" spans="1:28" s="40" customFormat="1" ht="15">
      <c r="A1324" s="412"/>
      <c r="B1324" s="412"/>
      <c r="C1324" s="412"/>
      <c r="D1324" s="412"/>
      <c r="E1324" s="412"/>
      <c r="F1324" s="412"/>
      <c r="G1324" s="689"/>
      <c r="H1324" s="689"/>
      <c r="I1324" s="689"/>
      <c r="J1324" s="689"/>
      <c r="K1324" s="689"/>
      <c r="L1324" s="689"/>
      <c r="M1324" s="689"/>
      <c r="N1324" s="689"/>
      <c r="O1324" s="689"/>
      <c r="P1324" s="689"/>
      <c r="Q1324" s="689"/>
      <c r="R1324" s="689"/>
      <c r="S1324" s="689"/>
      <c r="T1324" s="689"/>
      <c r="U1324" s="689"/>
      <c r="V1324" s="689"/>
      <c r="W1324" s="327"/>
      <c r="X1324" s="327"/>
      <c r="Y1324" s="327"/>
      <c r="Z1324" s="327"/>
      <c r="AA1324" s="327"/>
      <c r="AB1324" s="327"/>
    </row>
    <row r="1325" spans="1:28" s="40" customFormat="1" ht="15">
      <c r="A1325" s="412"/>
      <c r="B1325" s="412"/>
      <c r="C1325" s="412"/>
      <c r="D1325" s="412"/>
      <c r="E1325" s="412"/>
      <c r="F1325" s="412"/>
      <c r="G1325" s="689"/>
      <c r="H1325" s="689"/>
      <c r="I1325" s="689"/>
      <c r="J1325" s="689"/>
      <c r="K1325" s="689"/>
      <c r="L1325" s="689"/>
      <c r="M1325" s="689"/>
      <c r="N1325" s="689"/>
      <c r="O1325" s="689"/>
      <c r="P1325" s="689"/>
      <c r="Q1325" s="689"/>
      <c r="R1325" s="689"/>
      <c r="S1325" s="689"/>
      <c r="T1325" s="689"/>
      <c r="U1325" s="689"/>
      <c r="V1325" s="689"/>
      <c r="W1325" s="327"/>
      <c r="X1325" s="327"/>
      <c r="Y1325" s="327"/>
      <c r="Z1325" s="327"/>
      <c r="AA1325" s="327"/>
      <c r="AB1325" s="327"/>
    </row>
    <row r="1326" spans="1:28" s="40" customFormat="1" ht="15">
      <c r="A1326" s="412"/>
      <c r="B1326" s="412"/>
      <c r="C1326" s="412"/>
      <c r="D1326" s="412"/>
      <c r="E1326" s="412"/>
      <c r="F1326" s="412"/>
      <c r="G1326" s="689"/>
      <c r="H1326" s="689"/>
      <c r="I1326" s="689"/>
      <c r="J1326" s="689"/>
      <c r="K1326" s="689"/>
      <c r="L1326" s="689"/>
      <c r="M1326" s="689"/>
      <c r="N1326" s="689"/>
      <c r="O1326" s="689"/>
      <c r="P1326" s="689"/>
      <c r="Q1326" s="689"/>
      <c r="R1326" s="689"/>
      <c r="S1326" s="689"/>
      <c r="T1326" s="689"/>
      <c r="U1326" s="689"/>
      <c r="V1326" s="689"/>
      <c r="W1326" s="327"/>
      <c r="X1326" s="327"/>
      <c r="Y1326" s="327"/>
      <c r="Z1326" s="327"/>
      <c r="AA1326" s="327"/>
      <c r="AB1326" s="327"/>
    </row>
    <row r="1327" spans="1:28" s="40" customFormat="1" ht="15">
      <c r="A1327" s="412"/>
      <c r="B1327" s="412"/>
      <c r="C1327" s="412"/>
      <c r="D1327" s="412"/>
      <c r="E1327" s="412"/>
      <c r="F1327" s="412"/>
      <c r="G1327" s="689"/>
      <c r="H1327" s="689"/>
      <c r="I1327" s="689"/>
      <c r="J1327" s="689"/>
      <c r="K1327" s="689"/>
      <c r="L1327" s="689"/>
      <c r="M1327" s="689"/>
      <c r="N1327" s="689"/>
      <c r="O1327" s="689"/>
      <c r="P1327" s="689"/>
      <c r="Q1327" s="689"/>
      <c r="R1327" s="689"/>
      <c r="S1327" s="689"/>
      <c r="T1327" s="689"/>
      <c r="U1327" s="689"/>
      <c r="V1327" s="689"/>
      <c r="W1327" s="327"/>
      <c r="X1327" s="327"/>
      <c r="Y1327" s="327"/>
      <c r="Z1327" s="327"/>
      <c r="AA1327" s="327"/>
      <c r="AB1327" s="327"/>
    </row>
    <row r="1328" spans="1:28" s="40" customFormat="1" ht="15">
      <c r="A1328" s="412"/>
      <c r="B1328" s="412"/>
      <c r="C1328" s="412"/>
      <c r="D1328" s="412"/>
      <c r="E1328" s="412"/>
      <c r="F1328" s="412"/>
      <c r="G1328" s="689"/>
      <c r="H1328" s="689"/>
      <c r="I1328" s="689"/>
      <c r="J1328" s="689"/>
      <c r="K1328" s="689"/>
      <c r="L1328" s="689"/>
      <c r="M1328" s="689"/>
      <c r="N1328" s="689"/>
      <c r="O1328" s="689"/>
      <c r="P1328" s="689"/>
      <c r="Q1328" s="689"/>
      <c r="R1328" s="689"/>
      <c r="S1328" s="689"/>
      <c r="T1328" s="689"/>
      <c r="U1328" s="689"/>
      <c r="V1328" s="689"/>
      <c r="W1328" s="327"/>
      <c r="X1328" s="327"/>
      <c r="Y1328" s="327"/>
      <c r="Z1328" s="327"/>
      <c r="AA1328" s="327"/>
      <c r="AB1328" s="327"/>
    </row>
    <row r="1329" spans="1:28" s="40" customFormat="1" ht="15">
      <c r="A1329" s="412"/>
      <c r="B1329" s="412"/>
      <c r="C1329" s="412"/>
      <c r="D1329" s="412"/>
      <c r="E1329" s="412"/>
      <c r="F1329" s="412"/>
      <c r="G1329" s="689"/>
      <c r="H1329" s="689"/>
      <c r="I1329" s="689"/>
      <c r="J1329" s="689"/>
      <c r="K1329" s="689"/>
      <c r="L1329" s="689"/>
      <c r="M1329" s="689"/>
      <c r="N1329" s="689"/>
      <c r="O1329" s="689"/>
      <c r="P1329" s="689"/>
      <c r="Q1329" s="689"/>
      <c r="R1329" s="689"/>
      <c r="S1329" s="689"/>
      <c r="T1329" s="689"/>
      <c r="U1329" s="689"/>
      <c r="V1329" s="689"/>
      <c r="W1329" s="327"/>
      <c r="X1329" s="327"/>
      <c r="Y1329" s="327"/>
      <c r="Z1329" s="327"/>
      <c r="AA1329" s="327"/>
      <c r="AB1329" s="327"/>
    </row>
    <row r="1330" spans="1:28" s="40" customFormat="1" ht="15">
      <c r="A1330" s="412"/>
      <c r="B1330" s="412"/>
      <c r="C1330" s="412"/>
      <c r="D1330" s="412"/>
      <c r="E1330" s="412"/>
      <c r="F1330" s="412"/>
      <c r="G1330" s="689"/>
      <c r="H1330" s="689"/>
      <c r="I1330" s="689"/>
      <c r="J1330" s="689"/>
      <c r="K1330" s="689"/>
      <c r="L1330" s="689"/>
      <c r="M1330" s="689"/>
      <c r="N1330" s="689"/>
      <c r="O1330" s="689"/>
      <c r="P1330" s="689"/>
      <c r="Q1330" s="689"/>
      <c r="R1330" s="689"/>
      <c r="S1330" s="689"/>
      <c r="T1330" s="689"/>
      <c r="U1330" s="689"/>
      <c r="V1330" s="689"/>
      <c r="W1330" s="327"/>
      <c r="X1330" s="327"/>
      <c r="Y1330" s="327"/>
      <c r="Z1330" s="327"/>
      <c r="AA1330" s="327"/>
      <c r="AB1330" s="327"/>
    </row>
    <row r="1331" spans="1:28" s="40" customFormat="1" ht="15">
      <c r="A1331" s="412"/>
      <c r="B1331" s="412"/>
      <c r="C1331" s="412"/>
      <c r="D1331" s="412"/>
      <c r="E1331" s="412"/>
      <c r="F1331" s="412"/>
      <c r="G1331" s="689"/>
      <c r="H1331" s="689"/>
      <c r="I1331" s="689"/>
      <c r="J1331" s="689"/>
      <c r="K1331" s="689"/>
      <c r="L1331" s="689"/>
      <c r="M1331" s="689"/>
      <c r="N1331" s="689"/>
      <c r="O1331" s="689"/>
      <c r="P1331" s="689"/>
      <c r="Q1331" s="689"/>
      <c r="R1331" s="689"/>
      <c r="S1331" s="689"/>
      <c r="T1331" s="689"/>
      <c r="U1331" s="689"/>
      <c r="V1331" s="689"/>
      <c r="W1331" s="327"/>
      <c r="X1331" s="327"/>
      <c r="Y1331" s="327"/>
      <c r="Z1331" s="327"/>
      <c r="AA1331" s="327"/>
      <c r="AB1331" s="327"/>
    </row>
    <row r="1332" spans="1:28" s="40" customFormat="1" ht="15">
      <c r="A1332" s="412"/>
      <c r="B1332" s="412"/>
      <c r="C1332" s="412"/>
      <c r="D1332" s="412"/>
      <c r="E1332" s="412"/>
      <c r="F1332" s="412"/>
      <c r="G1332" s="689"/>
      <c r="H1332" s="689"/>
      <c r="I1332" s="689"/>
      <c r="J1332" s="689"/>
      <c r="K1332" s="689"/>
      <c r="L1332" s="689"/>
      <c r="M1332" s="689"/>
      <c r="N1332" s="689"/>
      <c r="O1332" s="689"/>
      <c r="P1332" s="689"/>
      <c r="Q1332" s="689"/>
      <c r="R1332" s="689"/>
      <c r="S1332" s="689"/>
      <c r="T1332" s="689"/>
      <c r="U1332" s="689"/>
      <c r="V1332" s="689"/>
      <c r="W1332" s="327"/>
      <c r="X1332" s="327"/>
      <c r="Y1332" s="327"/>
      <c r="Z1332" s="327"/>
      <c r="AA1332" s="327"/>
      <c r="AB1332" s="327"/>
    </row>
    <row r="1333" spans="1:28" s="40" customFormat="1" ht="15">
      <c r="A1333" s="412"/>
      <c r="B1333" s="412"/>
      <c r="C1333" s="412"/>
      <c r="D1333" s="412"/>
      <c r="E1333" s="412"/>
      <c r="F1333" s="412"/>
      <c r="G1333" s="689"/>
      <c r="H1333" s="689"/>
      <c r="I1333" s="689"/>
      <c r="J1333" s="689"/>
      <c r="K1333" s="689"/>
      <c r="L1333" s="689"/>
      <c r="M1333" s="689"/>
      <c r="N1333" s="689"/>
      <c r="O1333" s="689"/>
      <c r="P1333" s="689"/>
      <c r="Q1333" s="689"/>
      <c r="R1333" s="689"/>
      <c r="S1333" s="689"/>
      <c r="T1333" s="689"/>
      <c r="U1333" s="689"/>
      <c r="V1333" s="689"/>
      <c r="W1333" s="327"/>
      <c r="X1333" s="327"/>
      <c r="Y1333" s="327"/>
      <c r="Z1333" s="327"/>
      <c r="AA1333" s="327"/>
      <c r="AB1333" s="327"/>
    </row>
    <row r="1334" spans="1:28" s="40" customFormat="1" ht="15">
      <c r="A1334" s="412"/>
      <c r="B1334" s="412"/>
      <c r="C1334" s="412"/>
      <c r="D1334" s="412"/>
      <c r="E1334" s="412"/>
      <c r="F1334" s="412"/>
      <c r="G1334" s="689"/>
      <c r="H1334" s="689"/>
      <c r="I1334" s="689"/>
      <c r="J1334" s="689"/>
      <c r="K1334" s="689"/>
      <c r="L1334" s="689"/>
      <c r="M1334" s="689"/>
      <c r="N1334" s="689"/>
      <c r="O1334" s="689"/>
      <c r="P1334" s="689"/>
      <c r="Q1334" s="689"/>
      <c r="R1334" s="689"/>
      <c r="S1334" s="689"/>
      <c r="T1334" s="689"/>
      <c r="U1334" s="689"/>
      <c r="V1334" s="689"/>
      <c r="W1334" s="327"/>
      <c r="X1334" s="327"/>
      <c r="Y1334" s="327"/>
      <c r="Z1334" s="327"/>
      <c r="AA1334" s="327"/>
      <c r="AB1334" s="327"/>
    </row>
    <row r="1335" spans="1:28" s="40" customFormat="1" ht="15">
      <c r="A1335" s="412"/>
      <c r="B1335" s="412"/>
      <c r="C1335" s="412"/>
      <c r="D1335" s="412"/>
      <c r="E1335" s="412"/>
      <c r="F1335" s="412"/>
      <c r="G1335" s="689"/>
      <c r="H1335" s="689"/>
      <c r="I1335" s="689"/>
      <c r="J1335" s="689"/>
      <c r="K1335" s="689"/>
      <c r="L1335" s="689"/>
      <c r="M1335" s="689"/>
      <c r="N1335" s="689"/>
      <c r="O1335" s="689"/>
      <c r="P1335" s="689"/>
      <c r="Q1335" s="689"/>
      <c r="R1335" s="689"/>
      <c r="S1335" s="689"/>
      <c r="T1335" s="689"/>
      <c r="U1335" s="689"/>
      <c r="V1335" s="689"/>
      <c r="W1335" s="327"/>
      <c r="X1335" s="327"/>
      <c r="Y1335" s="327"/>
      <c r="Z1335" s="327"/>
      <c r="AA1335" s="327"/>
      <c r="AB1335" s="327"/>
    </row>
    <row r="1336" spans="1:28" s="40" customFormat="1" ht="15">
      <c r="A1336" s="412"/>
      <c r="B1336" s="412"/>
      <c r="C1336" s="412"/>
      <c r="D1336" s="412"/>
      <c r="E1336" s="412"/>
      <c r="F1336" s="412"/>
      <c r="G1336" s="689"/>
      <c r="H1336" s="689"/>
      <c r="I1336" s="689"/>
      <c r="J1336" s="689"/>
      <c r="K1336" s="689"/>
      <c r="L1336" s="689"/>
      <c r="M1336" s="689"/>
      <c r="N1336" s="689"/>
      <c r="O1336" s="689"/>
      <c r="P1336" s="689"/>
      <c r="Q1336" s="689"/>
      <c r="R1336" s="689"/>
      <c r="S1336" s="689"/>
      <c r="T1336" s="689"/>
      <c r="U1336" s="689"/>
      <c r="V1336" s="689"/>
      <c r="W1336" s="327"/>
      <c r="X1336" s="327"/>
      <c r="Y1336" s="327"/>
      <c r="Z1336" s="327"/>
      <c r="AA1336" s="327"/>
      <c r="AB1336" s="327"/>
    </row>
    <row r="1337" spans="1:28" s="40" customFormat="1" ht="15">
      <c r="A1337" s="412"/>
      <c r="B1337" s="412"/>
      <c r="C1337" s="412"/>
      <c r="D1337" s="412"/>
      <c r="E1337" s="412"/>
      <c r="F1337" s="412"/>
      <c r="G1337" s="689"/>
      <c r="H1337" s="689"/>
      <c r="I1337" s="689"/>
      <c r="J1337" s="689"/>
      <c r="K1337" s="689"/>
      <c r="L1337" s="689"/>
      <c r="M1337" s="689"/>
      <c r="N1337" s="689"/>
      <c r="O1337" s="689"/>
      <c r="P1337" s="689"/>
      <c r="Q1337" s="689"/>
      <c r="R1337" s="689"/>
      <c r="S1337" s="689"/>
      <c r="T1337" s="689"/>
      <c r="U1337" s="689"/>
      <c r="V1337" s="689"/>
      <c r="W1337" s="327"/>
      <c r="X1337" s="327"/>
      <c r="Y1337" s="327"/>
      <c r="Z1337" s="327"/>
      <c r="AA1337" s="327"/>
      <c r="AB1337" s="327"/>
    </row>
    <row r="1338" spans="1:28" s="40" customFormat="1" ht="15">
      <c r="A1338" s="412"/>
      <c r="B1338" s="412"/>
      <c r="C1338" s="412"/>
      <c r="D1338" s="412"/>
      <c r="E1338" s="412"/>
      <c r="F1338" s="412"/>
      <c r="G1338" s="689"/>
      <c r="H1338" s="689"/>
      <c r="I1338" s="689"/>
      <c r="J1338" s="689"/>
      <c r="K1338" s="689"/>
      <c r="L1338" s="689"/>
      <c r="M1338" s="689"/>
      <c r="N1338" s="689"/>
      <c r="O1338" s="689"/>
      <c r="P1338" s="689"/>
      <c r="Q1338" s="689"/>
      <c r="R1338" s="689"/>
      <c r="S1338" s="689"/>
      <c r="T1338" s="689"/>
      <c r="U1338" s="689"/>
      <c r="V1338" s="689"/>
      <c r="W1338" s="327"/>
      <c r="X1338" s="327"/>
      <c r="Y1338" s="327"/>
      <c r="Z1338" s="327"/>
      <c r="AA1338" s="327"/>
      <c r="AB1338" s="327"/>
    </row>
    <row r="1339" spans="1:28" s="40" customFormat="1" ht="15">
      <c r="A1339" s="412"/>
      <c r="B1339" s="412"/>
      <c r="C1339" s="412"/>
      <c r="D1339" s="412"/>
      <c r="E1339" s="412"/>
      <c r="F1339" s="412"/>
      <c r="G1339" s="689"/>
      <c r="H1339" s="689"/>
      <c r="I1339" s="689"/>
      <c r="J1339" s="689"/>
      <c r="K1339" s="689"/>
      <c r="L1339" s="689"/>
      <c r="M1339" s="689"/>
      <c r="N1339" s="689"/>
      <c r="O1339" s="689"/>
      <c r="P1339" s="689"/>
      <c r="Q1339" s="689"/>
      <c r="R1339" s="689"/>
      <c r="S1339" s="689"/>
      <c r="T1339" s="689"/>
      <c r="U1339" s="689"/>
      <c r="V1339" s="689"/>
      <c r="W1339" s="327"/>
      <c r="X1339" s="327"/>
      <c r="Y1339" s="327"/>
      <c r="Z1339" s="327"/>
      <c r="AA1339" s="327"/>
      <c r="AB1339" s="327"/>
    </row>
    <row r="1340" spans="1:28" s="40" customFormat="1" ht="15">
      <c r="A1340" s="412"/>
      <c r="B1340" s="412"/>
      <c r="C1340" s="412"/>
      <c r="D1340" s="412"/>
      <c r="E1340" s="412"/>
      <c r="F1340" s="412"/>
      <c r="G1340" s="689"/>
      <c r="H1340" s="689"/>
      <c r="I1340" s="689"/>
      <c r="J1340" s="689"/>
      <c r="K1340" s="689"/>
      <c r="L1340" s="689"/>
      <c r="M1340" s="689"/>
      <c r="N1340" s="689"/>
      <c r="O1340" s="689"/>
      <c r="P1340" s="689"/>
      <c r="Q1340" s="689"/>
      <c r="R1340" s="689"/>
      <c r="S1340" s="689"/>
      <c r="T1340" s="689"/>
      <c r="U1340" s="689"/>
      <c r="V1340" s="689"/>
      <c r="W1340" s="327"/>
      <c r="X1340" s="327"/>
      <c r="Y1340" s="327"/>
      <c r="Z1340" s="327"/>
      <c r="AA1340" s="327"/>
      <c r="AB1340" s="327"/>
    </row>
    <row r="1341" spans="1:28" s="40" customFormat="1" ht="15">
      <c r="A1341" s="412"/>
      <c r="B1341" s="412"/>
      <c r="C1341" s="412"/>
      <c r="D1341" s="412"/>
      <c r="E1341" s="412"/>
      <c r="F1341" s="412"/>
      <c r="G1341" s="689"/>
      <c r="H1341" s="689"/>
      <c r="I1341" s="689"/>
      <c r="J1341" s="689"/>
      <c r="K1341" s="689"/>
      <c r="L1341" s="689"/>
      <c r="M1341" s="689"/>
      <c r="N1341" s="689"/>
      <c r="O1341" s="689"/>
      <c r="P1341" s="689"/>
      <c r="Q1341" s="689"/>
      <c r="R1341" s="689"/>
      <c r="S1341" s="689"/>
      <c r="T1341" s="689"/>
      <c r="U1341" s="689"/>
      <c r="V1341" s="689"/>
      <c r="W1341" s="327"/>
      <c r="X1341" s="327"/>
      <c r="Y1341" s="327"/>
      <c r="Z1341" s="327"/>
      <c r="AA1341" s="327"/>
      <c r="AB1341" s="327"/>
    </row>
    <row r="1342" spans="1:28" s="40" customFormat="1" ht="15">
      <c r="A1342" s="412"/>
      <c r="B1342" s="412"/>
      <c r="C1342" s="412"/>
      <c r="D1342" s="412"/>
      <c r="E1342" s="412"/>
      <c r="F1342" s="412"/>
      <c r="G1342" s="689"/>
      <c r="H1342" s="689"/>
      <c r="I1342" s="689"/>
      <c r="J1342" s="689"/>
      <c r="K1342" s="689"/>
      <c r="L1342" s="689"/>
      <c r="M1342" s="689"/>
      <c r="N1342" s="689"/>
      <c r="O1342" s="689"/>
      <c r="P1342" s="689"/>
      <c r="Q1342" s="689"/>
      <c r="R1342" s="689"/>
      <c r="S1342" s="689"/>
      <c r="T1342" s="689"/>
      <c r="U1342" s="689"/>
      <c r="V1342" s="689"/>
      <c r="W1342" s="327"/>
      <c r="X1342" s="327"/>
      <c r="Y1342" s="327"/>
      <c r="Z1342" s="327"/>
      <c r="AA1342" s="327"/>
      <c r="AB1342" s="327"/>
    </row>
    <row r="1343" spans="1:28" s="40" customFormat="1" ht="15">
      <c r="A1343" s="412"/>
      <c r="B1343" s="412"/>
      <c r="C1343" s="412"/>
      <c r="D1343" s="412"/>
      <c r="E1343" s="412"/>
      <c r="F1343" s="412"/>
      <c r="G1343" s="689"/>
      <c r="H1343" s="689"/>
      <c r="I1343" s="689"/>
      <c r="J1343" s="689"/>
      <c r="K1343" s="689"/>
      <c r="L1343" s="689"/>
      <c r="M1343" s="689"/>
      <c r="N1343" s="689"/>
      <c r="O1343" s="689"/>
      <c r="P1343" s="689"/>
      <c r="Q1343" s="689"/>
      <c r="R1343" s="689"/>
      <c r="S1343" s="689"/>
      <c r="T1343" s="689"/>
      <c r="U1343" s="689"/>
      <c r="V1343" s="689"/>
      <c r="W1343" s="327"/>
      <c r="X1343" s="327"/>
      <c r="Y1343" s="327"/>
      <c r="Z1343" s="327"/>
      <c r="AA1343" s="327"/>
      <c r="AB1343" s="327"/>
    </row>
    <row r="1344" spans="1:28" s="40" customFormat="1" ht="15">
      <c r="A1344" s="412"/>
      <c r="B1344" s="412"/>
      <c r="C1344" s="412"/>
      <c r="D1344" s="412"/>
      <c r="E1344" s="412"/>
      <c r="F1344" s="412"/>
      <c r="G1344" s="689"/>
      <c r="H1344" s="689"/>
      <c r="I1344" s="689"/>
      <c r="J1344" s="689"/>
      <c r="K1344" s="689"/>
      <c r="L1344" s="689"/>
      <c r="M1344" s="689"/>
      <c r="N1344" s="689"/>
      <c r="O1344" s="689"/>
      <c r="P1344" s="689"/>
      <c r="Q1344" s="689"/>
      <c r="R1344" s="689"/>
      <c r="S1344" s="689"/>
      <c r="T1344" s="689"/>
      <c r="U1344" s="689"/>
      <c r="V1344" s="689"/>
      <c r="W1344" s="327"/>
      <c r="X1344" s="327"/>
      <c r="Y1344" s="327"/>
      <c r="Z1344" s="327"/>
      <c r="AA1344" s="327"/>
      <c r="AB1344" s="327"/>
    </row>
    <row r="1345" spans="1:28" s="40" customFormat="1" ht="15">
      <c r="A1345" s="412"/>
      <c r="B1345" s="412"/>
      <c r="C1345" s="412"/>
      <c r="D1345" s="412"/>
      <c r="E1345" s="412"/>
      <c r="F1345" s="412"/>
      <c r="G1345" s="689"/>
      <c r="H1345" s="689"/>
      <c r="I1345" s="689"/>
      <c r="J1345" s="689"/>
      <c r="K1345" s="689"/>
      <c r="L1345" s="689"/>
      <c r="M1345" s="689"/>
      <c r="N1345" s="689"/>
      <c r="O1345" s="689"/>
      <c r="P1345" s="689"/>
      <c r="Q1345" s="689"/>
      <c r="R1345" s="689"/>
      <c r="S1345" s="689"/>
      <c r="T1345" s="689"/>
      <c r="U1345" s="689"/>
      <c r="V1345" s="689"/>
      <c r="W1345" s="327"/>
      <c r="X1345" s="327"/>
      <c r="Y1345" s="327"/>
      <c r="Z1345" s="327"/>
      <c r="AA1345" s="327"/>
      <c r="AB1345" s="327"/>
    </row>
    <row r="1346" spans="1:28" s="40" customFormat="1" ht="15">
      <c r="A1346" s="412"/>
      <c r="B1346" s="412"/>
      <c r="C1346" s="412"/>
      <c r="D1346" s="412"/>
      <c r="E1346" s="412"/>
      <c r="F1346" s="412"/>
      <c r="G1346" s="689"/>
      <c r="H1346" s="689"/>
      <c r="I1346" s="689"/>
      <c r="J1346" s="689"/>
      <c r="K1346" s="689"/>
      <c r="L1346" s="689"/>
      <c r="M1346" s="689"/>
      <c r="N1346" s="689"/>
      <c r="O1346" s="689"/>
      <c r="P1346" s="689"/>
      <c r="Q1346" s="689"/>
      <c r="R1346" s="689"/>
      <c r="S1346" s="689"/>
      <c r="T1346" s="689"/>
      <c r="U1346" s="689"/>
      <c r="V1346" s="689"/>
      <c r="W1346" s="327"/>
      <c r="X1346" s="327"/>
      <c r="Y1346" s="327"/>
      <c r="Z1346" s="327"/>
      <c r="AA1346" s="327"/>
      <c r="AB1346" s="327"/>
    </row>
    <row r="1347" spans="1:28" s="40" customFormat="1" ht="15">
      <c r="A1347" s="412"/>
      <c r="B1347" s="412"/>
      <c r="C1347" s="412"/>
      <c r="D1347" s="412"/>
      <c r="E1347" s="412"/>
      <c r="F1347" s="412"/>
      <c r="G1347" s="689"/>
      <c r="H1347" s="689"/>
      <c r="I1347" s="689"/>
      <c r="J1347" s="689"/>
      <c r="K1347" s="689"/>
      <c r="L1347" s="689"/>
      <c r="M1347" s="689"/>
      <c r="N1347" s="689"/>
      <c r="O1347" s="689"/>
      <c r="P1347" s="689"/>
      <c r="Q1347" s="689"/>
      <c r="R1347" s="689"/>
      <c r="S1347" s="689"/>
      <c r="T1347" s="689"/>
      <c r="U1347" s="689"/>
      <c r="V1347" s="689"/>
      <c r="W1347" s="327"/>
      <c r="X1347" s="327"/>
      <c r="Y1347" s="327"/>
      <c r="Z1347" s="327"/>
      <c r="AA1347" s="327"/>
      <c r="AB1347" s="327"/>
    </row>
    <row r="1348" spans="1:28" s="40" customFormat="1" ht="15">
      <c r="A1348" s="412"/>
      <c r="B1348" s="412"/>
      <c r="C1348" s="412"/>
      <c r="D1348" s="412"/>
      <c r="E1348" s="412"/>
      <c r="F1348" s="412"/>
      <c r="G1348" s="689"/>
      <c r="H1348" s="689"/>
      <c r="I1348" s="689"/>
      <c r="J1348" s="689"/>
      <c r="K1348" s="689"/>
      <c r="L1348" s="689"/>
      <c r="M1348" s="689"/>
      <c r="N1348" s="689"/>
      <c r="O1348" s="689"/>
      <c r="P1348" s="689"/>
      <c r="Q1348" s="689"/>
      <c r="R1348" s="689"/>
      <c r="S1348" s="689"/>
      <c r="T1348" s="689"/>
      <c r="U1348" s="689"/>
      <c r="V1348" s="689"/>
      <c r="W1348" s="327"/>
      <c r="X1348" s="327"/>
      <c r="Y1348" s="327"/>
      <c r="Z1348" s="327"/>
      <c r="AA1348" s="327"/>
      <c r="AB1348" s="327"/>
    </row>
    <row r="1349" spans="1:28" s="40" customFormat="1" ht="15">
      <c r="A1349" s="412"/>
      <c r="B1349" s="412"/>
      <c r="C1349" s="412"/>
      <c r="D1349" s="412"/>
      <c r="E1349" s="412"/>
      <c r="F1349" s="412"/>
      <c r="G1349" s="689"/>
      <c r="H1349" s="689"/>
      <c r="I1349" s="689"/>
      <c r="J1349" s="689"/>
      <c r="K1349" s="689"/>
      <c r="L1349" s="689"/>
      <c r="M1349" s="689"/>
      <c r="N1349" s="689"/>
      <c r="O1349" s="689"/>
      <c r="P1349" s="689"/>
      <c r="Q1349" s="689"/>
      <c r="R1349" s="689"/>
      <c r="S1349" s="689"/>
      <c r="T1349" s="689"/>
      <c r="U1349" s="689"/>
      <c r="V1349" s="689"/>
      <c r="W1349" s="327"/>
      <c r="X1349" s="327"/>
      <c r="Y1349" s="327"/>
      <c r="Z1349" s="327"/>
      <c r="AA1349" s="327"/>
      <c r="AB1349" s="327"/>
    </row>
    <row r="1350" spans="1:28" s="40" customFormat="1" ht="15">
      <c r="A1350" s="412"/>
      <c r="B1350" s="412"/>
      <c r="C1350" s="412"/>
      <c r="D1350" s="412"/>
      <c r="E1350" s="412"/>
      <c r="F1350" s="412"/>
      <c r="G1350" s="689"/>
      <c r="H1350" s="689"/>
      <c r="I1350" s="689"/>
      <c r="J1350" s="689"/>
      <c r="K1350" s="689"/>
      <c r="L1350" s="689"/>
      <c r="M1350" s="689"/>
      <c r="N1350" s="689"/>
      <c r="O1350" s="689"/>
      <c r="P1350" s="689"/>
      <c r="Q1350" s="689"/>
      <c r="R1350" s="689"/>
      <c r="S1350" s="689"/>
      <c r="T1350" s="689"/>
      <c r="U1350" s="689"/>
      <c r="V1350" s="689"/>
      <c r="W1350" s="327"/>
      <c r="X1350" s="327"/>
      <c r="Y1350" s="327"/>
      <c r="Z1350" s="327"/>
      <c r="AA1350" s="327"/>
      <c r="AB1350" s="327"/>
    </row>
    <row r="1351" spans="1:28" s="40" customFormat="1" ht="15">
      <c r="A1351" s="412"/>
      <c r="B1351" s="412"/>
      <c r="C1351" s="412"/>
      <c r="D1351" s="412"/>
      <c r="E1351" s="412"/>
      <c r="F1351" s="412"/>
      <c r="G1351" s="689"/>
      <c r="H1351" s="689"/>
      <c r="I1351" s="689"/>
      <c r="J1351" s="689"/>
      <c r="K1351" s="689"/>
      <c r="L1351" s="689"/>
      <c r="M1351" s="689"/>
      <c r="N1351" s="689"/>
      <c r="O1351" s="689"/>
      <c r="P1351" s="689"/>
      <c r="Q1351" s="689"/>
      <c r="R1351" s="689"/>
      <c r="S1351" s="689"/>
      <c r="T1351" s="689"/>
      <c r="U1351" s="689"/>
      <c r="V1351" s="689"/>
      <c r="W1351" s="327"/>
      <c r="X1351" s="327"/>
      <c r="Y1351" s="327"/>
      <c r="Z1351" s="327"/>
      <c r="AA1351" s="327"/>
      <c r="AB1351" s="327"/>
    </row>
    <row r="1352" spans="1:28" s="40" customFormat="1" ht="15">
      <c r="A1352" s="412"/>
      <c r="B1352" s="412"/>
      <c r="C1352" s="412"/>
      <c r="D1352" s="412"/>
      <c r="E1352" s="412"/>
      <c r="F1352" s="412"/>
      <c r="G1352" s="689"/>
      <c r="H1352" s="689"/>
      <c r="I1352" s="689"/>
      <c r="J1352" s="689"/>
      <c r="K1352" s="689"/>
      <c r="L1352" s="689"/>
      <c r="M1352" s="689"/>
      <c r="N1352" s="689"/>
      <c r="O1352" s="689"/>
      <c r="P1352" s="689"/>
      <c r="Q1352" s="689"/>
      <c r="R1352" s="689"/>
      <c r="S1352" s="689"/>
      <c r="T1352" s="689"/>
      <c r="U1352" s="689"/>
      <c r="V1352" s="689"/>
      <c r="W1352" s="327"/>
      <c r="X1352" s="327"/>
      <c r="Y1352" s="327"/>
      <c r="Z1352" s="327"/>
      <c r="AA1352" s="327"/>
      <c r="AB1352" s="327"/>
    </row>
    <row r="1353" spans="1:28" s="40" customFormat="1" ht="15">
      <c r="A1353" s="412"/>
      <c r="B1353" s="412"/>
      <c r="C1353" s="412"/>
      <c r="D1353" s="412"/>
      <c r="E1353" s="412"/>
      <c r="F1353" s="412"/>
      <c r="G1353" s="689"/>
      <c r="H1353" s="689"/>
      <c r="I1353" s="689"/>
      <c r="J1353" s="689"/>
      <c r="K1353" s="689"/>
      <c r="L1353" s="689"/>
      <c r="M1353" s="689"/>
      <c r="N1353" s="689"/>
      <c r="O1353" s="689"/>
      <c r="P1353" s="689"/>
      <c r="Q1353" s="689"/>
      <c r="R1353" s="689"/>
      <c r="S1353" s="689"/>
      <c r="T1353" s="689"/>
      <c r="U1353" s="689"/>
      <c r="V1353" s="689"/>
      <c r="W1353" s="327"/>
      <c r="X1353" s="327"/>
      <c r="Y1353" s="327"/>
      <c r="Z1353" s="327"/>
      <c r="AA1353" s="327"/>
      <c r="AB1353" s="327"/>
    </row>
    <row r="1354" spans="1:28" s="40" customFormat="1" ht="15">
      <c r="A1354" s="412"/>
      <c r="B1354" s="412"/>
      <c r="C1354" s="412"/>
      <c r="D1354" s="412"/>
      <c r="E1354" s="412"/>
      <c r="F1354" s="412"/>
      <c r="G1354" s="689"/>
      <c r="H1354" s="689"/>
      <c r="I1354" s="689"/>
      <c r="J1354" s="689"/>
      <c r="K1354" s="689"/>
      <c r="L1354" s="689"/>
      <c r="M1354" s="689"/>
      <c r="N1354" s="689"/>
      <c r="O1354" s="689"/>
      <c r="P1354" s="689"/>
      <c r="Q1354" s="689"/>
      <c r="R1354" s="689"/>
      <c r="S1354" s="689"/>
      <c r="T1354" s="689"/>
      <c r="U1354" s="689"/>
      <c r="V1354" s="689"/>
      <c r="W1354" s="327"/>
      <c r="X1354" s="327"/>
      <c r="Y1354" s="327"/>
      <c r="Z1354" s="327"/>
      <c r="AA1354" s="327"/>
      <c r="AB1354" s="327"/>
    </row>
    <row r="1355" spans="1:28" s="40" customFormat="1" ht="15">
      <c r="A1355" s="412"/>
      <c r="B1355" s="412"/>
      <c r="C1355" s="412"/>
      <c r="D1355" s="412"/>
      <c r="E1355" s="412"/>
      <c r="F1355" s="412"/>
      <c r="G1355" s="689"/>
      <c r="H1355" s="689"/>
      <c r="I1355" s="689"/>
      <c r="J1355" s="689"/>
      <c r="K1355" s="689"/>
      <c r="L1355" s="689"/>
      <c r="M1355" s="689"/>
      <c r="N1355" s="689"/>
      <c r="O1355" s="689"/>
      <c r="P1355" s="689"/>
      <c r="Q1355" s="689"/>
      <c r="R1355" s="689"/>
      <c r="S1355" s="689"/>
      <c r="T1355" s="689"/>
      <c r="U1355" s="689"/>
      <c r="V1355" s="689"/>
      <c r="W1355" s="327"/>
      <c r="X1355" s="327"/>
      <c r="Y1355" s="327"/>
      <c r="Z1355" s="327"/>
      <c r="AA1355" s="327"/>
      <c r="AB1355" s="327"/>
    </row>
    <row r="1356" spans="1:28" s="40" customFormat="1" ht="15">
      <c r="A1356" s="412"/>
      <c r="B1356" s="412"/>
      <c r="C1356" s="412"/>
      <c r="D1356" s="412"/>
      <c r="E1356" s="412"/>
      <c r="F1356" s="412"/>
      <c r="G1356" s="689"/>
      <c r="H1356" s="689"/>
      <c r="I1356" s="689"/>
      <c r="J1356" s="689"/>
      <c r="K1356" s="689"/>
      <c r="L1356" s="689"/>
      <c r="M1356" s="689"/>
      <c r="N1356" s="689"/>
      <c r="O1356" s="689"/>
      <c r="P1356" s="689"/>
      <c r="Q1356" s="689"/>
      <c r="R1356" s="689"/>
      <c r="S1356" s="689"/>
      <c r="T1356" s="689"/>
      <c r="U1356" s="689"/>
      <c r="V1356" s="689"/>
      <c r="W1356" s="327"/>
      <c r="X1356" s="327"/>
      <c r="Y1356" s="327"/>
      <c r="Z1356" s="327"/>
      <c r="AA1356" s="327"/>
      <c r="AB1356" s="327"/>
    </row>
    <row r="1357" spans="1:28" s="40" customFormat="1" ht="15">
      <c r="A1357" s="412"/>
      <c r="B1357" s="412"/>
      <c r="C1357" s="412"/>
      <c r="D1357" s="412"/>
      <c r="E1357" s="412"/>
      <c r="F1357" s="412"/>
      <c r="G1357" s="689"/>
      <c r="H1357" s="689"/>
      <c r="I1357" s="689"/>
      <c r="J1357" s="689"/>
      <c r="K1357" s="689"/>
      <c r="L1357" s="689"/>
      <c r="M1357" s="689"/>
      <c r="N1357" s="689"/>
      <c r="O1357" s="689"/>
      <c r="P1357" s="689"/>
      <c r="Q1357" s="689"/>
      <c r="R1357" s="689"/>
      <c r="S1357" s="689"/>
      <c r="T1357" s="689"/>
      <c r="U1357" s="689"/>
      <c r="V1357" s="689"/>
      <c r="W1357" s="327"/>
      <c r="X1357" s="327"/>
      <c r="Y1357" s="327"/>
      <c r="Z1357" s="327"/>
      <c r="AA1357" s="327"/>
      <c r="AB1357" s="327"/>
    </row>
    <row r="1358" spans="1:28" s="40" customFormat="1" ht="15">
      <c r="A1358" s="412"/>
      <c r="B1358" s="412"/>
      <c r="C1358" s="412"/>
      <c r="D1358" s="412"/>
      <c r="E1358" s="412"/>
      <c r="F1358" s="412"/>
      <c r="G1358" s="689"/>
      <c r="H1358" s="689"/>
      <c r="I1358" s="689"/>
      <c r="J1358" s="689"/>
      <c r="K1358" s="689"/>
      <c r="L1358" s="689"/>
      <c r="M1358" s="689"/>
      <c r="N1358" s="689"/>
      <c r="O1358" s="689"/>
      <c r="P1358" s="689"/>
      <c r="Q1358" s="689"/>
      <c r="R1358" s="689"/>
      <c r="S1358" s="689"/>
      <c r="T1358" s="689"/>
      <c r="U1358" s="689"/>
      <c r="V1358" s="689"/>
      <c r="W1358" s="327"/>
      <c r="X1358" s="327"/>
      <c r="Y1358" s="327"/>
      <c r="Z1358" s="327"/>
      <c r="AA1358" s="327"/>
      <c r="AB1358" s="327"/>
    </row>
    <row r="1359" spans="1:28" s="40" customFormat="1" ht="15">
      <c r="A1359" s="412"/>
      <c r="B1359" s="412"/>
      <c r="C1359" s="412"/>
      <c r="D1359" s="412"/>
      <c r="E1359" s="412"/>
      <c r="F1359" s="412"/>
      <c r="G1359" s="689"/>
      <c r="H1359" s="689"/>
      <c r="I1359" s="689"/>
      <c r="J1359" s="689"/>
      <c r="K1359" s="689"/>
      <c r="L1359" s="689"/>
      <c r="M1359" s="689"/>
      <c r="N1359" s="689"/>
      <c r="O1359" s="689"/>
      <c r="P1359" s="689"/>
      <c r="Q1359" s="689"/>
      <c r="R1359" s="689"/>
      <c r="S1359" s="689"/>
      <c r="T1359" s="689"/>
      <c r="U1359" s="689"/>
      <c r="V1359" s="689"/>
      <c r="W1359" s="327"/>
      <c r="X1359" s="327"/>
      <c r="Y1359" s="327"/>
      <c r="Z1359" s="327"/>
      <c r="AA1359" s="327"/>
      <c r="AB1359" s="327"/>
    </row>
    <row r="1360" spans="1:28" s="40" customFormat="1" ht="15">
      <c r="A1360" s="412"/>
      <c r="B1360" s="412"/>
      <c r="C1360" s="412"/>
      <c r="D1360" s="412"/>
      <c r="E1360" s="412"/>
      <c r="F1360" s="412"/>
      <c r="G1360" s="689"/>
      <c r="H1360" s="689"/>
      <c r="I1360" s="689"/>
      <c r="J1360" s="689"/>
      <c r="K1360" s="689"/>
      <c r="L1360" s="689"/>
      <c r="M1360" s="689"/>
      <c r="N1360" s="689"/>
      <c r="O1360" s="689"/>
      <c r="P1360" s="689"/>
      <c r="Q1360" s="689"/>
      <c r="R1360" s="689"/>
      <c r="S1360" s="689"/>
      <c r="T1360" s="689"/>
      <c r="U1360" s="689"/>
      <c r="V1360" s="689"/>
      <c r="W1360" s="327"/>
      <c r="X1360" s="327"/>
      <c r="Y1360" s="327"/>
      <c r="Z1360" s="327"/>
      <c r="AA1360" s="327"/>
      <c r="AB1360" s="327"/>
    </row>
    <row r="1361" spans="1:28" s="40" customFormat="1" ht="15">
      <c r="A1361" s="412"/>
      <c r="B1361" s="412"/>
      <c r="C1361" s="412"/>
      <c r="D1361" s="412"/>
      <c r="E1361" s="412"/>
      <c r="F1361" s="412"/>
      <c r="G1361" s="689"/>
      <c r="H1361" s="689"/>
      <c r="I1361" s="689"/>
      <c r="J1361" s="689"/>
      <c r="K1361" s="689"/>
      <c r="L1361" s="689"/>
      <c r="M1361" s="689"/>
      <c r="N1361" s="689"/>
      <c r="O1361" s="689"/>
      <c r="P1361" s="689"/>
      <c r="Q1361" s="689"/>
      <c r="R1361" s="689"/>
      <c r="S1361" s="689"/>
      <c r="T1361" s="689"/>
      <c r="U1361" s="689"/>
      <c r="V1361" s="689"/>
      <c r="W1361" s="327"/>
      <c r="X1361" s="327"/>
      <c r="Y1361" s="327"/>
      <c r="Z1361" s="327"/>
      <c r="AA1361" s="327"/>
      <c r="AB1361" s="327"/>
    </row>
    <row r="1362" spans="1:28" s="40" customFormat="1" ht="15">
      <c r="A1362" s="412"/>
      <c r="B1362" s="412"/>
      <c r="C1362" s="412"/>
      <c r="D1362" s="412"/>
      <c r="E1362" s="412"/>
      <c r="F1362" s="412"/>
      <c r="G1362" s="689"/>
      <c r="H1362" s="689"/>
      <c r="I1362" s="689"/>
      <c r="J1362" s="689"/>
      <c r="K1362" s="689"/>
      <c r="L1362" s="689"/>
      <c r="M1362" s="689"/>
      <c r="N1362" s="689"/>
      <c r="O1362" s="689"/>
      <c r="P1362" s="689"/>
      <c r="Q1362" s="689"/>
      <c r="R1362" s="689"/>
      <c r="S1362" s="689"/>
      <c r="T1362" s="689"/>
      <c r="U1362" s="689"/>
      <c r="V1362" s="689"/>
      <c r="W1362" s="327"/>
      <c r="X1362" s="327"/>
      <c r="Y1362" s="327"/>
      <c r="Z1362" s="327"/>
      <c r="AA1362" s="327"/>
      <c r="AB1362" s="327"/>
    </row>
    <row r="1363" spans="1:28" s="40" customFormat="1" ht="15">
      <c r="A1363" s="412"/>
      <c r="B1363" s="412"/>
      <c r="C1363" s="412"/>
      <c r="D1363" s="412"/>
      <c r="E1363" s="412"/>
      <c r="F1363" s="412"/>
      <c r="G1363" s="689"/>
      <c r="H1363" s="689"/>
      <c r="I1363" s="689"/>
      <c r="J1363" s="689"/>
      <c r="K1363" s="689"/>
      <c r="L1363" s="689"/>
      <c r="M1363" s="689"/>
      <c r="N1363" s="689"/>
      <c r="O1363" s="689"/>
      <c r="P1363" s="689"/>
      <c r="Q1363" s="689"/>
      <c r="R1363" s="689"/>
      <c r="S1363" s="689"/>
      <c r="T1363" s="689"/>
      <c r="U1363" s="689"/>
      <c r="V1363" s="689"/>
      <c r="W1363" s="327"/>
      <c r="X1363" s="327"/>
      <c r="Y1363" s="327"/>
      <c r="Z1363" s="327"/>
      <c r="AA1363" s="327"/>
      <c r="AB1363" s="327"/>
    </row>
    <row r="1364" spans="1:28" s="40" customFormat="1" ht="15">
      <c r="A1364" s="412"/>
      <c r="B1364" s="412"/>
      <c r="C1364" s="412"/>
      <c r="D1364" s="412"/>
      <c r="E1364" s="412"/>
      <c r="F1364" s="412"/>
      <c r="G1364" s="689"/>
      <c r="H1364" s="689"/>
      <c r="I1364" s="689"/>
      <c r="J1364" s="689"/>
      <c r="K1364" s="689"/>
      <c r="L1364" s="689"/>
      <c r="M1364" s="689"/>
      <c r="N1364" s="689"/>
      <c r="O1364" s="689"/>
      <c r="P1364" s="689"/>
      <c r="Q1364" s="689"/>
      <c r="R1364" s="689"/>
      <c r="S1364" s="689"/>
      <c r="T1364" s="689"/>
      <c r="U1364" s="689"/>
      <c r="V1364" s="689"/>
      <c r="W1364" s="327"/>
      <c r="X1364" s="327"/>
      <c r="Y1364" s="327"/>
      <c r="Z1364" s="327"/>
      <c r="AA1364" s="327"/>
      <c r="AB1364" s="327"/>
    </row>
    <row r="1365" spans="1:28" s="40" customFormat="1" ht="15">
      <c r="A1365" s="412"/>
      <c r="B1365" s="412"/>
      <c r="C1365" s="412"/>
      <c r="D1365" s="412"/>
      <c r="E1365" s="412"/>
      <c r="F1365" s="412"/>
      <c r="G1365" s="689"/>
      <c r="H1365" s="689"/>
      <c r="I1365" s="689"/>
      <c r="J1365" s="689"/>
      <c r="K1365" s="689"/>
      <c r="L1365" s="689"/>
      <c r="M1365" s="689"/>
      <c r="N1365" s="689"/>
      <c r="O1365" s="689"/>
      <c r="P1365" s="689"/>
      <c r="Q1365" s="689"/>
      <c r="R1365" s="689"/>
      <c r="S1365" s="689"/>
      <c r="T1365" s="689"/>
      <c r="U1365" s="689"/>
      <c r="V1365" s="689"/>
      <c r="W1365" s="327"/>
      <c r="X1365" s="327"/>
      <c r="Y1365" s="327"/>
      <c r="Z1365" s="327"/>
      <c r="AA1365" s="327"/>
      <c r="AB1365" s="327"/>
    </row>
    <row r="1366" spans="1:28" s="40" customFormat="1" ht="15">
      <c r="A1366" s="412"/>
      <c r="B1366" s="412"/>
      <c r="C1366" s="412"/>
      <c r="D1366" s="412"/>
      <c r="E1366" s="412"/>
      <c r="F1366" s="412"/>
      <c r="G1366" s="689"/>
      <c r="H1366" s="689"/>
      <c r="I1366" s="689"/>
      <c r="J1366" s="689"/>
      <c r="K1366" s="689"/>
      <c r="L1366" s="689"/>
      <c r="M1366" s="689"/>
      <c r="N1366" s="689"/>
      <c r="O1366" s="689"/>
      <c r="P1366" s="689"/>
      <c r="Q1366" s="689"/>
      <c r="R1366" s="689"/>
      <c r="S1366" s="689"/>
      <c r="T1366" s="689"/>
      <c r="U1366" s="689"/>
      <c r="V1366" s="689"/>
      <c r="W1366" s="327"/>
      <c r="X1366" s="327"/>
      <c r="Y1366" s="327"/>
      <c r="Z1366" s="327"/>
      <c r="AA1366" s="327"/>
      <c r="AB1366" s="327"/>
    </row>
    <row r="1367" spans="1:28" s="40" customFormat="1" ht="15">
      <c r="A1367" s="412"/>
      <c r="B1367" s="412"/>
      <c r="C1367" s="412"/>
      <c r="D1367" s="412"/>
      <c r="E1367" s="412"/>
      <c r="F1367" s="412"/>
      <c r="G1367" s="689"/>
      <c r="H1367" s="689"/>
      <c r="I1367" s="689"/>
      <c r="J1367" s="689"/>
      <c r="K1367" s="689"/>
      <c r="L1367" s="689"/>
      <c r="M1367" s="689"/>
      <c r="N1367" s="689"/>
      <c r="O1367" s="689"/>
      <c r="P1367" s="689"/>
      <c r="Q1367" s="689"/>
      <c r="R1367" s="689"/>
      <c r="S1367" s="689"/>
      <c r="T1367" s="689"/>
      <c r="U1367" s="689"/>
      <c r="V1367" s="689"/>
      <c r="W1367" s="327"/>
      <c r="X1367" s="327"/>
      <c r="Y1367" s="327"/>
      <c r="Z1367" s="327"/>
      <c r="AA1367" s="327"/>
      <c r="AB1367" s="327"/>
    </row>
    <row r="1368" spans="1:28" s="40" customFormat="1" ht="15">
      <c r="A1368" s="412"/>
      <c r="B1368" s="412"/>
      <c r="C1368" s="412"/>
      <c r="D1368" s="412"/>
      <c r="E1368" s="412"/>
      <c r="F1368" s="412"/>
      <c r="G1368" s="689"/>
      <c r="H1368" s="689"/>
      <c r="I1368" s="689"/>
      <c r="J1368" s="689"/>
      <c r="K1368" s="689"/>
      <c r="L1368" s="689"/>
      <c r="M1368" s="689"/>
      <c r="N1368" s="689"/>
      <c r="O1368" s="689"/>
      <c r="P1368" s="689"/>
      <c r="Q1368" s="689"/>
      <c r="R1368" s="689"/>
      <c r="S1368" s="689"/>
      <c r="T1368" s="689"/>
      <c r="U1368" s="689"/>
      <c r="V1368" s="689"/>
      <c r="W1368" s="327"/>
      <c r="X1368" s="327"/>
      <c r="Y1368" s="327"/>
      <c r="Z1368" s="327"/>
      <c r="AA1368" s="327"/>
      <c r="AB1368" s="327"/>
    </row>
    <row r="1369" spans="1:28" s="40" customFormat="1" ht="15">
      <c r="A1369" s="412"/>
      <c r="B1369" s="412"/>
      <c r="C1369" s="412"/>
      <c r="D1369" s="412"/>
      <c r="E1369" s="412"/>
      <c r="F1369" s="412"/>
      <c r="G1369" s="689"/>
      <c r="H1369" s="689"/>
      <c r="I1369" s="689"/>
      <c r="J1369" s="689"/>
      <c r="K1369" s="689"/>
      <c r="L1369" s="689"/>
      <c r="M1369" s="689"/>
      <c r="N1369" s="689"/>
      <c r="O1369" s="689"/>
      <c r="P1369" s="689"/>
      <c r="Q1369" s="689"/>
      <c r="R1369" s="689"/>
      <c r="S1369" s="689"/>
      <c r="T1369" s="689"/>
      <c r="U1369" s="689"/>
      <c r="V1369" s="689"/>
      <c r="W1369" s="327"/>
      <c r="X1369" s="327"/>
      <c r="Y1369" s="327"/>
      <c r="Z1369" s="327"/>
      <c r="AA1369" s="327"/>
      <c r="AB1369" s="327"/>
    </row>
    <row r="1370" spans="1:28" s="40" customFormat="1" ht="15">
      <c r="A1370" s="412"/>
      <c r="B1370" s="412"/>
      <c r="C1370" s="412"/>
      <c r="D1370" s="412"/>
      <c r="E1370" s="412"/>
      <c r="F1370" s="412"/>
      <c r="G1370" s="689"/>
      <c r="H1370" s="689"/>
      <c r="I1370" s="689"/>
      <c r="J1370" s="689"/>
      <c r="K1370" s="689"/>
      <c r="L1370" s="689"/>
      <c r="M1370" s="689"/>
      <c r="N1370" s="689"/>
      <c r="O1370" s="689"/>
      <c r="P1370" s="689"/>
      <c r="Q1370" s="689"/>
      <c r="R1370" s="689"/>
      <c r="S1370" s="689"/>
      <c r="T1370" s="689"/>
      <c r="U1370" s="689"/>
      <c r="V1370" s="689"/>
      <c r="W1370" s="327"/>
      <c r="X1370" s="327"/>
      <c r="Y1370" s="327"/>
      <c r="Z1370" s="327"/>
      <c r="AA1370" s="327"/>
      <c r="AB1370" s="327"/>
    </row>
    <row r="1371" spans="1:28" s="40" customFormat="1" ht="15">
      <c r="A1371" s="412"/>
      <c r="B1371" s="412"/>
      <c r="C1371" s="412"/>
      <c r="D1371" s="412"/>
      <c r="E1371" s="412"/>
      <c r="F1371" s="412"/>
      <c r="G1371" s="689"/>
      <c r="H1371" s="689"/>
      <c r="I1371" s="689"/>
      <c r="J1371" s="689"/>
      <c r="K1371" s="689"/>
      <c r="L1371" s="689"/>
      <c r="M1371" s="689"/>
      <c r="N1371" s="689"/>
      <c r="O1371" s="689"/>
      <c r="P1371" s="689"/>
      <c r="Q1371" s="689"/>
      <c r="R1371" s="689"/>
      <c r="S1371" s="689"/>
      <c r="T1371" s="689"/>
      <c r="U1371" s="689"/>
      <c r="V1371" s="689"/>
      <c r="W1371" s="327"/>
      <c r="X1371" s="327"/>
      <c r="Y1371" s="327"/>
      <c r="Z1371" s="327"/>
      <c r="AA1371" s="327"/>
      <c r="AB1371" s="327"/>
    </row>
    <row r="1372" spans="1:28" s="40" customFormat="1" ht="15">
      <c r="A1372" s="412"/>
      <c r="B1372" s="412"/>
      <c r="C1372" s="412"/>
      <c r="D1372" s="412"/>
      <c r="E1372" s="412"/>
      <c r="F1372" s="412"/>
      <c r="G1372" s="689"/>
      <c r="H1372" s="689"/>
      <c r="I1372" s="689"/>
      <c r="J1372" s="689"/>
      <c r="K1372" s="689"/>
      <c r="L1372" s="689"/>
      <c r="M1372" s="689"/>
      <c r="N1372" s="689"/>
      <c r="O1372" s="689"/>
      <c r="P1372" s="689"/>
      <c r="Q1372" s="689"/>
      <c r="R1372" s="689"/>
      <c r="S1372" s="689"/>
      <c r="T1372" s="689"/>
      <c r="U1372" s="689"/>
      <c r="V1372" s="689"/>
      <c r="W1372" s="327"/>
      <c r="X1372" s="327"/>
      <c r="Y1372" s="327"/>
      <c r="Z1372" s="327"/>
      <c r="AA1372" s="327"/>
      <c r="AB1372" s="327"/>
    </row>
    <row r="1373" spans="1:28" s="40" customFormat="1" ht="15">
      <c r="A1373" s="412"/>
      <c r="B1373" s="412"/>
      <c r="C1373" s="412"/>
      <c r="D1373" s="412"/>
      <c r="E1373" s="412"/>
      <c r="F1373" s="412"/>
      <c r="G1373" s="689"/>
      <c r="H1373" s="689"/>
      <c r="I1373" s="689"/>
      <c r="J1373" s="689"/>
      <c r="K1373" s="689"/>
      <c r="L1373" s="689"/>
      <c r="M1373" s="689"/>
      <c r="N1373" s="689"/>
      <c r="O1373" s="689"/>
      <c r="P1373" s="689"/>
      <c r="Q1373" s="689"/>
      <c r="R1373" s="689"/>
      <c r="S1373" s="689"/>
      <c r="T1373" s="689"/>
      <c r="U1373" s="689"/>
      <c r="V1373" s="689"/>
      <c r="W1373" s="327"/>
      <c r="X1373" s="327"/>
      <c r="Y1373" s="327"/>
      <c r="Z1373" s="327"/>
      <c r="AA1373" s="327"/>
      <c r="AB1373" s="327"/>
    </row>
    <row r="1374" spans="1:28" s="40" customFormat="1" ht="15">
      <c r="A1374" s="412"/>
      <c r="B1374" s="412"/>
      <c r="C1374" s="412"/>
      <c r="D1374" s="412"/>
      <c r="E1374" s="412"/>
      <c r="F1374" s="412"/>
      <c r="G1374" s="689"/>
      <c r="H1374" s="689"/>
      <c r="I1374" s="689"/>
      <c r="J1374" s="689"/>
      <c r="K1374" s="689"/>
      <c r="L1374" s="689"/>
      <c r="M1374" s="689"/>
      <c r="N1374" s="689"/>
      <c r="O1374" s="689"/>
      <c r="P1374" s="689"/>
      <c r="Q1374" s="689"/>
      <c r="R1374" s="689"/>
      <c r="S1374" s="689"/>
      <c r="T1374" s="689"/>
      <c r="U1374" s="689"/>
      <c r="V1374" s="689"/>
      <c r="W1374" s="327"/>
      <c r="X1374" s="327"/>
      <c r="Y1374" s="327"/>
      <c r="Z1374" s="327"/>
      <c r="AA1374" s="327"/>
      <c r="AB1374" s="327"/>
    </row>
    <row r="1375" spans="1:28" s="40" customFormat="1" ht="15">
      <c r="A1375" s="412"/>
      <c r="B1375" s="412"/>
      <c r="C1375" s="412"/>
      <c r="D1375" s="412"/>
      <c r="E1375" s="412"/>
      <c r="F1375" s="412"/>
      <c r="G1375" s="689"/>
      <c r="H1375" s="689"/>
      <c r="I1375" s="689"/>
      <c r="J1375" s="689"/>
      <c r="K1375" s="689"/>
      <c r="L1375" s="689"/>
      <c r="M1375" s="689"/>
      <c r="N1375" s="689"/>
      <c r="O1375" s="689"/>
      <c r="P1375" s="689"/>
      <c r="Q1375" s="689"/>
      <c r="R1375" s="689"/>
      <c r="S1375" s="689"/>
      <c r="T1375" s="689"/>
      <c r="U1375" s="689"/>
      <c r="V1375" s="689"/>
      <c r="W1375" s="327"/>
      <c r="X1375" s="327"/>
      <c r="Y1375" s="327"/>
      <c r="Z1375" s="327"/>
      <c r="AA1375" s="327"/>
      <c r="AB1375" s="327"/>
    </row>
    <row r="1376" spans="1:28" s="40" customFormat="1" ht="15">
      <c r="A1376" s="412"/>
      <c r="B1376" s="412"/>
      <c r="C1376" s="412"/>
      <c r="D1376" s="412"/>
      <c r="E1376" s="412"/>
      <c r="F1376" s="412"/>
      <c r="G1376" s="689"/>
      <c r="H1376" s="689"/>
      <c r="I1376" s="689"/>
      <c r="J1376" s="689"/>
      <c r="K1376" s="689"/>
      <c r="L1376" s="689"/>
      <c r="M1376" s="689"/>
      <c r="N1376" s="689"/>
      <c r="O1376" s="689"/>
      <c r="P1376" s="689"/>
      <c r="Q1376" s="689"/>
      <c r="R1376" s="689"/>
      <c r="S1376" s="689"/>
      <c r="T1376" s="689"/>
      <c r="U1376" s="689"/>
      <c r="V1376" s="689"/>
      <c r="W1376" s="327"/>
      <c r="X1376" s="327"/>
      <c r="Y1376" s="327"/>
      <c r="Z1376" s="327"/>
      <c r="AA1376" s="327"/>
      <c r="AB1376" s="327"/>
    </row>
    <row r="1377" spans="1:28" s="40" customFormat="1" ht="15">
      <c r="A1377" s="412"/>
      <c r="B1377" s="412"/>
      <c r="C1377" s="412"/>
      <c r="D1377" s="412"/>
      <c r="E1377" s="412"/>
      <c r="F1377" s="412"/>
      <c r="G1377" s="689"/>
      <c r="H1377" s="689"/>
      <c r="I1377" s="689"/>
      <c r="J1377" s="689"/>
      <c r="K1377" s="689"/>
      <c r="L1377" s="689"/>
      <c r="M1377" s="689"/>
      <c r="N1377" s="689"/>
      <c r="O1377" s="689"/>
      <c r="P1377" s="689"/>
      <c r="Q1377" s="689"/>
      <c r="R1377" s="689"/>
      <c r="S1377" s="689"/>
      <c r="T1377" s="689"/>
      <c r="U1377" s="689"/>
      <c r="V1377" s="689"/>
      <c r="W1377" s="327"/>
      <c r="X1377" s="327"/>
      <c r="Y1377" s="327"/>
      <c r="Z1377" s="327"/>
      <c r="AA1377" s="327"/>
      <c r="AB1377" s="327"/>
    </row>
    <row r="1378" spans="1:28" s="40" customFormat="1" ht="15">
      <c r="A1378" s="412"/>
      <c r="B1378" s="412"/>
      <c r="C1378" s="412"/>
      <c r="D1378" s="412"/>
      <c r="E1378" s="412"/>
      <c r="F1378" s="412"/>
      <c r="G1378" s="689"/>
      <c r="H1378" s="689"/>
      <c r="I1378" s="689"/>
      <c r="J1378" s="689"/>
      <c r="K1378" s="689"/>
      <c r="L1378" s="689"/>
      <c r="M1378" s="689"/>
      <c r="N1378" s="689"/>
      <c r="O1378" s="689"/>
      <c r="P1378" s="689"/>
      <c r="Q1378" s="689"/>
      <c r="R1378" s="689"/>
      <c r="S1378" s="689"/>
      <c r="T1378" s="689"/>
      <c r="U1378" s="689"/>
      <c r="V1378" s="689"/>
      <c r="W1378" s="327"/>
      <c r="X1378" s="327"/>
      <c r="Y1378" s="327"/>
      <c r="Z1378" s="327"/>
      <c r="AA1378" s="327"/>
      <c r="AB1378" s="327"/>
    </row>
  </sheetData>
  <sheetProtection algorithmName="SHA-512" hashValue="2/nzoFrcHkgVFhHgpgVUDKMphhn7U3YYehFDtKkNSgmzo/pOo4bSBBsFZAxSLYSHGZFRo+pf0wo3x7/hKpnerA==" saltValue="9fJoSoZZXXXkab/XCzYv9A==" spinCount="100000" sheet="1" scenarios="1" formatCells="0" formatColumns="0" formatRows="0" insertHyperlinks="0" selectLockedCells="1"/>
  <mergeCells count="1485">
    <mergeCell ref="G1375:V1375"/>
    <mergeCell ref="G1376:V1376"/>
    <mergeCell ref="G1377:V1377"/>
    <mergeCell ref="G1378:V1378"/>
    <mergeCell ref="G1369:V1369"/>
    <mergeCell ref="G1370:V1370"/>
    <mergeCell ref="G1371:V1371"/>
    <mergeCell ref="G1372:V1372"/>
    <mergeCell ref="G1373:V1373"/>
    <mergeCell ref="G1374:V1374"/>
    <mergeCell ref="G1363:V1363"/>
    <mergeCell ref="G1364:V1364"/>
    <mergeCell ref="G1365:V1365"/>
    <mergeCell ref="G1366:V1366"/>
    <mergeCell ref="G1367:V1367"/>
    <mergeCell ref="G1368:V1368"/>
    <mergeCell ref="G1357:V1357"/>
    <mergeCell ref="G1358:V1358"/>
    <mergeCell ref="G1359:V1359"/>
    <mergeCell ref="G1360:V1360"/>
    <mergeCell ref="G1361:V1361"/>
    <mergeCell ref="G1362:V1362"/>
    <mergeCell ref="G1351:V1351"/>
    <mergeCell ref="G1352:V1352"/>
    <mergeCell ref="G1353:V1353"/>
    <mergeCell ref="G1354:V1354"/>
    <mergeCell ref="G1355:V1355"/>
    <mergeCell ref="G1356:V1356"/>
    <mergeCell ref="G1345:V1345"/>
    <mergeCell ref="G1346:V1346"/>
    <mergeCell ref="G1347:V1347"/>
    <mergeCell ref="G1348:V1348"/>
    <mergeCell ref="G1349:V1349"/>
    <mergeCell ref="G1350:V1350"/>
    <mergeCell ref="G1339:V1339"/>
    <mergeCell ref="G1340:V1340"/>
    <mergeCell ref="G1341:V1341"/>
    <mergeCell ref="G1342:V1342"/>
    <mergeCell ref="G1343:V1343"/>
    <mergeCell ref="G1344:V1344"/>
    <mergeCell ref="G1333:V1333"/>
    <mergeCell ref="G1334:V1334"/>
    <mergeCell ref="G1335:V1335"/>
    <mergeCell ref="G1336:V1336"/>
    <mergeCell ref="G1337:V1337"/>
    <mergeCell ref="G1338:V1338"/>
    <mergeCell ref="G1327:V1327"/>
    <mergeCell ref="G1328:V1328"/>
    <mergeCell ref="G1329:V1329"/>
    <mergeCell ref="G1330:V1330"/>
    <mergeCell ref="G1331:V1331"/>
    <mergeCell ref="G1332:V1332"/>
    <mergeCell ref="G1321:V1321"/>
    <mergeCell ref="G1322:V1322"/>
    <mergeCell ref="G1323:V1323"/>
    <mergeCell ref="G1324:V1324"/>
    <mergeCell ref="G1325:V1325"/>
    <mergeCell ref="G1326:V1326"/>
    <mergeCell ref="G1315:V1315"/>
    <mergeCell ref="G1316:V1316"/>
    <mergeCell ref="G1317:V1317"/>
    <mergeCell ref="G1318:V1318"/>
    <mergeCell ref="G1319:V1319"/>
    <mergeCell ref="G1320:V1320"/>
    <mergeCell ref="G1309:V1309"/>
    <mergeCell ref="G1310:V1310"/>
    <mergeCell ref="G1311:V1311"/>
    <mergeCell ref="G1312:V1312"/>
    <mergeCell ref="G1313:V1313"/>
    <mergeCell ref="G1314:V1314"/>
    <mergeCell ref="G1303:V1303"/>
    <mergeCell ref="G1304:V1304"/>
    <mergeCell ref="G1305:V1305"/>
    <mergeCell ref="G1306:V1306"/>
    <mergeCell ref="G1307:V1307"/>
    <mergeCell ref="G1308:V1308"/>
    <mergeCell ref="G1297:V1297"/>
    <mergeCell ref="G1298:V1298"/>
    <mergeCell ref="G1299:V1299"/>
    <mergeCell ref="G1300:V1300"/>
    <mergeCell ref="G1301:V1301"/>
    <mergeCell ref="G1302:V1302"/>
    <mergeCell ref="G1291:V1291"/>
    <mergeCell ref="G1292:V1292"/>
    <mergeCell ref="G1293:V1293"/>
    <mergeCell ref="G1294:V1294"/>
    <mergeCell ref="G1295:V1295"/>
    <mergeCell ref="G1296:V1296"/>
    <mergeCell ref="G1285:V1285"/>
    <mergeCell ref="G1286:V1286"/>
    <mergeCell ref="G1287:V1287"/>
    <mergeCell ref="G1288:V1288"/>
    <mergeCell ref="G1289:V1289"/>
    <mergeCell ref="G1290:V1290"/>
    <mergeCell ref="G1279:V1279"/>
    <mergeCell ref="G1280:V1280"/>
    <mergeCell ref="G1281:V1281"/>
    <mergeCell ref="G1282:V1282"/>
    <mergeCell ref="G1283:V1283"/>
    <mergeCell ref="G1284:V1284"/>
    <mergeCell ref="G1273:V1273"/>
    <mergeCell ref="G1274:V1274"/>
    <mergeCell ref="G1275:V1275"/>
    <mergeCell ref="G1276:V1276"/>
    <mergeCell ref="G1277:V1277"/>
    <mergeCell ref="G1278:V1278"/>
    <mergeCell ref="G1267:V1267"/>
    <mergeCell ref="G1268:V1268"/>
    <mergeCell ref="G1269:V1269"/>
    <mergeCell ref="G1270:V1270"/>
    <mergeCell ref="G1271:V1271"/>
    <mergeCell ref="G1272:V1272"/>
    <mergeCell ref="G1261:V1261"/>
    <mergeCell ref="G1262:V1262"/>
    <mergeCell ref="G1263:V1263"/>
    <mergeCell ref="G1264:V1264"/>
    <mergeCell ref="G1265:V1265"/>
    <mergeCell ref="G1266:V1266"/>
    <mergeCell ref="G1255:V1255"/>
    <mergeCell ref="G1256:V1256"/>
    <mergeCell ref="G1257:V1257"/>
    <mergeCell ref="G1258:V1258"/>
    <mergeCell ref="G1259:V1259"/>
    <mergeCell ref="G1260:V1260"/>
    <mergeCell ref="G1249:V1249"/>
    <mergeCell ref="G1250:V1250"/>
    <mergeCell ref="G1251:V1251"/>
    <mergeCell ref="G1252:V1252"/>
    <mergeCell ref="G1253:V1253"/>
    <mergeCell ref="G1254:V1254"/>
    <mergeCell ref="G1243:V1243"/>
    <mergeCell ref="G1244:V1244"/>
    <mergeCell ref="G1245:V1245"/>
    <mergeCell ref="G1246:V1246"/>
    <mergeCell ref="G1247:V1247"/>
    <mergeCell ref="G1248:V1248"/>
    <mergeCell ref="G1237:V1237"/>
    <mergeCell ref="G1238:V1238"/>
    <mergeCell ref="G1239:V1239"/>
    <mergeCell ref="G1240:V1240"/>
    <mergeCell ref="G1241:V1241"/>
    <mergeCell ref="G1242:V1242"/>
    <mergeCell ref="G1231:V1231"/>
    <mergeCell ref="G1232:V1232"/>
    <mergeCell ref="G1233:V1233"/>
    <mergeCell ref="G1234:V1234"/>
    <mergeCell ref="G1235:V1235"/>
    <mergeCell ref="G1236:V1236"/>
    <mergeCell ref="G1225:V1225"/>
    <mergeCell ref="G1226:V1226"/>
    <mergeCell ref="G1227:V1227"/>
    <mergeCell ref="G1228:V1228"/>
    <mergeCell ref="G1229:V1229"/>
    <mergeCell ref="G1230:V1230"/>
    <mergeCell ref="G1219:V1219"/>
    <mergeCell ref="G1220:V1220"/>
    <mergeCell ref="G1221:V1221"/>
    <mergeCell ref="G1222:V1222"/>
    <mergeCell ref="G1223:V1223"/>
    <mergeCell ref="G1224:V1224"/>
    <mergeCell ref="G1213:V1213"/>
    <mergeCell ref="G1214:V1214"/>
    <mergeCell ref="G1215:V1215"/>
    <mergeCell ref="G1216:V1216"/>
    <mergeCell ref="G1217:V1217"/>
    <mergeCell ref="G1218:V1218"/>
    <mergeCell ref="G1207:V1207"/>
    <mergeCell ref="G1208:V1208"/>
    <mergeCell ref="G1209:V1209"/>
    <mergeCell ref="G1210:V1210"/>
    <mergeCell ref="G1211:V1211"/>
    <mergeCell ref="G1212:V1212"/>
    <mergeCell ref="G1201:V1201"/>
    <mergeCell ref="G1202:V1202"/>
    <mergeCell ref="G1203:V1203"/>
    <mergeCell ref="G1204:V1204"/>
    <mergeCell ref="G1205:V1205"/>
    <mergeCell ref="G1206:V1206"/>
    <mergeCell ref="G1195:V1195"/>
    <mergeCell ref="G1196:V1196"/>
    <mergeCell ref="G1197:V1197"/>
    <mergeCell ref="G1198:V1198"/>
    <mergeCell ref="G1199:V1199"/>
    <mergeCell ref="G1200:V1200"/>
    <mergeCell ref="G1189:V1189"/>
    <mergeCell ref="G1190:V1190"/>
    <mergeCell ref="G1191:V1191"/>
    <mergeCell ref="G1192:V1192"/>
    <mergeCell ref="G1193:V1193"/>
    <mergeCell ref="G1194:V1194"/>
    <mergeCell ref="G1183:V1183"/>
    <mergeCell ref="G1184:V1184"/>
    <mergeCell ref="G1185:V1185"/>
    <mergeCell ref="G1186:V1186"/>
    <mergeCell ref="G1187:V1187"/>
    <mergeCell ref="G1188:V1188"/>
    <mergeCell ref="G1177:V1177"/>
    <mergeCell ref="G1178:V1178"/>
    <mergeCell ref="G1179:V1179"/>
    <mergeCell ref="G1180:V1180"/>
    <mergeCell ref="G1181:V1181"/>
    <mergeCell ref="G1182:V1182"/>
    <mergeCell ref="G1171:V1171"/>
    <mergeCell ref="G1172:V1172"/>
    <mergeCell ref="G1173:V1173"/>
    <mergeCell ref="G1174:V1174"/>
    <mergeCell ref="G1175:V1175"/>
    <mergeCell ref="G1176:V1176"/>
    <mergeCell ref="G1165:V1165"/>
    <mergeCell ref="G1166:V1166"/>
    <mergeCell ref="G1167:V1167"/>
    <mergeCell ref="G1168:V1168"/>
    <mergeCell ref="G1169:V1169"/>
    <mergeCell ref="G1170:V1170"/>
    <mergeCell ref="G1159:V1159"/>
    <mergeCell ref="G1160:V1160"/>
    <mergeCell ref="G1161:V1161"/>
    <mergeCell ref="G1162:V1162"/>
    <mergeCell ref="G1163:V1163"/>
    <mergeCell ref="G1164:V1164"/>
    <mergeCell ref="G1153:V1153"/>
    <mergeCell ref="G1154:V1154"/>
    <mergeCell ref="G1155:V1155"/>
    <mergeCell ref="G1156:V1156"/>
    <mergeCell ref="G1157:V1157"/>
    <mergeCell ref="G1158:V1158"/>
    <mergeCell ref="G1147:V1147"/>
    <mergeCell ref="G1148:V1148"/>
    <mergeCell ref="G1149:V1149"/>
    <mergeCell ref="G1150:V1150"/>
    <mergeCell ref="G1151:V1151"/>
    <mergeCell ref="G1152:V1152"/>
    <mergeCell ref="G1141:V1141"/>
    <mergeCell ref="G1142:V1142"/>
    <mergeCell ref="G1143:V1143"/>
    <mergeCell ref="G1144:V1144"/>
    <mergeCell ref="G1145:V1145"/>
    <mergeCell ref="G1146:V1146"/>
    <mergeCell ref="G1135:V1135"/>
    <mergeCell ref="G1136:V1136"/>
    <mergeCell ref="G1137:V1137"/>
    <mergeCell ref="G1138:V1138"/>
    <mergeCell ref="G1139:V1139"/>
    <mergeCell ref="G1140:V1140"/>
    <mergeCell ref="G1129:V1129"/>
    <mergeCell ref="G1130:V1130"/>
    <mergeCell ref="G1131:V1131"/>
    <mergeCell ref="G1132:V1132"/>
    <mergeCell ref="G1133:V1133"/>
    <mergeCell ref="G1134:V1134"/>
    <mergeCell ref="G1123:V1123"/>
    <mergeCell ref="G1124:V1124"/>
    <mergeCell ref="G1125:V1125"/>
    <mergeCell ref="G1126:V1126"/>
    <mergeCell ref="G1127:V1127"/>
    <mergeCell ref="G1128:V1128"/>
    <mergeCell ref="G1117:V1117"/>
    <mergeCell ref="G1118:V1118"/>
    <mergeCell ref="G1119:V1119"/>
    <mergeCell ref="G1120:V1120"/>
    <mergeCell ref="G1121:V1121"/>
    <mergeCell ref="G1122:V1122"/>
    <mergeCell ref="G1111:V1111"/>
    <mergeCell ref="G1112:V1112"/>
    <mergeCell ref="G1113:V1113"/>
    <mergeCell ref="G1114:V1114"/>
    <mergeCell ref="G1115:V1115"/>
    <mergeCell ref="G1116:V1116"/>
    <mergeCell ref="G1105:V1105"/>
    <mergeCell ref="G1106:V1106"/>
    <mergeCell ref="G1107:V1107"/>
    <mergeCell ref="G1108:V1108"/>
    <mergeCell ref="G1109:V1109"/>
    <mergeCell ref="G1110:V1110"/>
    <mergeCell ref="G1099:V1099"/>
    <mergeCell ref="G1100:V1100"/>
    <mergeCell ref="G1101:V1101"/>
    <mergeCell ref="G1102:V1102"/>
    <mergeCell ref="G1103:V1103"/>
    <mergeCell ref="G1104:V1104"/>
    <mergeCell ref="G1093:V1093"/>
    <mergeCell ref="G1094:V1094"/>
    <mergeCell ref="G1095:V1095"/>
    <mergeCell ref="G1096:V1096"/>
    <mergeCell ref="G1097:V1097"/>
    <mergeCell ref="G1098:V1098"/>
    <mergeCell ref="G1087:V1087"/>
    <mergeCell ref="G1088:V1088"/>
    <mergeCell ref="G1089:V1089"/>
    <mergeCell ref="G1090:V1090"/>
    <mergeCell ref="G1091:V1091"/>
    <mergeCell ref="G1092:V1092"/>
    <mergeCell ref="G1081:V1081"/>
    <mergeCell ref="G1082:V1082"/>
    <mergeCell ref="G1083:V1083"/>
    <mergeCell ref="G1084:V1084"/>
    <mergeCell ref="G1085:V1085"/>
    <mergeCell ref="G1086:V1086"/>
    <mergeCell ref="G1075:V1075"/>
    <mergeCell ref="G1076:V1076"/>
    <mergeCell ref="G1077:V1077"/>
    <mergeCell ref="G1078:V1078"/>
    <mergeCell ref="G1079:V1079"/>
    <mergeCell ref="G1080:V1080"/>
    <mergeCell ref="G1069:V1069"/>
    <mergeCell ref="G1070:V1070"/>
    <mergeCell ref="G1071:V1071"/>
    <mergeCell ref="G1072:V1072"/>
    <mergeCell ref="G1073:V1073"/>
    <mergeCell ref="G1074:V1074"/>
    <mergeCell ref="G1063:V1063"/>
    <mergeCell ref="G1064:V1064"/>
    <mergeCell ref="G1065:V1065"/>
    <mergeCell ref="G1066:V1066"/>
    <mergeCell ref="G1067:V1067"/>
    <mergeCell ref="G1068:V1068"/>
    <mergeCell ref="G1057:V1057"/>
    <mergeCell ref="G1058:V1058"/>
    <mergeCell ref="G1059:V1059"/>
    <mergeCell ref="G1060:V1060"/>
    <mergeCell ref="G1061:V1061"/>
    <mergeCell ref="G1062:V1062"/>
    <mergeCell ref="G1051:V1051"/>
    <mergeCell ref="G1052:V1052"/>
    <mergeCell ref="G1053:V1053"/>
    <mergeCell ref="G1054:V1054"/>
    <mergeCell ref="G1055:V1055"/>
    <mergeCell ref="G1056:V1056"/>
    <mergeCell ref="G1045:V1045"/>
    <mergeCell ref="G1046:V1046"/>
    <mergeCell ref="G1047:V1047"/>
    <mergeCell ref="G1048:V1048"/>
    <mergeCell ref="G1049:V1049"/>
    <mergeCell ref="G1050:V1050"/>
    <mergeCell ref="G1039:V1039"/>
    <mergeCell ref="G1040:V1040"/>
    <mergeCell ref="G1041:V1041"/>
    <mergeCell ref="G1042:V1042"/>
    <mergeCell ref="G1043:V1043"/>
    <mergeCell ref="G1044:V1044"/>
    <mergeCell ref="G1033:V1033"/>
    <mergeCell ref="G1034:V1034"/>
    <mergeCell ref="G1035:V1035"/>
    <mergeCell ref="G1036:V1036"/>
    <mergeCell ref="G1037:V1037"/>
    <mergeCell ref="G1038:V1038"/>
    <mergeCell ref="G1027:V1027"/>
    <mergeCell ref="G1028:V1028"/>
    <mergeCell ref="G1029:V1029"/>
    <mergeCell ref="G1030:V1030"/>
    <mergeCell ref="G1031:V1031"/>
    <mergeCell ref="G1032:V1032"/>
    <mergeCell ref="G1021:V1021"/>
    <mergeCell ref="G1022:V1022"/>
    <mergeCell ref="G1023:V1023"/>
    <mergeCell ref="G1024:V1024"/>
    <mergeCell ref="G1025:V1025"/>
    <mergeCell ref="G1026:V1026"/>
    <mergeCell ref="G1015:V1015"/>
    <mergeCell ref="G1016:V1016"/>
    <mergeCell ref="G1017:V1017"/>
    <mergeCell ref="G1018:V1018"/>
    <mergeCell ref="G1019:V1019"/>
    <mergeCell ref="G1020:V1020"/>
    <mergeCell ref="G1009:V1009"/>
    <mergeCell ref="G1010:V1010"/>
    <mergeCell ref="G1011:V1011"/>
    <mergeCell ref="G1012:V1012"/>
    <mergeCell ref="G1013:V1013"/>
    <mergeCell ref="G1014:V1014"/>
    <mergeCell ref="G1003:V1003"/>
    <mergeCell ref="G1004:V1004"/>
    <mergeCell ref="G1005:V1005"/>
    <mergeCell ref="G1006:V1006"/>
    <mergeCell ref="G1007:V1007"/>
    <mergeCell ref="G1008:V1008"/>
    <mergeCell ref="G997:V997"/>
    <mergeCell ref="G998:V998"/>
    <mergeCell ref="G999:V999"/>
    <mergeCell ref="G1000:V1000"/>
    <mergeCell ref="G1001:V1001"/>
    <mergeCell ref="G1002:V1002"/>
    <mergeCell ref="G991:V991"/>
    <mergeCell ref="G992:V992"/>
    <mergeCell ref="G993:V993"/>
    <mergeCell ref="G994:V994"/>
    <mergeCell ref="G995:V995"/>
    <mergeCell ref="G996:V996"/>
    <mergeCell ref="G985:V985"/>
    <mergeCell ref="G986:V986"/>
    <mergeCell ref="G987:V987"/>
    <mergeCell ref="G988:V988"/>
    <mergeCell ref="G989:V989"/>
    <mergeCell ref="G990:V990"/>
    <mergeCell ref="G979:V979"/>
    <mergeCell ref="G980:V980"/>
    <mergeCell ref="G981:V981"/>
    <mergeCell ref="G982:V982"/>
    <mergeCell ref="G983:V983"/>
    <mergeCell ref="G984:V984"/>
    <mergeCell ref="G973:V973"/>
    <mergeCell ref="G974:V974"/>
    <mergeCell ref="G975:V975"/>
    <mergeCell ref="G976:V976"/>
    <mergeCell ref="G977:V977"/>
    <mergeCell ref="G978:V978"/>
    <mergeCell ref="G967:V967"/>
    <mergeCell ref="G968:V968"/>
    <mergeCell ref="G969:V969"/>
    <mergeCell ref="G970:V970"/>
    <mergeCell ref="G971:V971"/>
    <mergeCell ref="G972:V972"/>
    <mergeCell ref="G961:V961"/>
    <mergeCell ref="G962:V962"/>
    <mergeCell ref="G963:V963"/>
    <mergeCell ref="G964:V964"/>
    <mergeCell ref="G965:V965"/>
    <mergeCell ref="G966:V966"/>
    <mergeCell ref="G955:V955"/>
    <mergeCell ref="G956:V956"/>
    <mergeCell ref="G957:V957"/>
    <mergeCell ref="G958:V958"/>
    <mergeCell ref="G959:V959"/>
    <mergeCell ref="G960:V960"/>
    <mergeCell ref="G949:V949"/>
    <mergeCell ref="G950:V950"/>
    <mergeCell ref="G951:V951"/>
    <mergeCell ref="G952:V952"/>
    <mergeCell ref="G953:V953"/>
    <mergeCell ref="G954:V954"/>
    <mergeCell ref="G943:V943"/>
    <mergeCell ref="G944:V944"/>
    <mergeCell ref="G945:V945"/>
    <mergeCell ref="G946:V946"/>
    <mergeCell ref="G947:V947"/>
    <mergeCell ref="G948:V948"/>
    <mergeCell ref="G937:V937"/>
    <mergeCell ref="G938:V938"/>
    <mergeCell ref="G939:V939"/>
    <mergeCell ref="G940:V940"/>
    <mergeCell ref="G941:V941"/>
    <mergeCell ref="G942:V942"/>
    <mergeCell ref="G931:V931"/>
    <mergeCell ref="G932:V932"/>
    <mergeCell ref="G933:V933"/>
    <mergeCell ref="G934:V934"/>
    <mergeCell ref="G935:V935"/>
    <mergeCell ref="G936:V936"/>
    <mergeCell ref="G925:V925"/>
    <mergeCell ref="G926:V926"/>
    <mergeCell ref="G927:V927"/>
    <mergeCell ref="G928:V928"/>
    <mergeCell ref="G929:V929"/>
    <mergeCell ref="G930:V930"/>
    <mergeCell ref="G919:V919"/>
    <mergeCell ref="G920:V920"/>
    <mergeCell ref="G921:V921"/>
    <mergeCell ref="G922:V922"/>
    <mergeCell ref="G923:V923"/>
    <mergeCell ref="G924:V924"/>
    <mergeCell ref="G913:V913"/>
    <mergeCell ref="G914:V914"/>
    <mergeCell ref="G915:V915"/>
    <mergeCell ref="G916:V916"/>
    <mergeCell ref="G917:V917"/>
    <mergeCell ref="G918:V918"/>
    <mergeCell ref="G907:V907"/>
    <mergeCell ref="G908:V908"/>
    <mergeCell ref="G909:V909"/>
    <mergeCell ref="G910:V910"/>
    <mergeCell ref="G911:V911"/>
    <mergeCell ref="G912:V912"/>
    <mergeCell ref="G901:V901"/>
    <mergeCell ref="G902:V902"/>
    <mergeCell ref="G903:V903"/>
    <mergeCell ref="G904:V904"/>
    <mergeCell ref="G905:V905"/>
    <mergeCell ref="G906:V906"/>
    <mergeCell ref="G895:V895"/>
    <mergeCell ref="G896:V896"/>
    <mergeCell ref="G897:V897"/>
    <mergeCell ref="G898:V898"/>
    <mergeCell ref="G899:V899"/>
    <mergeCell ref="G900:V900"/>
    <mergeCell ref="G889:V889"/>
    <mergeCell ref="G890:V890"/>
    <mergeCell ref="G891:V891"/>
    <mergeCell ref="G892:V892"/>
    <mergeCell ref="G893:V893"/>
    <mergeCell ref="G894:V894"/>
    <mergeCell ref="G883:V883"/>
    <mergeCell ref="G884:V884"/>
    <mergeCell ref="G885:V885"/>
    <mergeCell ref="G886:V886"/>
    <mergeCell ref="G887:V887"/>
    <mergeCell ref="G888:V888"/>
    <mergeCell ref="G877:V877"/>
    <mergeCell ref="G878:V878"/>
    <mergeCell ref="G879:V879"/>
    <mergeCell ref="G880:V880"/>
    <mergeCell ref="G881:V881"/>
    <mergeCell ref="G882:V882"/>
    <mergeCell ref="G871:V871"/>
    <mergeCell ref="G872:V872"/>
    <mergeCell ref="G873:V873"/>
    <mergeCell ref="G874:V874"/>
    <mergeCell ref="G875:V875"/>
    <mergeCell ref="G876:V876"/>
    <mergeCell ref="G865:V865"/>
    <mergeCell ref="G866:V866"/>
    <mergeCell ref="G867:V867"/>
    <mergeCell ref="G868:V868"/>
    <mergeCell ref="G869:V869"/>
    <mergeCell ref="G870:V870"/>
    <mergeCell ref="G859:V859"/>
    <mergeCell ref="G860:V860"/>
    <mergeCell ref="G861:V861"/>
    <mergeCell ref="G862:V862"/>
    <mergeCell ref="G863:V863"/>
    <mergeCell ref="G864:V864"/>
    <mergeCell ref="G853:V853"/>
    <mergeCell ref="G854:V854"/>
    <mergeCell ref="G855:V855"/>
    <mergeCell ref="G856:V856"/>
    <mergeCell ref="G857:V857"/>
    <mergeCell ref="G858:V858"/>
    <mergeCell ref="G847:V847"/>
    <mergeCell ref="G848:V848"/>
    <mergeCell ref="G849:V849"/>
    <mergeCell ref="G850:V850"/>
    <mergeCell ref="G851:V851"/>
    <mergeCell ref="G852:V852"/>
    <mergeCell ref="G841:V841"/>
    <mergeCell ref="G842:V842"/>
    <mergeCell ref="G843:V843"/>
    <mergeCell ref="G844:V844"/>
    <mergeCell ref="G845:V845"/>
    <mergeCell ref="G846:V846"/>
    <mergeCell ref="G835:V835"/>
    <mergeCell ref="G836:V836"/>
    <mergeCell ref="G837:V837"/>
    <mergeCell ref="G838:V838"/>
    <mergeCell ref="G839:V839"/>
    <mergeCell ref="G840:V840"/>
    <mergeCell ref="G829:V829"/>
    <mergeCell ref="G830:V830"/>
    <mergeCell ref="G831:V831"/>
    <mergeCell ref="G832:V832"/>
    <mergeCell ref="G833:V833"/>
    <mergeCell ref="G834:V834"/>
    <mergeCell ref="G823:V823"/>
    <mergeCell ref="G824:V824"/>
    <mergeCell ref="G825:V825"/>
    <mergeCell ref="G826:V826"/>
    <mergeCell ref="G827:V827"/>
    <mergeCell ref="G828:V828"/>
    <mergeCell ref="G817:V817"/>
    <mergeCell ref="G818:V818"/>
    <mergeCell ref="G819:V819"/>
    <mergeCell ref="G820:V820"/>
    <mergeCell ref="G821:V821"/>
    <mergeCell ref="G822:V822"/>
    <mergeCell ref="G811:V811"/>
    <mergeCell ref="G812:V812"/>
    <mergeCell ref="G813:V813"/>
    <mergeCell ref="G814:V814"/>
    <mergeCell ref="G815:V815"/>
    <mergeCell ref="G816:V816"/>
    <mergeCell ref="G805:V805"/>
    <mergeCell ref="G806:V806"/>
    <mergeCell ref="G807:V807"/>
    <mergeCell ref="G808:V808"/>
    <mergeCell ref="G809:V809"/>
    <mergeCell ref="G810:V810"/>
    <mergeCell ref="G799:V799"/>
    <mergeCell ref="G800:V800"/>
    <mergeCell ref="G801:V801"/>
    <mergeCell ref="G802:V802"/>
    <mergeCell ref="G803:V803"/>
    <mergeCell ref="G804:V804"/>
    <mergeCell ref="G793:V793"/>
    <mergeCell ref="G794:V794"/>
    <mergeCell ref="G795:V795"/>
    <mergeCell ref="G796:V796"/>
    <mergeCell ref="G797:V797"/>
    <mergeCell ref="G798:V798"/>
    <mergeCell ref="G787:V787"/>
    <mergeCell ref="G788:V788"/>
    <mergeCell ref="G789:V789"/>
    <mergeCell ref="G790:V790"/>
    <mergeCell ref="G791:V791"/>
    <mergeCell ref="G792:V792"/>
    <mergeCell ref="G781:V781"/>
    <mergeCell ref="G782:V782"/>
    <mergeCell ref="G783:V783"/>
    <mergeCell ref="G784:V784"/>
    <mergeCell ref="G785:V785"/>
    <mergeCell ref="G786:V786"/>
    <mergeCell ref="G775:V775"/>
    <mergeCell ref="G776:V776"/>
    <mergeCell ref="G777:V777"/>
    <mergeCell ref="G778:V778"/>
    <mergeCell ref="G779:V779"/>
    <mergeCell ref="G780:V780"/>
    <mergeCell ref="G769:V769"/>
    <mergeCell ref="G770:V770"/>
    <mergeCell ref="G771:V771"/>
    <mergeCell ref="G772:V772"/>
    <mergeCell ref="G773:V773"/>
    <mergeCell ref="G774:V774"/>
    <mergeCell ref="G763:V763"/>
    <mergeCell ref="G764:V764"/>
    <mergeCell ref="G765:V765"/>
    <mergeCell ref="G766:V766"/>
    <mergeCell ref="G767:V767"/>
    <mergeCell ref="G768:V768"/>
    <mergeCell ref="G757:V757"/>
    <mergeCell ref="G758:V758"/>
    <mergeCell ref="G759:V759"/>
    <mergeCell ref="G760:V760"/>
    <mergeCell ref="G761:V761"/>
    <mergeCell ref="G762:V762"/>
    <mergeCell ref="G751:V751"/>
    <mergeCell ref="G752:V752"/>
    <mergeCell ref="G753:V753"/>
    <mergeCell ref="G754:V754"/>
    <mergeCell ref="G755:V755"/>
    <mergeCell ref="G756:V756"/>
    <mergeCell ref="G745:V745"/>
    <mergeCell ref="G746:V746"/>
    <mergeCell ref="G747:V747"/>
    <mergeCell ref="G748:V748"/>
    <mergeCell ref="G749:V749"/>
    <mergeCell ref="G750:V750"/>
    <mergeCell ref="G739:V739"/>
    <mergeCell ref="G740:V740"/>
    <mergeCell ref="G741:V741"/>
    <mergeCell ref="G742:V742"/>
    <mergeCell ref="G743:V743"/>
    <mergeCell ref="G744:V744"/>
    <mergeCell ref="G733:V733"/>
    <mergeCell ref="G734:V734"/>
    <mergeCell ref="G735:V735"/>
    <mergeCell ref="G736:V736"/>
    <mergeCell ref="G737:V737"/>
    <mergeCell ref="G738:V738"/>
    <mergeCell ref="G727:V727"/>
    <mergeCell ref="G728:V728"/>
    <mergeCell ref="G729:V729"/>
    <mergeCell ref="G730:V730"/>
    <mergeCell ref="G731:V731"/>
    <mergeCell ref="G732:V732"/>
    <mergeCell ref="G721:V721"/>
    <mergeCell ref="G722:V722"/>
    <mergeCell ref="G723:V723"/>
    <mergeCell ref="G724:V724"/>
    <mergeCell ref="G725:V725"/>
    <mergeCell ref="G726:V726"/>
    <mergeCell ref="G715:V715"/>
    <mergeCell ref="G716:V716"/>
    <mergeCell ref="G717:V717"/>
    <mergeCell ref="G718:V718"/>
    <mergeCell ref="G719:V719"/>
    <mergeCell ref="G720:V720"/>
    <mergeCell ref="G709:V709"/>
    <mergeCell ref="G710:V710"/>
    <mergeCell ref="G711:V711"/>
    <mergeCell ref="G712:V712"/>
    <mergeCell ref="G713:V713"/>
    <mergeCell ref="G714:V714"/>
    <mergeCell ref="G703:V703"/>
    <mergeCell ref="G704:V704"/>
    <mergeCell ref="G705:V705"/>
    <mergeCell ref="G706:V706"/>
    <mergeCell ref="G707:V707"/>
    <mergeCell ref="G708:V708"/>
    <mergeCell ref="G697:V697"/>
    <mergeCell ref="G698:V698"/>
    <mergeCell ref="G699:V699"/>
    <mergeCell ref="G700:V700"/>
    <mergeCell ref="G701:V701"/>
    <mergeCell ref="G702:V702"/>
    <mergeCell ref="G691:V691"/>
    <mergeCell ref="G692:V692"/>
    <mergeCell ref="G693:V693"/>
    <mergeCell ref="G694:V694"/>
    <mergeCell ref="G695:V695"/>
    <mergeCell ref="G696:V696"/>
    <mergeCell ref="G685:V685"/>
    <mergeCell ref="G686:V686"/>
    <mergeCell ref="G687:V687"/>
    <mergeCell ref="G688:V688"/>
    <mergeCell ref="G689:V689"/>
    <mergeCell ref="G690:V690"/>
    <mergeCell ref="G679:V679"/>
    <mergeCell ref="G680:V680"/>
    <mergeCell ref="G681:V681"/>
    <mergeCell ref="G682:V682"/>
    <mergeCell ref="G683:V683"/>
    <mergeCell ref="G684:V684"/>
    <mergeCell ref="G673:V673"/>
    <mergeCell ref="G674:V674"/>
    <mergeCell ref="G675:V675"/>
    <mergeCell ref="G676:V676"/>
    <mergeCell ref="G677:V677"/>
    <mergeCell ref="G678:V678"/>
    <mergeCell ref="G667:V667"/>
    <mergeCell ref="G668:V668"/>
    <mergeCell ref="G669:V669"/>
    <mergeCell ref="G670:V670"/>
    <mergeCell ref="G671:V671"/>
    <mergeCell ref="G672:V672"/>
    <mergeCell ref="G661:V661"/>
    <mergeCell ref="G662:V662"/>
    <mergeCell ref="G663:V663"/>
    <mergeCell ref="G664:V664"/>
    <mergeCell ref="G665:V665"/>
    <mergeCell ref="G666:V666"/>
    <mergeCell ref="G655:V655"/>
    <mergeCell ref="G656:V656"/>
    <mergeCell ref="G657:V657"/>
    <mergeCell ref="G658:V658"/>
    <mergeCell ref="G659:V659"/>
    <mergeCell ref="G660:V660"/>
    <mergeCell ref="G649:V649"/>
    <mergeCell ref="G650:V650"/>
    <mergeCell ref="G651:V651"/>
    <mergeCell ref="G652:V652"/>
    <mergeCell ref="G653:V653"/>
    <mergeCell ref="G654:V654"/>
    <mergeCell ref="G643:V643"/>
    <mergeCell ref="G644:V644"/>
    <mergeCell ref="G645:V645"/>
    <mergeCell ref="G646:V646"/>
    <mergeCell ref="G647:V647"/>
    <mergeCell ref="G648:V648"/>
    <mergeCell ref="G637:V637"/>
    <mergeCell ref="G638:V638"/>
    <mergeCell ref="G639:V639"/>
    <mergeCell ref="G640:V640"/>
    <mergeCell ref="G641:V641"/>
    <mergeCell ref="G642:V642"/>
    <mergeCell ref="G631:V631"/>
    <mergeCell ref="G632:V632"/>
    <mergeCell ref="G633:V633"/>
    <mergeCell ref="G634:V634"/>
    <mergeCell ref="G635:V635"/>
    <mergeCell ref="G636:V636"/>
    <mergeCell ref="G625:V625"/>
    <mergeCell ref="G626:V626"/>
    <mergeCell ref="G627:V627"/>
    <mergeCell ref="G628:V628"/>
    <mergeCell ref="G629:V629"/>
    <mergeCell ref="G630:V630"/>
    <mergeCell ref="G619:V619"/>
    <mergeCell ref="G620:V620"/>
    <mergeCell ref="G621:V621"/>
    <mergeCell ref="G622:V622"/>
    <mergeCell ref="G623:V623"/>
    <mergeCell ref="G624:V624"/>
    <mergeCell ref="G613:V613"/>
    <mergeCell ref="G614:V614"/>
    <mergeCell ref="G615:V615"/>
    <mergeCell ref="G616:V616"/>
    <mergeCell ref="G617:V617"/>
    <mergeCell ref="G618:V618"/>
    <mergeCell ref="G607:V607"/>
    <mergeCell ref="G608:V608"/>
    <mergeCell ref="G609:V609"/>
    <mergeCell ref="G610:V610"/>
    <mergeCell ref="G611:V611"/>
    <mergeCell ref="G612:V612"/>
    <mergeCell ref="G601:V601"/>
    <mergeCell ref="G602:V602"/>
    <mergeCell ref="G603:V603"/>
    <mergeCell ref="G604:V604"/>
    <mergeCell ref="G605:V605"/>
    <mergeCell ref="G606:V606"/>
    <mergeCell ref="G595:V595"/>
    <mergeCell ref="G596:V596"/>
    <mergeCell ref="G597:V597"/>
    <mergeCell ref="G598:V598"/>
    <mergeCell ref="G599:V599"/>
    <mergeCell ref="G600:V600"/>
    <mergeCell ref="G589:V589"/>
    <mergeCell ref="G590:V590"/>
    <mergeCell ref="G591:V591"/>
    <mergeCell ref="G592:V592"/>
    <mergeCell ref="G593:V593"/>
    <mergeCell ref="G594:V594"/>
    <mergeCell ref="G583:V583"/>
    <mergeCell ref="G584:V584"/>
    <mergeCell ref="G585:V585"/>
    <mergeCell ref="G586:V586"/>
    <mergeCell ref="G587:V587"/>
    <mergeCell ref="G588:V588"/>
    <mergeCell ref="G577:V577"/>
    <mergeCell ref="G578:V578"/>
    <mergeCell ref="G579:V579"/>
    <mergeCell ref="G580:V580"/>
    <mergeCell ref="G581:V581"/>
    <mergeCell ref="G582:V582"/>
    <mergeCell ref="G571:V571"/>
    <mergeCell ref="G572:V572"/>
    <mergeCell ref="G573:V573"/>
    <mergeCell ref="G574:V574"/>
    <mergeCell ref="G575:V575"/>
    <mergeCell ref="G576:V576"/>
    <mergeCell ref="G565:V565"/>
    <mergeCell ref="G566:V566"/>
    <mergeCell ref="G567:V567"/>
    <mergeCell ref="G568:V568"/>
    <mergeCell ref="G569:V569"/>
    <mergeCell ref="G570:V570"/>
    <mergeCell ref="G559:V559"/>
    <mergeCell ref="G560:V560"/>
    <mergeCell ref="G561:V561"/>
    <mergeCell ref="G562:V562"/>
    <mergeCell ref="G563:V563"/>
    <mergeCell ref="G564:V564"/>
    <mergeCell ref="G553:V553"/>
    <mergeCell ref="G554:V554"/>
    <mergeCell ref="G555:V555"/>
    <mergeCell ref="G556:V556"/>
    <mergeCell ref="G557:V557"/>
    <mergeCell ref="G558:V558"/>
    <mergeCell ref="G547:V547"/>
    <mergeCell ref="G548:V548"/>
    <mergeCell ref="G549:V549"/>
    <mergeCell ref="G550:V550"/>
    <mergeCell ref="G551:V551"/>
    <mergeCell ref="G552:V552"/>
    <mergeCell ref="G541:V541"/>
    <mergeCell ref="G542:V542"/>
    <mergeCell ref="G543:V543"/>
    <mergeCell ref="G544:V544"/>
    <mergeCell ref="G545:V545"/>
    <mergeCell ref="G546:V546"/>
    <mergeCell ref="G535:V535"/>
    <mergeCell ref="G536:V536"/>
    <mergeCell ref="G537:V537"/>
    <mergeCell ref="G538:V538"/>
    <mergeCell ref="G539:V539"/>
    <mergeCell ref="G540:V540"/>
    <mergeCell ref="G529:V529"/>
    <mergeCell ref="G530:V530"/>
    <mergeCell ref="G531:V531"/>
    <mergeCell ref="G532:V532"/>
    <mergeCell ref="G533:V533"/>
    <mergeCell ref="G534:V534"/>
    <mergeCell ref="G523:V523"/>
    <mergeCell ref="G524:V524"/>
    <mergeCell ref="G525:V525"/>
    <mergeCell ref="G526:V526"/>
    <mergeCell ref="G527:V527"/>
    <mergeCell ref="G528:V528"/>
    <mergeCell ref="G517:V517"/>
    <mergeCell ref="G518:V518"/>
    <mergeCell ref="G519:V519"/>
    <mergeCell ref="G520:V520"/>
    <mergeCell ref="G521:V521"/>
    <mergeCell ref="G522:V522"/>
    <mergeCell ref="G511:V511"/>
    <mergeCell ref="G512:V512"/>
    <mergeCell ref="G513:V513"/>
    <mergeCell ref="G514:V514"/>
    <mergeCell ref="G515:V515"/>
    <mergeCell ref="G516:V516"/>
    <mergeCell ref="G505:V505"/>
    <mergeCell ref="G506:V506"/>
    <mergeCell ref="G507:V507"/>
    <mergeCell ref="G508:V508"/>
    <mergeCell ref="G509:V509"/>
    <mergeCell ref="G510:V510"/>
    <mergeCell ref="G499:V499"/>
    <mergeCell ref="G500:V500"/>
    <mergeCell ref="G501:V501"/>
    <mergeCell ref="G502:V502"/>
    <mergeCell ref="G503:V503"/>
    <mergeCell ref="G504:V504"/>
    <mergeCell ref="G493:V493"/>
    <mergeCell ref="G494:V494"/>
    <mergeCell ref="G495:V495"/>
    <mergeCell ref="G496:V496"/>
    <mergeCell ref="G497:V497"/>
    <mergeCell ref="G498:V498"/>
    <mergeCell ref="G487:V487"/>
    <mergeCell ref="G488:V488"/>
    <mergeCell ref="G489:V489"/>
    <mergeCell ref="G490:V490"/>
    <mergeCell ref="G491:V491"/>
    <mergeCell ref="G492:V492"/>
    <mergeCell ref="G481:V481"/>
    <mergeCell ref="G482:V482"/>
    <mergeCell ref="G483:V483"/>
    <mergeCell ref="G484:V484"/>
    <mergeCell ref="G485:V485"/>
    <mergeCell ref="G486:V486"/>
    <mergeCell ref="G475:V475"/>
    <mergeCell ref="G476:V476"/>
    <mergeCell ref="G477:V477"/>
    <mergeCell ref="G478:V478"/>
    <mergeCell ref="G479:V479"/>
    <mergeCell ref="G480:V480"/>
    <mergeCell ref="G469:V469"/>
    <mergeCell ref="G470:V470"/>
    <mergeCell ref="G471:V471"/>
    <mergeCell ref="G472:V472"/>
    <mergeCell ref="G473:V473"/>
    <mergeCell ref="G474:V474"/>
    <mergeCell ref="G463:V463"/>
    <mergeCell ref="G464:V464"/>
    <mergeCell ref="G465:V465"/>
    <mergeCell ref="G466:V466"/>
    <mergeCell ref="G467:V467"/>
    <mergeCell ref="G468:V468"/>
    <mergeCell ref="G457:V457"/>
    <mergeCell ref="G458:V458"/>
    <mergeCell ref="G459:V459"/>
    <mergeCell ref="G460:V460"/>
    <mergeCell ref="G461:V461"/>
    <mergeCell ref="G462:V462"/>
    <mergeCell ref="G451:V451"/>
    <mergeCell ref="G452:V452"/>
    <mergeCell ref="G453:V453"/>
    <mergeCell ref="G454:V454"/>
    <mergeCell ref="G455:V455"/>
    <mergeCell ref="G456:V456"/>
    <mergeCell ref="G445:V445"/>
    <mergeCell ref="G446:V446"/>
    <mergeCell ref="G447:V447"/>
    <mergeCell ref="G448:V448"/>
    <mergeCell ref="G449:V449"/>
    <mergeCell ref="G450:V450"/>
    <mergeCell ref="G439:V439"/>
    <mergeCell ref="G440:V440"/>
    <mergeCell ref="G441:V441"/>
    <mergeCell ref="G442:V442"/>
    <mergeCell ref="G443:V443"/>
    <mergeCell ref="G444:V444"/>
    <mergeCell ref="G433:V433"/>
    <mergeCell ref="G434:V434"/>
    <mergeCell ref="G435:V435"/>
    <mergeCell ref="G436:V436"/>
    <mergeCell ref="G437:V437"/>
    <mergeCell ref="G438:V438"/>
    <mergeCell ref="G427:V427"/>
    <mergeCell ref="G428:V428"/>
    <mergeCell ref="G429:V429"/>
    <mergeCell ref="G430:V430"/>
    <mergeCell ref="G431:V431"/>
    <mergeCell ref="G432:V432"/>
    <mergeCell ref="G421:V421"/>
    <mergeCell ref="G422:V422"/>
    <mergeCell ref="G423:V423"/>
    <mergeCell ref="G424:V424"/>
    <mergeCell ref="G425:V425"/>
    <mergeCell ref="G426:V426"/>
    <mergeCell ref="G415:V415"/>
    <mergeCell ref="G416:V416"/>
    <mergeCell ref="G417:V417"/>
    <mergeCell ref="G418:V418"/>
    <mergeCell ref="G419:V419"/>
    <mergeCell ref="G420:V420"/>
    <mergeCell ref="G409:V409"/>
    <mergeCell ref="G410:V410"/>
    <mergeCell ref="G411:V411"/>
    <mergeCell ref="G412:V412"/>
    <mergeCell ref="G413:V413"/>
    <mergeCell ref="G414:V414"/>
    <mergeCell ref="G403:V403"/>
    <mergeCell ref="G404:V404"/>
    <mergeCell ref="G405:V405"/>
    <mergeCell ref="G406:V406"/>
    <mergeCell ref="G407:V407"/>
    <mergeCell ref="G408:V408"/>
    <mergeCell ref="G397:V397"/>
    <mergeCell ref="G398:V398"/>
    <mergeCell ref="G399:V399"/>
    <mergeCell ref="G400:V400"/>
    <mergeCell ref="G401:V401"/>
    <mergeCell ref="G402:V402"/>
    <mergeCell ref="G391:V391"/>
    <mergeCell ref="G392:V392"/>
    <mergeCell ref="G393:V393"/>
    <mergeCell ref="G394:V394"/>
    <mergeCell ref="G395:V395"/>
    <mergeCell ref="G396:V396"/>
    <mergeCell ref="G385:V385"/>
    <mergeCell ref="G386:V386"/>
    <mergeCell ref="G387:V387"/>
    <mergeCell ref="G388:V388"/>
    <mergeCell ref="G389:V389"/>
    <mergeCell ref="G390:V390"/>
    <mergeCell ref="G379:V379"/>
    <mergeCell ref="G380:V380"/>
    <mergeCell ref="G381:V381"/>
    <mergeCell ref="G382:V382"/>
    <mergeCell ref="G383:V383"/>
    <mergeCell ref="G384:V384"/>
    <mergeCell ref="G373:V373"/>
    <mergeCell ref="G374:V374"/>
    <mergeCell ref="G375:V375"/>
    <mergeCell ref="G376:V376"/>
    <mergeCell ref="G377:V377"/>
    <mergeCell ref="G378:V378"/>
    <mergeCell ref="G367:V367"/>
    <mergeCell ref="G368:V368"/>
    <mergeCell ref="G369:V369"/>
    <mergeCell ref="G370:V370"/>
    <mergeCell ref="G371:V371"/>
    <mergeCell ref="G372:V372"/>
    <mergeCell ref="G361:V361"/>
    <mergeCell ref="G362:V362"/>
    <mergeCell ref="G363:V363"/>
    <mergeCell ref="G364:V364"/>
    <mergeCell ref="G365:V365"/>
    <mergeCell ref="G366:V366"/>
    <mergeCell ref="G355:V355"/>
    <mergeCell ref="G356:V356"/>
    <mergeCell ref="G357:V357"/>
    <mergeCell ref="G358:V358"/>
    <mergeCell ref="G359:V359"/>
    <mergeCell ref="G360:V360"/>
    <mergeCell ref="G349:V349"/>
    <mergeCell ref="G350:V350"/>
    <mergeCell ref="G351:V351"/>
    <mergeCell ref="G352:V352"/>
    <mergeCell ref="G353:V353"/>
    <mergeCell ref="G354:V354"/>
    <mergeCell ref="G343:V343"/>
    <mergeCell ref="G344:V344"/>
    <mergeCell ref="G345:V345"/>
    <mergeCell ref="G346:V346"/>
    <mergeCell ref="G347:V347"/>
    <mergeCell ref="G348:V348"/>
    <mergeCell ref="G337:V337"/>
    <mergeCell ref="G338:V338"/>
    <mergeCell ref="G339:V339"/>
    <mergeCell ref="G340:V340"/>
    <mergeCell ref="G341:V341"/>
    <mergeCell ref="G342:V342"/>
    <mergeCell ref="G331:V331"/>
    <mergeCell ref="G332:V332"/>
    <mergeCell ref="G333:V333"/>
    <mergeCell ref="G334:V334"/>
    <mergeCell ref="G335:V335"/>
    <mergeCell ref="G336:V336"/>
    <mergeCell ref="G325:V325"/>
    <mergeCell ref="G326:V326"/>
    <mergeCell ref="G327:V327"/>
    <mergeCell ref="G328:V328"/>
    <mergeCell ref="G329:V329"/>
    <mergeCell ref="G330:V330"/>
    <mergeCell ref="G319:V319"/>
    <mergeCell ref="G320:V320"/>
    <mergeCell ref="G321:V321"/>
    <mergeCell ref="G322:V322"/>
    <mergeCell ref="G323:V323"/>
    <mergeCell ref="G324:V324"/>
    <mergeCell ref="G313:V313"/>
    <mergeCell ref="G314:V314"/>
    <mergeCell ref="G315:V315"/>
    <mergeCell ref="G316:V316"/>
    <mergeCell ref="G317:V317"/>
    <mergeCell ref="G318:V318"/>
    <mergeCell ref="G307:V307"/>
    <mergeCell ref="G308:V308"/>
    <mergeCell ref="G309:V309"/>
    <mergeCell ref="G310:V310"/>
    <mergeCell ref="G311:V311"/>
    <mergeCell ref="G312:V312"/>
    <mergeCell ref="G301:V301"/>
    <mergeCell ref="G302:V302"/>
    <mergeCell ref="G303:V303"/>
    <mergeCell ref="G304:V304"/>
    <mergeCell ref="G305:V305"/>
    <mergeCell ref="G306:V306"/>
    <mergeCell ref="G295:V295"/>
    <mergeCell ref="G296:V296"/>
    <mergeCell ref="G297:V297"/>
    <mergeCell ref="G298:V298"/>
    <mergeCell ref="G299:V299"/>
    <mergeCell ref="G300:V300"/>
    <mergeCell ref="G289:V289"/>
    <mergeCell ref="G290:V290"/>
    <mergeCell ref="G291:V291"/>
    <mergeCell ref="G292:V292"/>
    <mergeCell ref="G293:V293"/>
    <mergeCell ref="G294:V294"/>
    <mergeCell ref="G283:V283"/>
    <mergeCell ref="G284:V284"/>
    <mergeCell ref="G285:V285"/>
    <mergeCell ref="G286:V286"/>
    <mergeCell ref="G287:V287"/>
    <mergeCell ref="G288:V288"/>
    <mergeCell ref="G277:V277"/>
    <mergeCell ref="G278:V278"/>
    <mergeCell ref="G279:V279"/>
    <mergeCell ref="G280:V280"/>
    <mergeCell ref="G281:V281"/>
    <mergeCell ref="G282:V282"/>
    <mergeCell ref="G271:V271"/>
    <mergeCell ref="G272:V272"/>
    <mergeCell ref="G273:V273"/>
    <mergeCell ref="G274:V274"/>
    <mergeCell ref="G275:V275"/>
    <mergeCell ref="G276:V276"/>
    <mergeCell ref="G265:V265"/>
    <mergeCell ref="G266:V266"/>
    <mergeCell ref="G267:V267"/>
    <mergeCell ref="G268:V268"/>
    <mergeCell ref="G269:V269"/>
    <mergeCell ref="G270:V270"/>
    <mergeCell ref="G259:V259"/>
    <mergeCell ref="G260:V260"/>
    <mergeCell ref="G261:V261"/>
    <mergeCell ref="G262:V262"/>
    <mergeCell ref="G263:V263"/>
    <mergeCell ref="G264:V264"/>
    <mergeCell ref="G253:V253"/>
    <mergeCell ref="G254:V254"/>
    <mergeCell ref="G255:V255"/>
    <mergeCell ref="G256:V256"/>
    <mergeCell ref="G257:V257"/>
    <mergeCell ref="G258:V258"/>
    <mergeCell ref="G247:V247"/>
    <mergeCell ref="G248:V248"/>
    <mergeCell ref="G249:V249"/>
    <mergeCell ref="G250:V250"/>
    <mergeCell ref="G251:V251"/>
    <mergeCell ref="G252:V252"/>
    <mergeCell ref="G241:V241"/>
    <mergeCell ref="G242:V242"/>
    <mergeCell ref="G243:V243"/>
    <mergeCell ref="G244:V244"/>
    <mergeCell ref="G245:V245"/>
    <mergeCell ref="G246:V246"/>
    <mergeCell ref="G235:V235"/>
    <mergeCell ref="G236:V236"/>
    <mergeCell ref="G237:V237"/>
    <mergeCell ref="G238:V238"/>
    <mergeCell ref="G239:V239"/>
    <mergeCell ref="G240:V240"/>
    <mergeCell ref="G229:V229"/>
    <mergeCell ref="G230:V230"/>
    <mergeCell ref="G231:V231"/>
    <mergeCell ref="G232:V232"/>
    <mergeCell ref="G233:V233"/>
    <mergeCell ref="G234:V234"/>
    <mergeCell ref="G223:V223"/>
    <mergeCell ref="G224:V224"/>
    <mergeCell ref="G225:V225"/>
    <mergeCell ref="G226:V226"/>
    <mergeCell ref="G227:V227"/>
    <mergeCell ref="G228:V228"/>
    <mergeCell ref="G217:V217"/>
    <mergeCell ref="G218:V218"/>
    <mergeCell ref="G219:V219"/>
    <mergeCell ref="G220:V220"/>
    <mergeCell ref="G221:V221"/>
    <mergeCell ref="G222:V222"/>
    <mergeCell ref="G211:V211"/>
    <mergeCell ref="G212:V212"/>
    <mergeCell ref="G213:V213"/>
    <mergeCell ref="G214:V214"/>
    <mergeCell ref="G215:V215"/>
    <mergeCell ref="G216:V216"/>
    <mergeCell ref="G205:V205"/>
    <mergeCell ref="G206:V206"/>
    <mergeCell ref="G207:V207"/>
    <mergeCell ref="G208:V208"/>
    <mergeCell ref="G209:V209"/>
    <mergeCell ref="G210:V210"/>
    <mergeCell ref="G199:V199"/>
    <mergeCell ref="G200:V200"/>
    <mergeCell ref="G201:V201"/>
    <mergeCell ref="G202:V202"/>
    <mergeCell ref="G203:V203"/>
    <mergeCell ref="G204:V204"/>
    <mergeCell ref="G193:V193"/>
    <mergeCell ref="G194:V194"/>
    <mergeCell ref="G195:V195"/>
    <mergeCell ref="G196:V196"/>
    <mergeCell ref="G197:V197"/>
    <mergeCell ref="G198:V198"/>
    <mergeCell ref="G187:V187"/>
    <mergeCell ref="G188:V188"/>
    <mergeCell ref="G189:V189"/>
    <mergeCell ref="G190:V190"/>
    <mergeCell ref="G191:V191"/>
    <mergeCell ref="G192:V192"/>
    <mergeCell ref="G181:V181"/>
    <mergeCell ref="G182:V182"/>
    <mergeCell ref="G183:V183"/>
    <mergeCell ref="G184:V184"/>
    <mergeCell ref="G185:V185"/>
    <mergeCell ref="G186:V186"/>
    <mergeCell ref="G175:V175"/>
    <mergeCell ref="G176:V176"/>
    <mergeCell ref="G177:V177"/>
    <mergeCell ref="G178:V178"/>
    <mergeCell ref="G179:V179"/>
    <mergeCell ref="G180:V180"/>
    <mergeCell ref="G169:V169"/>
    <mergeCell ref="G170:V170"/>
    <mergeCell ref="G171:V171"/>
    <mergeCell ref="G172:V172"/>
    <mergeCell ref="G173:V173"/>
    <mergeCell ref="G174:V174"/>
    <mergeCell ref="G163:V163"/>
    <mergeCell ref="G164:V164"/>
    <mergeCell ref="G165:V165"/>
    <mergeCell ref="G166:V166"/>
    <mergeCell ref="G167:V167"/>
    <mergeCell ref="G168:V168"/>
    <mergeCell ref="G157:V157"/>
    <mergeCell ref="G158:V158"/>
    <mergeCell ref="G159:V159"/>
    <mergeCell ref="G160:V160"/>
    <mergeCell ref="G161:V161"/>
    <mergeCell ref="G162:V162"/>
    <mergeCell ref="G151:V151"/>
    <mergeCell ref="G152:V152"/>
    <mergeCell ref="G153:V153"/>
    <mergeCell ref="G154:V154"/>
    <mergeCell ref="G155:V155"/>
    <mergeCell ref="G156:V156"/>
    <mergeCell ref="G145:V145"/>
    <mergeCell ref="G146:V146"/>
    <mergeCell ref="G147:V147"/>
    <mergeCell ref="G148:V148"/>
    <mergeCell ref="G149:V149"/>
    <mergeCell ref="G150:V150"/>
    <mergeCell ref="G139:V139"/>
    <mergeCell ref="G140:V140"/>
    <mergeCell ref="G141:V141"/>
    <mergeCell ref="G142:V142"/>
    <mergeCell ref="G143:V143"/>
    <mergeCell ref="G144:V144"/>
    <mergeCell ref="G133:V133"/>
    <mergeCell ref="G134:V134"/>
    <mergeCell ref="G135:V135"/>
    <mergeCell ref="G136:V136"/>
    <mergeCell ref="G137:V137"/>
    <mergeCell ref="G138:V138"/>
    <mergeCell ref="G127:V127"/>
    <mergeCell ref="G128:V128"/>
    <mergeCell ref="G129:V129"/>
    <mergeCell ref="G130:V130"/>
    <mergeCell ref="G131:V131"/>
    <mergeCell ref="G132:V132"/>
    <mergeCell ref="G121:V121"/>
    <mergeCell ref="G122:V122"/>
    <mergeCell ref="G123:V123"/>
    <mergeCell ref="G124:V124"/>
    <mergeCell ref="G125:V125"/>
    <mergeCell ref="G126:V126"/>
    <mergeCell ref="G115:V115"/>
    <mergeCell ref="G116:V116"/>
    <mergeCell ref="G117:V117"/>
    <mergeCell ref="G118:V118"/>
    <mergeCell ref="G119:V119"/>
    <mergeCell ref="G120:V120"/>
    <mergeCell ref="G109:V109"/>
    <mergeCell ref="G110:V110"/>
    <mergeCell ref="G111:V111"/>
    <mergeCell ref="G112:V112"/>
    <mergeCell ref="G113:V113"/>
    <mergeCell ref="G114:V114"/>
    <mergeCell ref="G103:V103"/>
    <mergeCell ref="G104:V104"/>
    <mergeCell ref="G105:V105"/>
    <mergeCell ref="G106:V106"/>
    <mergeCell ref="G107:V107"/>
    <mergeCell ref="G108:V108"/>
    <mergeCell ref="G97:V97"/>
    <mergeCell ref="G98:V98"/>
    <mergeCell ref="G99:V99"/>
    <mergeCell ref="G100:V100"/>
    <mergeCell ref="G101:V101"/>
    <mergeCell ref="G102:V102"/>
    <mergeCell ref="G91:V91"/>
    <mergeCell ref="G92:V92"/>
    <mergeCell ref="G93:V93"/>
    <mergeCell ref="G94:V94"/>
    <mergeCell ref="G95:V95"/>
    <mergeCell ref="G96:V96"/>
    <mergeCell ref="G85:V85"/>
    <mergeCell ref="G86:V86"/>
    <mergeCell ref="G87:V87"/>
    <mergeCell ref="G88:V88"/>
    <mergeCell ref="G89:V89"/>
    <mergeCell ref="G90:V90"/>
    <mergeCell ref="G79:V79"/>
    <mergeCell ref="G80:V80"/>
    <mergeCell ref="G81:V81"/>
    <mergeCell ref="G82:V82"/>
    <mergeCell ref="G83:V83"/>
    <mergeCell ref="G84:V84"/>
    <mergeCell ref="G73:V73"/>
    <mergeCell ref="G74:V74"/>
    <mergeCell ref="G75:V75"/>
    <mergeCell ref="G76:V76"/>
    <mergeCell ref="G77:V77"/>
    <mergeCell ref="G78:V78"/>
    <mergeCell ref="G67:V67"/>
    <mergeCell ref="G68:V68"/>
    <mergeCell ref="G69:V69"/>
    <mergeCell ref="G70:V70"/>
    <mergeCell ref="G71:V71"/>
    <mergeCell ref="G72:V72"/>
    <mergeCell ref="G61:V61"/>
    <mergeCell ref="G62:V62"/>
    <mergeCell ref="G63:V63"/>
    <mergeCell ref="G64:V64"/>
    <mergeCell ref="G65:V65"/>
    <mergeCell ref="G66:V66"/>
    <mergeCell ref="G55:V55"/>
    <mergeCell ref="AG55:AH60"/>
    <mergeCell ref="G56:V56"/>
    <mergeCell ref="G57:V57"/>
    <mergeCell ref="G58:V58"/>
    <mergeCell ref="G59:V59"/>
    <mergeCell ref="G60:V60"/>
    <mergeCell ref="G49:V49"/>
    <mergeCell ref="AG49:AH54"/>
    <mergeCell ref="G50:V50"/>
    <mergeCell ref="G51:V51"/>
    <mergeCell ref="G52:V52"/>
    <mergeCell ref="G53:V53"/>
    <mergeCell ref="G54:V54"/>
    <mergeCell ref="E45:F45"/>
    <mergeCell ref="G45:V45"/>
    <mergeCell ref="W45:AA45"/>
    <mergeCell ref="G46:V46"/>
    <mergeCell ref="G47:V47"/>
    <mergeCell ref="G48:V48"/>
    <mergeCell ref="B43:C43"/>
    <mergeCell ref="E43:F43"/>
    <mergeCell ref="G43:V43"/>
    <mergeCell ref="W43:AA43"/>
    <mergeCell ref="AG43:AH48"/>
    <mergeCell ref="B44:C44"/>
    <mergeCell ref="E44:F44"/>
    <mergeCell ref="G44:V44"/>
    <mergeCell ref="W44:AA44"/>
    <mergeCell ref="B45:C45"/>
    <mergeCell ref="B41:C41"/>
    <mergeCell ref="E41:F41"/>
    <mergeCell ref="G41:V41"/>
    <mergeCell ref="W41:AA41"/>
    <mergeCell ref="B42:C42"/>
    <mergeCell ref="E42:F42"/>
    <mergeCell ref="G42:V42"/>
    <mergeCell ref="W42:AA42"/>
    <mergeCell ref="B40:C40"/>
    <mergeCell ref="E40:F40"/>
    <mergeCell ref="G40:V40"/>
    <mergeCell ref="W40:AA40"/>
    <mergeCell ref="B37:C37"/>
    <mergeCell ref="E37:F37"/>
    <mergeCell ref="G37:V37"/>
    <mergeCell ref="W37:AA37"/>
    <mergeCell ref="AH37:AH42"/>
    <mergeCell ref="B38:C38"/>
    <mergeCell ref="E38:F38"/>
    <mergeCell ref="G38:V38"/>
    <mergeCell ref="W38:AA38"/>
    <mergeCell ref="B39:C39"/>
    <mergeCell ref="AG31:AG42"/>
    <mergeCell ref="AH31:AH36"/>
    <mergeCell ref="B35:C35"/>
    <mergeCell ref="E35:F35"/>
    <mergeCell ref="G35:V35"/>
    <mergeCell ref="W35:AA35"/>
    <mergeCell ref="B36:C36"/>
    <mergeCell ref="E36:F36"/>
    <mergeCell ref="G36:V36"/>
    <mergeCell ref="W36:AA36"/>
    <mergeCell ref="B33:C33"/>
    <mergeCell ref="E33:F33"/>
    <mergeCell ref="G33:V33"/>
    <mergeCell ref="W33:AE33"/>
    <mergeCell ref="B34:C34"/>
    <mergeCell ref="E30:F30"/>
    <mergeCell ref="G30:V30"/>
    <mergeCell ref="W30:AE30"/>
    <mergeCell ref="E27:F27"/>
    <mergeCell ref="G27:V27"/>
    <mergeCell ref="W27:AE27"/>
    <mergeCell ref="B28:C28"/>
    <mergeCell ref="E28:F28"/>
    <mergeCell ref="G28:V28"/>
    <mergeCell ref="W28:AE28"/>
    <mergeCell ref="B25:C25"/>
    <mergeCell ref="E25:F25"/>
    <mergeCell ref="G25:V25"/>
    <mergeCell ref="E39:F39"/>
    <mergeCell ref="G39:V39"/>
    <mergeCell ref="W39:AA39"/>
    <mergeCell ref="G26:V26"/>
    <mergeCell ref="W26:AE26"/>
    <mergeCell ref="B27:C27"/>
    <mergeCell ref="B23:C23"/>
    <mergeCell ref="E23:F23"/>
    <mergeCell ref="G23:V23"/>
    <mergeCell ref="W23:AE23"/>
    <mergeCell ref="B24:C24"/>
    <mergeCell ref="E24:F24"/>
    <mergeCell ref="G24:V24"/>
    <mergeCell ref="W24:AE24"/>
    <mergeCell ref="W20:AE20"/>
    <mergeCell ref="B21:C21"/>
    <mergeCell ref="E21:F21"/>
    <mergeCell ref="G21:V21"/>
    <mergeCell ref="W21:AE21"/>
    <mergeCell ref="E34:F34"/>
    <mergeCell ref="G34:V34"/>
    <mergeCell ref="W34:AE34"/>
    <mergeCell ref="B31:C31"/>
    <mergeCell ref="E31:F31"/>
    <mergeCell ref="G31:V31"/>
    <mergeCell ref="W31:AE31"/>
    <mergeCell ref="B32:C32"/>
    <mergeCell ref="E32:F32"/>
    <mergeCell ref="G32:V32"/>
    <mergeCell ref="W32:AE32"/>
    <mergeCell ref="E22:F22"/>
    <mergeCell ref="G22:V22"/>
    <mergeCell ref="W22:AE22"/>
    <mergeCell ref="B29:C29"/>
    <mergeCell ref="E29:F29"/>
    <mergeCell ref="G29:V29"/>
    <mergeCell ref="W29:AE29"/>
    <mergeCell ref="B30:C30"/>
    <mergeCell ref="AG18:AH18"/>
    <mergeCell ref="AG19:AH24"/>
    <mergeCell ref="B20:C20"/>
    <mergeCell ref="E20:F20"/>
    <mergeCell ref="G20:V20"/>
    <mergeCell ref="C11:E11"/>
    <mergeCell ref="Q11:U11"/>
    <mergeCell ref="C12:E12"/>
    <mergeCell ref="C13:E13"/>
    <mergeCell ref="C14:G14"/>
    <mergeCell ref="C15:G15"/>
    <mergeCell ref="Y8:Y9"/>
    <mergeCell ref="Z8:Z9"/>
    <mergeCell ref="AA8:AA9"/>
    <mergeCell ref="AB8:AB9"/>
    <mergeCell ref="G9:J9"/>
    <mergeCell ref="W25:AE25"/>
    <mergeCell ref="P8:P9"/>
    <mergeCell ref="Q8:Q9"/>
    <mergeCell ref="R8:R9"/>
    <mergeCell ref="S8:T8"/>
    <mergeCell ref="W8:W9"/>
    <mergeCell ref="X8:X9"/>
    <mergeCell ref="C8:D9"/>
    <mergeCell ref="E8:E9"/>
    <mergeCell ref="F8:F9"/>
    <mergeCell ref="G8:J8"/>
    <mergeCell ref="K8:K9"/>
    <mergeCell ref="L8:O9"/>
    <mergeCell ref="AG25:AH30"/>
    <mergeCell ref="B26:C26"/>
    <mergeCell ref="E26:F26"/>
    <mergeCell ref="S9:T9"/>
    <mergeCell ref="B22:C22"/>
    <mergeCell ref="M1:S1"/>
    <mergeCell ref="AD3:AE16"/>
    <mergeCell ref="C5:D6"/>
    <mergeCell ref="E5:H5"/>
    <mergeCell ref="I5:I6"/>
    <mergeCell ref="J5:L5"/>
    <mergeCell ref="M5:M6"/>
    <mergeCell ref="N5:P6"/>
    <mergeCell ref="E6:H6"/>
    <mergeCell ref="J6:L6"/>
    <mergeCell ref="B18:C19"/>
    <mergeCell ref="D18:D19"/>
    <mergeCell ref="E18:F19"/>
    <mergeCell ref="G18:V19"/>
    <mergeCell ref="W18:AE19"/>
  </mergeCells>
  <phoneticPr fontId="7" type="noConversion"/>
  <dataValidations count="2">
    <dataValidation type="list" allowBlank="1" showInputMessage="1" showErrorMessage="1" sqref="AD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AD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AD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AD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AD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AD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AD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AD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AD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AD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AD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AD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AD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AD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AD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AD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xr:uid="{6DE02D7A-682A-417C-8B53-BFA851B4FDA2}">
      <formula1>指標適用性</formula1>
    </dataValidation>
    <dataValidation type="list" allowBlank="1" showInputMessage="1" showErrorMessage="1" sqref="E20:F34" xr:uid="{BE0C267B-0C02-4249-B1B9-DEA8B52B86F9}">
      <formula1>$AG$2:$AG$3</formula1>
    </dataValidation>
  </dataValidations>
  <printOptions horizontalCentered="1" verticalCentered="1"/>
  <pageMargins left="0.39370078740157483" right="0.39370078740157483" top="0.39370078740157483" bottom="0.39370078740157483" header="0.39370078740157483" footer="0.31496062992125984"/>
  <pageSetup paperSize="9" scale="75"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4933-A8E2-4827-B235-0001EEAC6C13}">
  <dimension ref="A1:AF1223"/>
  <sheetViews>
    <sheetView view="pageBreakPreview" zoomScale="95" zoomScaleNormal="100" zoomScaleSheetLayoutView="95" workbookViewId="0">
      <selection activeCell="W21" sqref="W21:AE21"/>
    </sheetView>
  </sheetViews>
  <sheetFormatPr defaultRowHeight="14.25"/>
  <cols>
    <col min="1" max="1" width="1.328125" style="412" customWidth="1"/>
    <col min="2" max="2" width="3.05859375" style="412" customWidth="1"/>
    <col min="3" max="3" width="6.51953125" style="412" customWidth="1"/>
    <col min="4" max="4" width="33.26171875" style="412" customWidth="1"/>
    <col min="5" max="5" width="8.51171875" style="412" customWidth="1"/>
    <col min="6" max="6" width="5.5859375" style="412" customWidth="1"/>
    <col min="7" max="7" width="5.3203125" style="412" customWidth="1"/>
    <col min="8" max="8" width="3.58984375" style="412" customWidth="1"/>
    <col min="9" max="9" width="5.1875" style="415" customWidth="1"/>
    <col min="10" max="10" width="4.7890625" style="416" customWidth="1"/>
    <col min="11" max="11" width="3.58984375" style="416" customWidth="1"/>
    <col min="12" max="12" width="6.3828125" style="416" customWidth="1"/>
    <col min="13" max="13" width="2.79296875" style="415" customWidth="1"/>
    <col min="14" max="15" width="4.390625" style="416" customWidth="1"/>
    <col min="16" max="16" width="7.31640625" style="416" customWidth="1"/>
    <col min="17" max="17" width="4.12109375" style="417" customWidth="1"/>
    <col min="18" max="18" width="4.65625" style="418" customWidth="1"/>
    <col min="19" max="19" width="5.5859375" style="412" customWidth="1"/>
    <col min="20" max="20" width="2.52734375" style="412" customWidth="1"/>
    <col min="21" max="21" width="3.85546875" style="327" customWidth="1"/>
    <col min="22" max="22" width="5.5859375" style="327" customWidth="1"/>
    <col min="23" max="24" width="3.05859375" style="327" customWidth="1"/>
    <col min="25" max="25" width="6.3828125" style="327" customWidth="1"/>
    <col min="26" max="26" width="2.79296875" style="327" customWidth="1"/>
    <col min="27" max="27" width="5.8515625" style="327" customWidth="1"/>
    <col min="28" max="28" width="2.125" style="327" customWidth="1"/>
    <col min="29" max="29" width="3.58984375" style="327" customWidth="1"/>
    <col min="30" max="31" width="9.84375" style="327" customWidth="1"/>
    <col min="32" max="32" width="2.125" style="327" customWidth="1"/>
    <col min="33" max="243" width="9.84375" style="327" customWidth="1"/>
    <col min="244" max="244" width="1.328125" style="327" customWidth="1"/>
    <col min="245" max="245" width="3.05859375" style="327" customWidth="1"/>
    <col min="246" max="246" width="6.51953125" style="327" customWidth="1"/>
    <col min="247" max="247" width="22.484375" style="327" customWidth="1"/>
    <col min="248" max="248" width="18.09375" style="327" customWidth="1"/>
    <col min="249" max="249" width="5.8515625" style="327" customWidth="1"/>
    <col min="250" max="250" width="5.3203125" style="327" customWidth="1"/>
    <col min="251" max="251" width="3.58984375" style="327" customWidth="1"/>
    <col min="252" max="252" width="5.1875" style="327" customWidth="1"/>
    <col min="253" max="253" width="6.65234375" style="327" customWidth="1"/>
    <col min="254" max="254" width="3.58984375" style="327" customWidth="1"/>
    <col min="255" max="255" width="6.3828125" style="327" customWidth="1"/>
    <col min="256" max="256" width="2.79296875" style="327" customWidth="1"/>
    <col min="257" max="259" width="4.390625" style="327" customWidth="1"/>
    <col min="260" max="260" width="4.12109375" style="327" customWidth="1"/>
    <col min="261" max="261" width="3.05859375" style="327" customWidth="1"/>
    <col min="262" max="262" width="3.58984375" style="327" customWidth="1"/>
    <col min="263" max="263" width="2.52734375" style="327" customWidth="1"/>
    <col min="264" max="264" width="3.85546875" style="327" customWidth="1"/>
    <col min="265" max="265" width="3.32421875" style="327" customWidth="1"/>
    <col min="266" max="266" width="15.30078125" style="327" customWidth="1"/>
    <col min="267" max="267" width="1.59375" style="327" customWidth="1"/>
    <col min="268" max="268" width="6.3828125" style="327" customWidth="1"/>
    <col min="269" max="269" width="2.79296875" style="327" customWidth="1"/>
    <col min="270" max="270" width="6.78515625" style="327" customWidth="1"/>
    <col min="271" max="271" width="2.125" style="327" customWidth="1"/>
    <col min="272" max="272" width="27.94140625" style="327" bestFit="1" customWidth="1"/>
    <col min="273" max="499" width="9.84375" style="327" customWidth="1"/>
    <col min="500" max="500" width="1.328125" style="327" customWidth="1"/>
    <col min="501" max="501" width="3.05859375" style="327" customWidth="1"/>
    <col min="502" max="502" width="6.51953125" style="327" customWidth="1"/>
    <col min="503" max="503" width="22.484375" style="327" customWidth="1"/>
    <col min="504" max="504" width="18.09375" style="327" customWidth="1"/>
    <col min="505" max="505" width="5.8515625" style="327" customWidth="1"/>
    <col min="506" max="506" width="5.3203125" style="327" customWidth="1"/>
    <col min="507" max="507" width="3.58984375" style="327" customWidth="1"/>
    <col min="508" max="508" width="5.1875" style="327" customWidth="1"/>
    <col min="509" max="509" width="6.65234375" style="327" customWidth="1"/>
    <col min="510" max="510" width="3.58984375" style="327" customWidth="1"/>
    <col min="511" max="511" width="6.3828125" style="327" customWidth="1"/>
    <col min="512" max="512" width="2.79296875" style="327" customWidth="1"/>
    <col min="513" max="515" width="4.390625" style="327" customWidth="1"/>
    <col min="516" max="516" width="4.12109375" style="327" customWidth="1"/>
    <col min="517" max="517" width="3.05859375" style="327" customWidth="1"/>
    <col min="518" max="518" width="3.58984375" style="327" customWidth="1"/>
    <col min="519" max="519" width="2.52734375" style="327" customWidth="1"/>
    <col min="520" max="520" width="3.85546875" style="327" customWidth="1"/>
    <col min="521" max="521" width="3.32421875" style="327" customWidth="1"/>
    <col min="522" max="522" width="15.30078125" style="327" customWidth="1"/>
    <col min="523" max="523" width="1.59375" style="327" customWidth="1"/>
    <col min="524" max="524" width="6.3828125" style="327" customWidth="1"/>
    <col min="525" max="525" width="2.79296875" style="327" customWidth="1"/>
    <col min="526" max="526" width="6.78515625" style="327" customWidth="1"/>
    <col min="527" max="527" width="2.125" style="327" customWidth="1"/>
    <col min="528" max="528" width="27.94140625" style="327" bestFit="1" customWidth="1"/>
    <col min="529" max="755" width="9.84375" style="327" customWidth="1"/>
    <col min="756" max="756" width="1.328125" style="327" customWidth="1"/>
    <col min="757" max="757" width="3.05859375" style="327" customWidth="1"/>
    <col min="758" max="758" width="6.51953125" style="327" customWidth="1"/>
    <col min="759" max="759" width="22.484375" style="327" customWidth="1"/>
    <col min="760" max="760" width="18.09375" style="327" customWidth="1"/>
    <col min="761" max="761" width="5.8515625" style="327" customWidth="1"/>
    <col min="762" max="762" width="5.3203125" style="327" customWidth="1"/>
    <col min="763" max="763" width="3.58984375" style="327" customWidth="1"/>
    <col min="764" max="764" width="5.1875" style="327" customWidth="1"/>
    <col min="765" max="765" width="6.65234375" style="327" customWidth="1"/>
    <col min="766" max="766" width="3.58984375" style="327" customWidth="1"/>
    <col min="767" max="767" width="6.3828125" style="327" customWidth="1"/>
    <col min="768" max="768" width="2.79296875" style="327" customWidth="1"/>
    <col min="769" max="771" width="4.390625" style="327" customWidth="1"/>
    <col min="772" max="772" width="4.12109375" style="327" customWidth="1"/>
    <col min="773" max="773" width="3.05859375" style="327" customWidth="1"/>
    <col min="774" max="774" width="3.58984375" style="327" customWidth="1"/>
    <col min="775" max="775" width="2.52734375" style="327" customWidth="1"/>
    <col min="776" max="776" width="3.85546875" style="327" customWidth="1"/>
    <col min="777" max="777" width="3.32421875" style="327" customWidth="1"/>
    <col min="778" max="778" width="15.30078125" style="327" customWidth="1"/>
    <col min="779" max="779" width="1.59375" style="327" customWidth="1"/>
    <col min="780" max="780" width="6.3828125" style="327" customWidth="1"/>
    <col min="781" max="781" width="2.79296875" style="327" customWidth="1"/>
    <col min="782" max="782" width="6.78515625" style="327" customWidth="1"/>
    <col min="783" max="783" width="2.125" style="327" customWidth="1"/>
    <col min="784" max="784" width="27.94140625" style="327" bestFit="1" customWidth="1"/>
    <col min="785" max="1011" width="9.84375" style="327" customWidth="1"/>
    <col min="1012" max="1012" width="1.328125" style="327" customWidth="1"/>
    <col min="1013" max="1013" width="3.05859375" style="327" customWidth="1"/>
    <col min="1014" max="1014" width="6.51953125" style="327" customWidth="1"/>
    <col min="1015" max="1015" width="22.484375" style="327" customWidth="1"/>
    <col min="1016" max="1016" width="18.09375" style="327" customWidth="1"/>
    <col min="1017" max="1017" width="5.8515625" style="327" customWidth="1"/>
    <col min="1018" max="1018" width="5.3203125" style="327" customWidth="1"/>
    <col min="1019" max="1019" width="3.58984375" style="327" customWidth="1"/>
    <col min="1020" max="1020" width="5.1875" style="327" customWidth="1"/>
    <col min="1021" max="1021" width="6.65234375" style="327" customWidth="1"/>
    <col min="1022" max="1022" width="3.58984375" style="327" customWidth="1"/>
    <col min="1023" max="1023" width="6.3828125" style="327" customWidth="1"/>
    <col min="1024" max="1024" width="2.79296875" style="327" customWidth="1"/>
    <col min="1025" max="1027" width="4.390625" style="327" customWidth="1"/>
    <col min="1028" max="1028" width="4.12109375" style="327" customWidth="1"/>
    <col min="1029" max="1029" width="3.05859375" style="327" customWidth="1"/>
    <col min="1030" max="1030" width="3.58984375" style="327" customWidth="1"/>
    <col min="1031" max="1031" width="2.52734375" style="327" customWidth="1"/>
    <col min="1032" max="1032" width="3.85546875" style="327" customWidth="1"/>
    <col min="1033" max="1033" width="3.32421875" style="327" customWidth="1"/>
    <col min="1034" max="1034" width="15.30078125" style="327" customWidth="1"/>
    <col min="1035" max="1035" width="1.59375" style="327" customWidth="1"/>
    <col min="1036" max="1036" width="6.3828125" style="327" customWidth="1"/>
    <col min="1037" max="1037" width="2.79296875" style="327" customWidth="1"/>
    <col min="1038" max="1038" width="6.78515625" style="327" customWidth="1"/>
    <col min="1039" max="1039" width="2.125" style="327" customWidth="1"/>
    <col min="1040" max="1040" width="27.94140625" style="327" bestFit="1" customWidth="1"/>
    <col min="1041" max="1267" width="9.84375" style="327" customWidth="1"/>
    <col min="1268" max="1268" width="1.328125" style="327" customWidth="1"/>
    <col min="1269" max="1269" width="3.05859375" style="327" customWidth="1"/>
    <col min="1270" max="1270" width="6.51953125" style="327" customWidth="1"/>
    <col min="1271" max="1271" width="22.484375" style="327" customWidth="1"/>
    <col min="1272" max="1272" width="18.09375" style="327" customWidth="1"/>
    <col min="1273" max="1273" width="5.8515625" style="327" customWidth="1"/>
    <col min="1274" max="1274" width="5.3203125" style="327" customWidth="1"/>
    <col min="1275" max="1275" width="3.58984375" style="327" customWidth="1"/>
    <col min="1276" max="1276" width="5.1875" style="327" customWidth="1"/>
    <col min="1277" max="1277" width="6.65234375" style="327" customWidth="1"/>
    <col min="1278" max="1278" width="3.58984375" style="327" customWidth="1"/>
    <col min="1279" max="1279" width="6.3828125" style="327" customWidth="1"/>
    <col min="1280" max="1280" width="2.79296875" style="327" customWidth="1"/>
    <col min="1281" max="1283" width="4.390625" style="327" customWidth="1"/>
    <col min="1284" max="1284" width="4.12109375" style="327" customWidth="1"/>
    <col min="1285" max="1285" width="3.05859375" style="327" customWidth="1"/>
    <col min="1286" max="1286" width="3.58984375" style="327" customWidth="1"/>
    <col min="1287" max="1287" width="2.52734375" style="327" customWidth="1"/>
    <col min="1288" max="1288" width="3.85546875" style="327" customWidth="1"/>
    <col min="1289" max="1289" width="3.32421875" style="327" customWidth="1"/>
    <col min="1290" max="1290" width="15.30078125" style="327" customWidth="1"/>
    <col min="1291" max="1291" width="1.59375" style="327" customWidth="1"/>
    <col min="1292" max="1292" width="6.3828125" style="327" customWidth="1"/>
    <col min="1293" max="1293" width="2.79296875" style="327" customWidth="1"/>
    <col min="1294" max="1294" width="6.78515625" style="327" customWidth="1"/>
    <col min="1295" max="1295" width="2.125" style="327" customWidth="1"/>
    <col min="1296" max="1296" width="27.94140625" style="327" bestFit="1" customWidth="1"/>
    <col min="1297" max="1523" width="9.84375" style="327" customWidth="1"/>
    <col min="1524" max="1524" width="1.328125" style="327" customWidth="1"/>
    <col min="1525" max="1525" width="3.05859375" style="327" customWidth="1"/>
    <col min="1526" max="1526" width="6.51953125" style="327" customWidth="1"/>
    <col min="1527" max="1527" width="22.484375" style="327" customWidth="1"/>
    <col min="1528" max="1528" width="18.09375" style="327" customWidth="1"/>
    <col min="1529" max="1529" width="5.8515625" style="327" customWidth="1"/>
    <col min="1530" max="1530" width="5.3203125" style="327" customWidth="1"/>
    <col min="1531" max="1531" width="3.58984375" style="327" customWidth="1"/>
    <col min="1532" max="1532" width="5.1875" style="327" customWidth="1"/>
    <col min="1533" max="1533" width="6.65234375" style="327" customWidth="1"/>
    <col min="1534" max="1534" width="3.58984375" style="327" customWidth="1"/>
    <col min="1535" max="1535" width="6.3828125" style="327" customWidth="1"/>
    <col min="1536" max="1536" width="2.79296875" style="327" customWidth="1"/>
    <col min="1537" max="1539" width="4.390625" style="327" customWidth="1"/>
    <col min="1540" max="1540" width="4.12109375" style="327" customWidth="1"/>
    <col min="1541" max="1541" width="3.05859375" style="327" customWidth="1"/>
    <col min="1542" max="1542" width="3.58984375" style="327" customWidth="1"/>
    <col min="1543" max="1543" width="2.52734375" style="327" customWidth="1"/>
    <col min="1544" max="1544" width="3.85546875" style="327" customWidth="1"/>
    <col min="1545" max="1545" width="3.32421875" style="327" customWidth="1"/>
    <col min="1546" max="1546" width="15.30078125" style="327" customWidth="1"/>
    <col min="1547" max="1547" width="1.59375" style="327" customWidth="1"/>
    <col min="1548" max="1548" width="6.3828125" style="327" customWidth="1"/>
    <col min="1549" max="1549" width="2.79296875" style="327" customWidth="1"/>
    <col min="1550" max="1550" width="6.78515625" style="327" customWidth="1"/>
    <col min="1551" max="1551" width="2.125" style="327" customWidth="1"/>
    <col min="1552" max="1552" width="27.94140625" style="327" bestFit="1" customWidth="1"/>
    <col min="1553" max="1779" width="9.84375" style="327" customWidth="1"/>
    <col min="1780" max="1780" width="1.328125" style="327" customWidth="1"/>
    <col min="1781" max="1781" width="3.05859375" style="327" customWidth="1"/>
    <col min="1782" max="1782" width="6.51953125" style="327" customWidth="1"/>
    <col min="1783" max="1783" width="22.484375" style="327" customWidth="1"/>
    <col min="1784" max="1784" width="18.09375" style="327" customWidth="1"/>
    <col min="1785" max="1785" width="5.8515625" style="327" customWidth="1"/>
    <col min="1786" max="1786" width="5.3203125" style="327" customWidth="1"/>
    <col min="1787" max="1787" width="3.58984375" style="327" customWidth="1"/>
    <col min="1788" max="1788" width="5.1875" style="327" customWidth="1"/>
    <col min="1789" max="1789" width="6.65234375" style="327" customWidth="1"/>
    <col min="1790" max="1790" width="3.58984375" style="327" customWidth="1"/>
    <col min="1791" max="1791" width="6.3828125" style="327" customWidth="1"/>
    <col min="1792" max="1792" width="2.79296875" style="327" customWidth="1"/>
    <col min="1793" max="1795" width="4.390625" style="327" customWidth="1"/>
    <col min="1796" max="1796" width="4.12109375" style="327" customWidth="1"/>
    <col min="1797" max="1797" width="3.05859375" style="327" customWidth="1"/>
    <col min="1798" max="1798" width="3.58984375" style="327" customWidth="1"/>
    <col min="1799" max="1799" width="2.52734375" style="327" customWidth="1"/>
    <col min="1800" max="1800" width="3.85546875" style="327" customWidth="1"/>
    <col min="1801" max="1801" width="3.32421875" style="327" customWidth="1"/>
    <col min="1802" max="1802" width="15.30078125" style="327" customWidth="1"/>
    <col min="1803" max="1803" width="1.59375" style="327" customWidth="1"/>
    <col min="1804" max="1804" width="6.3828125" style="327" customWidth="1"/>
    <col min="1805" max="1805" width="2.79296875" style="327" customWidth="1"/>
    <col min="1806" max="1806" width="6.78515625" style="327" customWidth="1"/>
    <col min="1807" max="1807" width="2.125" style="327" customWidth="1"/>
    <col min="1808" max="1808" width="27.94140625" style="327" bestFit="1" customWidth="1"/>
    <col min="1809" max="2035" width="9.84375" style="327" customWidth="1"/>
    <col min="2036" max="2036" width="1.328125" style="327" customWidth="1"/>
    <col min="2037" max="2037" width="3.05859375" style="327" customWidth="1"/>
    <col min="2038" max="2038" width="6.51953125" style="327" customWidth="1"/>
    <col min="2039" max="2039" width="22.484375" style="327" customWidth="1"/>
    <col min="2040" max="2040" width="18.09375" style="327" customWidth="1"/>
    <col min="2041" max="2041" width="5.8515625" style="327" customWidth="1"/>
    <col min="2042" max="2042" width="5.3203125" style="327" customWidth="1"/>
    <col min="2043" max="2043" width="3.58984375" style="327" customWidth="1"/>
    <col min="2044" max="2044" width="5.1875" style="327" customWidth="1"/>
    <col min="2045" max="2045" width="6.65234375" style="327" customWidth="1"/>
    <col min="2046" max="2046" width="3.58984375" style="327" customWidth="1"/>
    <col min="2047" max="2047" width="6.3828125" style="327" customWidth="1"/>
    <col min="2048" max="2048" width="2.79296875" style="327" customWidth="1"/>
    <col min="2049" max="2051" width="4.390625" style="327" customWidth="1"/>
    <col min="2052" max="2052" width="4.12109375" style="327" customWidth="1"/>
    <col min="2053" max="2053" width="3.05859375" style="327" customWidth="1"/>
    <col min="2054" max="2054" width="3.58984375" style="327" customWidth="1"/>
    <col min="2055" max="2055" width="2.52734375" style="327" customWidth="1"/>
    <col min="2056" max="2056" width="3.85546875" style="327" customWidth="1"/>
    <col min="2057" max="2057" width="3.32421875" style="327" customWidth="1"/>
    <col min="2058" max="2058" width="15.30078125" style="327" customWidth="1"/>
    <col min="2059" max="2059" width="1.59375" style="327" customWidth="1"/>
    <col min="2060" max="2060" width="6.3828125" style="327" customWidth="1"/>
    <col min="2061" max="2061" width="2.79296875" style="327" customWidth="1"/>
    <col min="2062" max="2062" width="6.78515625" style="327" customWidth="1"/>
    <col min="2063" max="2063" width="2.125" style="327" customWidth="1"/>
    <col min="2064" max="2064" width="27.94140625" style="327" bestFit="1" customWidth="1"/>
    <col min="2065" max="2291" width="9.84375" style="327" customWidth="1"/>
    <col min="2292" max="2292" width="1.328125" style="327" customWidth="1"/>
    <col min="2293" max="2293" width="3.05859375" style="327" customWidth="1"/>
    <col min="2294" max="2294" width="6.51953125" style="327" customWidth="1"/>
    <col min="2295" max="2295" width="22.484375" style="327" customWidth="1"/>
    <col min="2296" max="2296" width="18.09375" style="327" customWidth="1"/>
    <col min="2297" max="2297" width="5.8515625" style="327" customWidth="1"/>
    <col min="2298" max="2298" width="5.3203125" style="327" customWidth="1"/>
    <col min="2299" max="2299" width="3.58984375" style="327" customWidth="1"/>
    <col min="2300" max="2300" width="5.1875" style="327" customWidth="1"/>
    <col min="2301" max="2301" width="6.65234375" style="327" customWidth="1"/>
    <col min="2302" max="2302" width="3.58984375" style="327" customWidth="1"/>
    <col min="2303" max="2303" width="6.3828125" style="327" customWidth="1"/>
    <col min="2304" max="2304" width="2.79296875" style="327" customWidth="1"/>
    <col min="2305" max="2307" width="4.390625" style="327" customWidth="1"/>
    <col min="2308" max="2308" width="4.12109375" style="327" customWidth="1"/>
    <col min="2309" max="2309" width="3.05859375" style="327" customWidth="1"/>
    <col min="2310" max="2310" width="3.58984375" style="327" customWidth="1"/>
    <col min="2311" max="2311" width="2.52734375" style="327" customWidth="1"/>
    <col min="2312" max="2312" width="3.85546875" style="327" customWidth="1"/>
    <col min="2313" max="2313" width="3.32421875" style="327" customWidth="1"/>
    <col min="2314" max="2314" width="15.30078125" style="327" customWidth="1"/>
    <col min="2315" max="2315" width="1.59375" style="327" customWidth="1"/>
    <col min="2316" max="2316" width="6.3828125" style="327" customWidth="1"/>
    <col min="2317" max="2317" width="2.79296875" style="327" customWidth="1"/>
    <col min="2318" max="2318" width="6.78515625" style="327" customWidth="1"/>
    <col min="2319" max="2319" width="2.125" style="327" customWidth="1"/>
    <col min="2320" max="2320" width="27.94140625" style="327" bestFit="1" customWidth="1"/>
    <col min="2321" max="2547" width="9.84375" style="327" customWidth="1"/>
    <col min="2548" max="2548" width="1.328125" style="327" customWidth="1"/>
    <col min="2549" max="2549" width="3.05859375" style="327" customWidth="1"/>
    <col min="2550" max="2550" width="6.51953125" style="327" customWidth="1"/>
    <col min="2551" max="2551" width="22.484375" style="327" customWidth="1"/>
    <col min="2552" max="2552" width="18.09375" style="327" customWidth="1"/>
    <col min="2553" max="2553" width="5.8515625" style="327" customWidth="1"/>
    <col min="2554" max="2554" width="5.3203125" style="327" customWidth="1"/>
    <col min="2555" max="2555" width="3.58984375" style="327" customWidth="1"/>
    <col min="2556" max="2556" width="5.1875" style="327" customWidth="1"/>
    <col min="2557" max="2557" width="6.65234375" style="327" customWidth="1"/>
    <col min="2558" max="2558" width="3.58984375" style="327" customWidth="1"/>
    <col min="2559" max="2559" width="6.3828125" style="327" customWidth="1"/>
    <col min="2560" max="2560" width="2.79296875" style="327" customWidth="1"/>
    <col min="2561" max="2563" width="4.390625" style="327" customWidth="1"/>
    <col min="2564" max="2564" width="4.12109375" style="327" customWidth="1"/>
    <col min="2565" max="2565" width="3.05859375" style="327" customWidth="1"/>
    <col min="2566" max="2566" width="3.58984375" style="327" customWidth="1"/>
    <col min="2567" max="2567" width="2.52734375" style="327" customWidth="1"/>
    <col min="2568" max="2568" width="3.85546875" style="327" customWidth="1"/>
    <col min="2569" max="2569" width="3.32421875" style="327" customWidth="1"/>
    <col min="2570" max="2570" width="15.30078125" style="327" customWidth="1"/>
    <col min="2571" max="2571" width="1.59375" style="327" customWidth="1"/>
    <col min="2572" max="2572" width="6.3828125" style="327" customWidth="1"/>
    <col min="2573" max="2573" width="2.79296875" style="327" customWidth="1"/>
    <col min="2574" max="2574" width="6.78515625" style="327" customWidth="1"/>
    <col min="2575" max="2575" width="2.125" style="327" customWidth="1"/>
    <col min="2576" max="2576" width="27.94140625" style="327" bestFit="1" customWidth="1"/>
    <col min="2577" max="2803" width="9.84375" style="327" customWidth="1"/>
    <col min="2804" max="2804" width="1.328125" style="327" customWidth="1"/>
    <col min="2805" max="2805" width="3.05859375" style="327" customWidth="1"/>
    <col min="2806" max="2806" width="6.51953125" style="327" customWidth="1"/>
    <col min="2807" max="2807" width="22.484375" style="327" customWidth="1"/>
    <col min="2808" max="2808" width="18.09375" style="327" customWidth="1"/>
    <col min="2809" max="2809" width="5.8515625" style="327" customWidth="1"/>
    <col min="2810" max="2810" width="5.3203125" style="327" customWidth="1"/>
    <col min="2811" max="2811" width="3.58984375" style="327" customWidth="1"/>
    <col min="2812" max="2812" width="5.1875" style="327" customWidth="1"/>
    <col min="2813" max="2813" width="6.65234375" style="327" customWidth="1"/>
    <col min="2814" max="2814" width="3.58984375" style="327" customWidth="1"/>
    <col min="2815" max="2815" width="6.3828125" style="327" customWidth="1"/>
    <col min="2816" max="2816" width="2.79296875" style="327" customWidth="1"/>
    <col min="2817" max="2819" width="4.390625" style="327" customWidth="1"/>
    <col min="2820" max="2820" width="4.12109375" style="327" customWidth="1"/>
    <col min="2821" max="2821" width="3.05859375" style="327" customWidth="1"/>
    <col min="2822" max="2822" width="3.58984375" style="327" customWidth="1"/>
    <col min="2823" max="2823" width="2.52734375" style="327" customWidth="1"/>
    <col min="2824" max="2824" width="3.85546875" style="327" customWidth="1"/>
    <col min="2825" max="2825" width="3.32421875" style="327" customWidth="1"/>
    <col min="2826" max="2826" width="15.30078125" style="327" customWidth="1"/>
    <col min="2827" max="2827" width="1.59375" style="327" customWidth="1"/>
    <col min="2828" max="2828" width="6.3828125" style="327" customWidth="1"/>
    <col min="2829" max="2829" width="2.79296875" style="327" customWidth="1"/>
    <col min="2830" max="2830" width="6.78515625" style="327" customWidth="1"/>
    <col min="2831" max="2831" width="2.125" style="327" customWidth="1"/>
    <col min="2832" max="2832" width="27.94140625" style="327" bestFit="1" customWidth="1"/>
    <col min="2833" max="3059" width="9.84375" style="327" customWidth="1"/>
    <col min="3060" max="3060" width="1.328125" style="327" customWidth="1"/>
    <col min="3061" max="3061" width="3.05859375" style="327" customWidth="1"/>
    <col min="3062" max="3062" width="6.51953125" style="327" customWidth="1"/>
    <col min="3063" max="3063" width="22.484375" style="327" customWidth="1"/>
    <col min="3064" max="3064" width="18.09375" style="327" customWidth="1"/>
    <col min="3065" max="3065" width="5.8515625" style="327" customWidth="1"/>
    <col min="3066" max="3066" width="5.3203125" style="327" customWidth="1"/>
    <col min="3067" max="3067" width="3.58984375" style="327" customWidth="1"/>
    <col min="3068" max="3068" width="5.1875" style="327" customWidth="1"/>
    <col min="3069" max="3069" width="6.65234375" style="327" customWidth="1"/>
    <col min="3070" max="3070" width="3.58984375" style="327" customWidth="1"/>
    <col min="3071" max="3071" width="6.3828125" style="327" customWidth="1"/>
    <col min="3072" max="3072" width="2.79296875" style="327" customWidth="1"/>
    <col min="3073" max="3075" width="4.390625" style="327" customWidth="1"/>
    <col min="3076" max="3076" width="4.12109375" style="327" customWidth="1"/>
    <col min="3077" max="3077" width="3.05859375" style="327" customWidth="1"/>
    <col min="3078" max="3078" width="3.58984375" style="327" customWidth="1"/>
    <col min="3079" max="3079" width="2.52734375" style="327" customWidth="1"/>
    <col min="3080" max="3080" width="3.85546875" style="327" customWidth="1"/>
    <col min="3081" max="3081" width="3.32421875" style="327" customWidth="1"/>
    <col min="3082" max="3082" width="15.30078125" style="327" customWidth="1"/>
    <col min="3083" max="3083" width="1.59375" style="327" customWidth="1"/>
    <col min="3084" max="3084" width="6.3828125" style="327" customWidth="1"/>
    <col min="3085" max="3085" width="2.79296875" style="327" customWidth="1"/>
    <col min="3086" max="3086" width="6.78515625" style="327" customWidth="1"/>
    <col min="3087" max="3087" width="2.125" style="327" customWidth="1"/>
    <col min="3088" max="3088" width="27.94140625" style="327" bestFit="1" customWidth="1"/>
    <col min="3089" max="3315" width="9.84375" style="327" customWidth="1"/>
    <col min="3316" max="3316" width="1.328125" style="327" customWidth="1"/>
    <col min="3317" max="3317" width="3.05859375" style="327" customWidth="1"/>
    <col min="3318" max="3318" width="6.51953125" style="327" customWidth="1"/>
    <col min="3319" max="3319" width="22.484375" style="327" customWidth="1"/>
    <col min="3320" max="3320" width="18.09375" style="327" customWidth="1"/>
    <col min="3321" max="3321" width="5.8515625" style="327" customWidth="1"/>
    <col min="3322" max="3322" width="5.3203125" style="327" customWidth="1"/>
    <col min="3323" max="3323" width="3.58984375" style="327" customWidth="1"/>
    <col min="3324" max="3324" width="5.1875" style="327" customWidth="1"/>
    <col min="3325" max="3325" width="6.65234375" style="327" customWidth="1"/>
    <col min="3326" max="3326" width="3.58984375" style="327" customWidth="1"/>
    <col min="3327" max="3327" width="6.3828125" style="327" customWidth="1"/>
    <col min="3328" max="3328" width="2.79296875" style="327" customWidth="1"/>
    <col min="3329" max="3331" width="4.390625" style="327" customWidth="1"/>
    <col min="3332" max="3332" width="4.12109375" style="327" customWidth="1"/>
    <col min="3333" max="3333" width="3.05859375" style="327" customWidth="1"/>
    <col min="3334" max="3334" width="3.58984375" style="327" customWidth="1"/>
    <col min="3335" max="3335" width="2.52734375" style="327" customWidth="1"/>
    <col min="3336" max="3336" width="3.85546875" style="327" customWidth="1"/>
    <col min="3337" max="3337" width="3.32421875" style="327" customWidth="1"/>
    <col min="3338" max="3338" width="15.30078125" style="327" customWidth="1"/>
    <col min="3339" max="3339" width="1.59375" style="327" customWidth="1"/>
    <col min="3340" max="3340" width="6.3828125" style="327" customWidth="1"/>
    <col min="3341" max="3341" width="2.79296875" style="327" customWidth="1"/>
    <col min="3342" max="3342" width="6.78515625" style="327" customWidth="1"/>
    <col min="3343" max="3343" width="2.125" style="327" customWidth="1"/>
    <col min="3344" max="3344" width="27.94140625" style="327" bestFit="1" customWidth="1"/>
    <col min="3345" max="3571" width="9.84375" style="327" customWidth="1"/>
    <col min="3572" max="3572" width="1.328125" style="327" customWidth="1"/>
    <col min="3573" max="3573" width="3.05859375" style="327" customWidth="1"/>
    <col min="3574" max="3574" width="6.51953125" style="327" customWidth="1"/>
    <col min="3575" max="3575" width="22.484375" style="327" customWidth="1"/>
    <col min="3576" max="3576" width="18.09375" style="327" customWidth="1"/>
    <col min="3577" max="3577" width="5.8515625" style="327" customWidth="1"/>
    <col min="3578" max="3578" width="5.3203125" style="327" customWidth="1"/>
    <col min="3579" max="3579" width="3.58984375" style="327" customWidth="1"/>
    <col min="3580" max="3580" width="5.1875" style="327" customWidth="1"/>
    <col min="3581" max="3581" width="6.65234375" style="327" customWidth="1"/>
    <col min="3582" max="3582" width="3.58984375" style="327" customWidth="1"/>
    <col min="3583" max="3583" width="6.3828125" style="327" customWidth="1"/>
    <col min="3584" max="3584" width="2.79296875" style="327" customWidth="1"/>
    <col min="3585" max="3587" width="4.390625" style="327" customWidth="1"/>
    <col min="3588" max="3588" width="4.12109375" style="327" customWidth="1"/>
    <col min="3589" max="3589" width="3.05859375" style="327" customWidth="1"/>
    <col min="3590" max="3590" width="3.58984375" style="327" customWidth="1"/>
    <col min="3591" max="3591" width="2.52734375" style="327" customWidth="1"/>
    <col min="3592" max="3592" width="3.85546875" style="327" customWidth="1"/>
    <col min="3593" max="3593" width="3.32421875" style="327" customWidth="1"/>
    <col min="3594" max="3594" width="15.30078125" style="327" customWidth="1"/>
    <col min="3595" max="3595" width="1.59375" style="327" customWidth="1"/>
    <col min="3596" max="3596" width="6.3828125" style="327" customWidth="1"/>
    <col min="3597" max="3597" width="2.79296875" style="327" customWidth="1"/>
    <col min="3598" max="3598" width="6.78515625" style="327" customWidth="1"/>
    <col min="3599" max="3599" width="2.125" style="327" customWidth="1"/>
    <col min="3600" max="3600" width="27.94140625" style="327" bestFit="1" customWidth="1"/>
    <col min="3601" max="3827" width="9.84375" style="327" customWidth="1"/>
    <col min="3828" max="3828" width="1.328125" style="327" customWidth="1"/>
    <col min="3829" max="3829" width="3.05859375" style="327" customWidth="1"/>
    <col min="3830" max="3830" width="6.51953125" style="327" customWidth="1"/>
    <col min="3831" max="3831" width="22.484375" style="327" customWidth="1"/>
    <col min="3832" max="3832" width="18.09375" style="327" customWidth="1"/>
    <col min="3833" max="3833" width="5.8515625" style="327" customWidth="1"/>
    <col min="3834" max="3834" width="5.3203125" style="327" customWidth="1"/>
    <col min="3835" max="3835" width="3.58984375" style="327" customWidth="1"/>
    <col min="3836" max="3836" width="5.1875" style="327" customWidth="1"/>
    <col min="3837" max="3837" width="6.65234375" style="327" customWidth="1"/>
    <col min="3838" max="3838" width="3.58984375" style="327" customWidth="1"/>
    <col min="3839" max="3839" width="6.3828125" style="327" customWidth="1"/>
    <col min="3840" max="3840" width="2.79296875" style="327" customWidth="1"/>
    <col min="3841" max="3843" width="4.390625" style="327" customWidth="1"/>
    <col min="3844" max="3844" width="4.12109375" style="327" customWidth="1"/>
    <col min="3845" max="3845" width="3.05859375" style="327" customWidth="1"/>
    <col min="3846" max="3846" width="3.58984375" style="327" customWidth="1"/>
    <col min="3847" max="3847" width="2.52734375" style="327" customWidth="1"/>
    <col min="3848" max="3848" width="3.85546875" style="327" customWidth="1"/>
    <col min="3849" max="3849" width="3.32421875" style="327" customWidth="1"/>
    <col min="3850" max="3850" width="15.30078125" style="327" customWidth="1"/>
    <col min="3851" max="3851" width="1.59375" style="327" customWidth="1"/>
    <col min="3852" max="3852" width="6.3828125" style="327" customWidth="1"/>
    <col min="3853" max="3853" width="2.79296875" style="327" customWidth="1"/>
    <col min="3854" max="3854" width="6.78515625" style="327" customWidth="1"/>
    <col min="3855" max="3855" width="2.125" style="327" customWidth="1"/>
    <col min="3856" max="3856" width="27.94140625" style="327" bestFit="1" customWidth="1"/>
    <col min="3857" max="4083" width="9.84375" style="327" customWidth="1"/>
    <col min="4084" max="4084" width="1.328125" style="327" customWidth="1"/>
    <col min="4085" max="4085" width="3.05859375" style="327" customWidth="1"/>
    <col min="4086" max="4086" width="6.51953125" style="327" customWidth="1"/>
    <col min="4087" max="4087" width="22.484375" style="327" customWidth="1"/>
    <col min="4088" max="4088" width="18.09375" style="327" customWidth="1"/>
    <col min="4089" max="4089" width="5.8515625" style="327" customWidth="1"/>
    <col min="4090" max="4090" width="5.3203125" style="327" customWidth="1"/>
    <col min="4091" max="4091" width="3.58984375" style="327" customWidth="1"/>
    <col min="4092" max="4092" width="5.1875" style="327" customWidth="1"/>
    <col min="4093" max="4093" width="6.65234375" style="327" customWidth="1"/>
    <col min="4094" max="4094" width="3.58984375" style="327" customWidth="1"/>
    <col min="4095" max="4095" width="6.3828125" style="327" customWidth="1"/>
    <col min="4096" max="4096" width="2.79296875" style="327" customWidth="1"/>
    <col min="4097" max="4099" width="4.390625" style="327" customWidth="1"/>
    <col min="4100" max="4100" width="4.12109375" style="327" customWidth="1"/>
    <col min="4101" max="4101" width="3.05859375" style="327" customWidth="1"/>
    <col min="4102" max="4102" width="3.58984375" style="327" customWidth="1"/>
    <col min="4103" max="4103" width="2.52734375" style="327" customWidth="1"/>
    <col min="4104" max="4104" width="3.85546875" style="327" customWidth="1"/>
    <col min="4105" max="4105" width="3.32421875" style="327" customWidth="1"/>
    <col min="4106" max="4106" width="15.30078125" style="327" customWidth="1"/>
    <col min="4107" max="4107" width="1.59375" style="327" customWidth="1"/>
    <col min="4108" max="4108" width="6.3828125" style="327" customWidth="1"/>
    <col min="4109" max="4109" width="2.79296875" style="327" customWidth="1"/>
    <col min="4110" max="4110" width="6.78515625" style="327" customWidth="1"/>
    <col min="4111" max="4111" width="2.125" style="327" customWidth="1"/>
    <col min="4112" max="4112" width="27.94140625" style="327" bestFit="1" customWidth="1"/>
    <col min="4113" max="4339" width="9.84375" style="327" customWidth="1"/>
    <col min="4340" max="4340" width="1.328125" style="327" customWidth="1"/>
    <col min="4341" max="4341" width="3.05859375" style="327" customWidth="1"/>
    <col min="4342" max="4342" width="6.51953125" style="327" customWidth="1"/>
    <col min="4343" max="4343" width="22.484375" style="327" customWidth="1"/>
    <col min="4344" max="4344" width="18.09375" style="327" customWidth="1"/>
    <col min="4345" max="4345" width="5.8515625" style="327" customWidth="1"/>
    <col min="4346" max="4346" width="5.3203125" style="327" customWidth="1"/>
    <col min="4347" max="4347" width="3.58984375" style="327" customWidth="1"/>
    <col min="4348" max="4348" width="5.1875" style="327" customWidth="1"/>
    <col min="4349" max="4349" width="6.65234375" style="327" customWidth="1"/>
    <col min="4350" max="4350" width="3.58984375" style="327" customWidth="1"/>
    <col min="4351" max="4351" width="6.3828125" style="327" customWidth="1"/>
    <col min="4352" max="4352" width="2.79296875" style="327" customWidth="1"/>
    <col min="4353" max="4355" width="4.390625" style="327" customWidth="1"/>
    <col min="4356" max="4356" width="4.12109375" style="327" customWidth="1"/>
    <col min="4357" max="4357" width="3.05859375" style="327" customWidth="1"/>
    <col min="4358" max="4358" width="3.58984375" style="327" customWidth="1"/>
    <col min="4359" max="4359" width="2.52734375" style="327" customWidth="1"/>
    <col min="4360" max="4360" width="3.85546875" style="327" customWidth="1"/>
    <col min="4361" max="4361" width="3.32421875" style="327" customWidth="1"/>
    <col min="4362" max="4362" width="15.30078125" style="327" customWidth="1"/>
    <col min="4363" max="4363" width="1.59375" style="327" customWidth="1"/>
    <col min="4364" max="4364" width="6.3828125" style="327" customWidth="1"/>
    <col min="4365" max="4365" width="2.79296875" style="327" customWidth="1"/>
    <col min="4366" max="4366" width="6.78515625" style="327" customWidth="1"/>
    <col min="4367" max="4367" width="2.125" style="327" customWidth="1"/>
    <col min="4368" max="4368" width="27.94140625" style="327" bestFit="1" customWidth="1"/>
    <col min="4369" max="4595" width="9.84375" style="327" customWidth="1"/>
    <col min="4596" max="4596" width="1.328125" style="327" customWidth="1"/>
    <col min="4597" max="4597" width="3.05859375" style="327" customWidth="1"/>
    <col min="4598" max="4598" width="6.51953125" style="327" customWidth="1"/>
    <col min="4599" max="4599" width="22.484375" style="327" customWidth="1"/>
    <col min="4600" max="4600" width="18.09375" style="327" customWidth="1"/>
    <col min="4601" max="4601" width="5.8515625" style="327" customWidth="1"/>
    <col min="4602" max="4602" width="5.3203125" style="327" customWidth="1"/>
    <col min="4603" max="4603" width="3.58984375" style="327" customWidth="1"/>
    <col min="4604" max="4604" width="5.1875" style="327" customWidth="1"/>
    <col min="4605" max="4605" width="6.65234375" style="327" customWidth="1"/>
    <col min="4606" max="4606" width="3.58984375" style="327" customWidth="1"/>
    <col min="4607" max="4607" width="6.3828125" style="327" customWidth="1"/>
    <col min="4608" max="4608" width="2.79296875" style="327" customWidth="1"/>
    <col min="4609" max="4611" width="4.390625" style="327" customWidth="1"/>
    <col min="4612" max="4612" width="4.12109375" style="327" customWidth="1"/>
    <col min="4613" max="4613" width="3.05859375" style="327" customWidth="1"/>
    <col min="4614" max="4614" width="3.58984375" style="327" customWidth="1"/>
    <col min="4615" max="4615" width="2.52734375" style="327" customWidth="1"/>
    <col min="4616" max="4616" width="3.85546875" style="327" customWidth="1"/>
    <col min="4617" max="4617" width="3.32421875" style="327" customWidth="1"/>
    <col min="4618" max="4618" width="15.30078125" style="327" customWidth="1"/>
    <col min="4619" max="4619" width="1.59375" style="327" customWidth="1"/>
    <col min="4620" max="4620" width="6.3828125" style="327" customWidth="1"/>
    <col min="4621" max="4621" width="2.79296875" style="327" customWidth="1"/>
    <col min="4622" max="4622" width="6.78515625" style="327" customWidth="1"/>
    <col min="4623" max="4623" width="2.125" style="327" customWidth="1"/>
    <col min="4624" max="4624" width="27.94140625" style="327" bestFit="1" customWidth="1"/>
    <col min="4625" max="4851" width="9.84375" style="327" customWidth="1"/>
    <col min="4852" max="4852" width="1.328125" style="327" customWidth="1"/>
    <col min="4853" max="4853" width="3.05859375" style="327" customWidth="1"/>
    <col min="4854" max="4854" width="6.51953125" style="327" customWidth="1"/>
    <col min="4855" max="4855" width="22.484375" style="327" customWidth="1"/>
    <col min="4856" max="4856" width="18.09375" style="327" customWidth="1"/>
    <col min="4857" max="4857" width="5.8515625" style="327" customWidth="1"/>
    <col min="4858" max="4858" width="5.3203125" style="327" customWidth="1"/>
    <col min="4859" max="4859" width="3.58984375" style="327" customWidth="1"/>
    <col min="4860" max="4860" width="5.1875" style="327" customWidth="1"/>
    <col min="4861" max="4861" width="6.65234375" style="327" customWidth="1"/>
    <col min="4862" max="4862" width="3.58984375" style="327" customWidth="1"/>
    <col min="4863" max="4863" width="6.3828125" style="327" customWidth="1"/>
    <col min="4864" max="4864" width="2.79296875" style="327" customWidth="1"/>
    <col min="4865" max="4867" width="4.390625" style="327" customWidth="1"/>
    <col min="4868" max="4868" width="4.12109375" style="327" customWidth="1"/>
    <col min="4869" max="4869" width="3.05859375" style="327" customWidth="1"/>
    <col min="4870" max="4870" width="3.58984375" style="327" customWidth="1"/>
    <col min="4871" max="4871" width="2.52734375" style="327" customWidth="1"/>
    <col min="4872" max="4872" width="3.85546875" style="327" customWidth="1"/>
    <col min="4873" max="4873" width="3.32421875" style="327" customWidth="1"/>
    <col min="4874" max="4874" width="15.30078125" style="327" customWidth="1"/>
    <col min="4875" max="4875" width="1.59375" style="327" customWidth="1"/>
    <col min="4876" max="4876" width="6.3828125" style="327" customWidth="1"/>
    <col min="4877" max="4877" width="2.79296875" style="327" customWidth="1"/>
    <col min="4878" max="4878" width="6.78515625" style="327" customWidth="1"/>
    <col min="4879" max="4879" width="2.125" style="327" customWidth="1"/>
    <col min="4880" max="4880" width="27.94140625" style="327" bestFit="1" customWidth="1"/>
    <col min="4881" max="5107" width="9.84375" style="327" customWidth="1"/>
    <col min="5108" max="5108" width="1.328125" style="327" customWidth="1"/>
    <col min="5109" max="5109" width="3.05859375" style="327" customWidth="1"/>
    <col min="5110" max="5110" width="6.51953125" style="327" customWidth="1"/>
    <col min="5111" max="5111" width="22.484375" style="327" customWidth="1"/>
    <col min="5112" max="5112" width="18.09375" style="327" customWidth="1"/>
    <col min="5113" max="5113" width="5.8515625" style="327" customWidth="1"/>
    <col min="5114" max="5114" width="5.3203125" style="327" customWidth="1"/>
    <col min="5115" max="5115" width="3.58984375" style="327" customWidth="1"/>
    <col min="5116" max="5116" width="5.1875" style="327" customWidth="1"/>
    <col min="5117" max="5117" width="6.65234375" style="327" customWidth="1"/>
    <col min="5118" max="5118" width="3.58984375" style="327" customWidth="1"/>
    <col min="5119" max="5119" width="6.3828125" style="327" customWidth="1"/>
    <col min="5120" max="5120" width="2.79296875" style="327" customWidth="1"/>
    <col min="5121" max="5123" width="4.390625" style="327" customWidth="1"/>
    <col min="5124" max="5124" width="4.12109375" style="327" customWidth="1"/>
    <col min="5125" max="5125" width="3.05859375" style="327" customWidth="1"/>
    <col min="5126" max="5126" width="3.58984375" style="327" customWidth="1"/>
    <col min="5127" max="5127" width="2.52734375" style="327" customWidth="1"/>
    <col min="5128" max="5128" width="3.85546875" style="327" customWidth="1"/>
    <col min="5129" max="5129" width="3.32421875" style="327" customWidth="1"/>
    <col min="5130" max="5130" width="15.30078125" style="327" customWidth="1"/>
    <col min="5131" max="5131" width="1.59375" style="327" customWidth="1"/>
    <col min="5132" max="5132" width="6.3828125" style="327" customWidth="1"/>
    <col min="5133" max="5133" width="2.79296875" style="327" customWidth="1"/>
    <col min="5134" max="5134" width="6.78515625" style="327" customWidth="1"/>
    <col min="5135" max="5135" width="2.125" style="327" customWidth="1"/>
    <col min="5136" max="5136" width="27.94140625" style="327" bestFit="1" customWidth="1"/>
    <col min="5137" max="5363" width="9.84375" style="327" customWidth="1"/>
    <col min="5364" max="5364" width="1.328125" style="327" customWidth="1"/>
    <col min="5365" max="5365" width="3.05859375" style="327" customWidth="1"/>
    <col min="5366" max="5366" width="6.51953125" style="327" customWidth="1"/>
    <col min="5367" max="5367" width="22.484375" style="327" customWidth="1"/>
    <col min="5368" max="5368" width="18.09375" style="327" customWidth="1"/>
    <col min="5369" max="5369" width="5.8515625" style="327" customWidth="1"/>
    <col min="5370" max="5370" width="5.3203125" style="327" customWidth="1"/>
    <col min="5371" max="5371" width="3.58984375" style="327" customWidth="1"/>
    <col min="5372" max="5372" width="5.1875" style="327" customWidth="1"/>
    <col min="5373" max="5373" width="6.65234375" style="327" customWidth="1"/>
    <col min="5374" max="5374" width="3.58984375" style="327" customWidth="1"/>
    <col min="5375" max="5375" width="6.3828125" style="327" customWidth="1"/>
    <col min="5376" max="5376" width="2.79296875" style="327" customWidth="1"/>
    <col min="5377" max="5379" width="4.390625" style="327" customWidth="1"/>
    <col min="5380" max="5380" width="4.12109375" style="327" customWidth="1"/>
    <col min="5381" max="5381" width="3.05859375" style="327" customWidth="1"/>
    <col min="5382" max="5382" width="3.58984375" style="327" customWidth="1"/>
    <col min="5383" max="5383" width="2.52734375" style="327" customWidth="1"/>
    <col min="5384" max="5384" width="3.85546875" style="327" customWidth="1"/>
    <col min="5385" max="5385" width="3.32421875" style="327" customWidth="1"/>
    <col min="5386" max="5386" width="15.30078125" style="327" customWidth="1"/>
    <col min="5387" max="5387" width="1.59375" style="327" customWidth="1"/>
    <col min="5388" max="5388" width="6.3828125" style="327" customWidth="1"/>
    <col min="5389" max="5389" width="2.79296875" style="327" customWidth="1"/>
    <col min="5390" max="5390" width="6.78515625" style="327" customWidth="1"/>
    <col min="5391" max="5391" width="2.125" style="327" customWidth="1"/>
    <col min="5392" max="5392" width="27.94140625" style="327" bestFit="1" customWidth="1"/>
    <col min="5393" max="5619" width="9.84375" style="327" customWidth="1"/>
    <col min="5620" max="5620" width="1.328125" style="327" customWidth="1"/>
    <col min="5621" max="5621" width="3.05859375" style="327" customWidth="1"/>
    <col min="5622" max="5622" width="6.51953125" style="327" customWidth="1"/>
    <col min="5623" max="5623" width="22.484375" style="327" customWidth="1"/>
    <col min="5624" max="5624" width="18.09375" style="327" customWidth="1"/>
    <col min="5625" max="5625" width="5.8515625" style="327" customWidth="1"/>
    <col min="5626" max="5626" width="5.3203125" style="327" customWidth="1"/>
    <col min="5627" max="5627" width="3.58984375" style="327" customWidth="1"/>
    <col min="5628" max="5628" width="5.1875" style="327" customWidth="1"/>
    <col min="5629" max="5629" width="6.65234375" style="327" customWidth="1"/>
    <col min="5630" max="5630" width="3.58984375" style="327" customWidth="1"/>
    <col min="5631" max="5631" width="6.3828125" style="327" customWidth="1"/>
    <col min="5632" max="5632" width="2.79296875" style="327" customWidth="1"/>
    <col min="5633" max="5635" width="4.390625" style="327" customWidth="1"/>
    <col min="5636" max="5636" width="4.12109375" style="327" customWidth="1"/>
    <col min="5637" max="5637" width="3.05859375" style="327" customWidth="1"/>
    <col min="5638" max="5638" width="3.58984375" style="327" customWidth="1"/>
    <col min="5639" max="5639" width="2.52734375" style="327" customWidth="1"/>
    <col min="5640" max="5640" width="3.85546875" style="327" customWidth="1"/>
    <col min="5641" max="5641" width="3.32421875" style="327" customWidth="1"/>
    <col min="5642" max="5642" width="15.30078125" style="327" customWidth="1"/>
    <col min="5643" max="5643" width="1.59375" style="327" customWidth="1"/>
    <col min="5644" max="5644" width="6.3828125" style="327" customWidth="1"/>
    <col min="5645" max="5645" width="2.79296875" style="327" customWidth="1"/>
    <col min="5646" max="5646" width="6.78515625" style="327" customWidth="1"/>
    <col min="5647" max="5647" width="2.125" style="327" customWidth="1"/>
    <col min="5648" max="5648" width="27.94140625" style="327" bestFit="1" customWidth="1"/>
    <col min="5649" max="5875" width="9.84375" style="327" customWidth="1"/>
    <col min="5876" max="5876" width="1.328125" style="327" customWidth="1"/>
    <col min="5877" max="5877" width="3.05859375" style="327" customWidth="1"/>
    <col min="5878" max="5878" width="6.51953125" style="327" customWidth="1"/>
    <col min="5879" max="5879" width="22.484375" style="327" customWidth="1"/>
    <col min="5880" max="5880" width="18.09375" style="327" customWidth="1"/>
    <col min="5881" max="5881" width="5.8515625" style="327" customWidth="1"/>
    <col min="5882" max="5882" width="5.3203125" style="327" customWidth="1"/>
    <col min="5883" max="5883" width="3.58984375" style="327" customWidth="1"/>
    <col min="5884" max="5884" width="5.1875" style="327" customWidth="1"/>
    <col min="5885" max="5885" width="6.65234375" style="327" customWidth="1"/>
    <col min="5886" max="5886" width="3.58984375" style="327" customWidth="1"/>
    <col min="5887" max="5887" width="6.3828125" style="327" customWidth="1"/>
    <col min="5888" max="5888" width="2.79296875" style="327" customWidth="1"/>
    <col min="5889" max="5891" width="4.390625" style="327" customWidth="1"/>
    <col min="5892" max="5892" width="4.12109375" style="327" customWidth="1"/>
    <col min="5893" max="5893" width="3.05859375" style="327" customWidth="1"/>
    <col min="5894" max="5894" width="3.58984375" style="327" customWidth="1"/>
    <col min="5895" max="5895" width="2.52734375" style="327" customWidth="1"/>
    <col min="5896" max="5896" width="3.85546875" style="327" customWidth="1"/>
    <col min="5897" max="5897" width="3.32421875" style="327" customWidth="1"/>
    <col min="5898" max="5898" width="15.30078125" style="327" customWidth="1"/>
    <col min="5899" max="5899" width="1.59375" style="327" customWidth="1"/>
    <col min="5900" max="5900" width="6.3828125" style="327" customWidth="1"/>
    <col min="5901" max="5901" width="2.79296875" style="327" customWidth="1"/>
    <col min="5902" max="5902" width="6.78515625" style="327" customWidth="1"/>
    <col min="5903" max="5903" width="2.125" style="327" customWidth="1"/>
    <col min="5904" max="5904" width="27.94140625" style="327" bestFit="1" customWidth="1"/>
    <col min="5905" max="6131" width="9.84375" style="327" customWidth="1"/>
    <col min="6132" max="6132" width="1.328125" style="327" customWidth="1"/>
    <col min="6133" max="6133" width="3.05859375" style="327" customWidth="1"/>
    <col min="6134" max="6134" width="6.51953125" style="327" customWidth="1"/>
    <col min="6135" max="6135" width="22.484375" style="327" customWidth="1"/>
    <col min="6136" max="6136" width="18.09375" style="327" customWidth="1"/>
    <col min="6137" max="6137" width="5.8515625" style="327" customWidth="1"/>
    <col min="6138" max="6138" width="5.3203125" style="327" customWidth="1"/>
    <col min="6139" max="6139" width="3.58984375" style="327" customWidth="1"/>
    <col min="6140" max="6140" width="5.1875" style="327" customWidth="1"/>
    <col min="6141" max="6141" width="6.65234375" style="327" customWidth="1"/>
    <col min="6142" max="6142" width="3.58984375" style="327" customWidth="1"/>
    <col min="6143" max="6143" width="6.3828125" style="327" customWidth="1"/>
    <col min="6144" max="6144" width="2.79296875" style="327" customWidth="1"/>
    <col min="6145" max="6147" width="4.390625" style="327" customWidth="1"/>
    <col min="6148" max="6148" width="4.12109375" style="327" customWidth="1"/>
    <col min="6149" max="6149" width="3.05859375" style="327" customWidth="1"/>
    <col min="6150" max="6150" width="3.58984375" style="327" customWidth="1"/>
    <col min="6151" max="6151" width="2.52734375" style="327" customWidth="1"/>
    <col min="6152" max="6152" width="3.85546875" style="327" customWidth="1"/>
    <col min="6153" max="6153" width="3.32421875" style="327" customWidth="1"/>
    <col min="6154" max="6154" width="15.30078125" style="327" customWidth="1"/>
    <col min="6155" max="6155" width="1.59375" style="327" customWidth="1"/>
    <col min="6156" max="6156" width="6.3828125" style="327" customWidth="1"/>
    <col min="6157" max="6157" width="2.79296875" style="327" customWidth="1"/>
    <col min="6158" max="6158" width="6.78515625" style="327" customWidth="1"/>
    <col min="6159" max="6159" width="2.125" style="327" customWidth="1"/>
    <col min="6160" max="6160" width="27.94140625" style="327" bestFit="1" customWidth="1"/>
    <col min="6161" max="6387" width="9.84375" style="327" customWidth="1"/>
    <col min="6388" max="6388" width="1.328125" style="327" customWidth="1"/>
    <col min="6389" max="6389" width="3.05859375" style="327" customWidth="1"/>
    <col min="6390" max="6390" width="6.51953125" style="327" customWidth="1"/>
    <col min="6391" max="6391" width="22.484375" style="327" customWidth="1"/>
    <col min="6392" max="6392" width="18.09375" style="327" customWidth="1"/>
    <col min="6393" max="6393" width="5.8515625" style="327" customWidth="1"/>
    <col min="6394" max="6394" width="5.3203125" style="327" customWidth="1"/>
    <col min="6395" max="6395" width="3.58984375" style="327" customWidth="1"/>
    <col min="6396" max="6396" width="5.1875" style="327" customWidth="1"/>
    <col min="6397" max="6397" width="6.65234375" style="327" customWidth="1"/>
    <col min="6398" max="6398" width="3.58984375" style="327" customWidth="1"/>
    <col min="6399" max="6399" width="6.3828125" style="327" customWidth="1"/>
    <col min="6400" max="6400" width="2.79296875" style="327" customWidth="1"/>
    <col min="6401" max="6403" width="4.390625" style="327" customWidth="1"/>
    <col min="6404" max="6404" width="4.12109375" style="327" customWidth="1"/>
    <col min="6405" max="6405" width="3.05859375" style="327" customWidth="1"/>
    <col min="6406" max="6406" width="3.58984375" style="327" customWidth="1"/>
    <col min="6407" max="6407" width="2.52734375" style="327" customWidth="1"/>
    <col min="6408" max="6408" width="3.85546875" style="327" customWidth="1"/>
    <col min="6409" max="6409" width="3.32421875" style="327" customWidth="1"/>
    <col min="6410" max="6410" width="15.30078125" style="327" customWidth="1"/>
    <col min="6411" max="6411" width="1.59375" style="327" customWidth="1"/>
    <col min="6412" max="6412" width="6.3828125" style="327" customWidth="1"/>
    <col min="6413" max="6413" width="2.79296875" style="327" customWidth="1"/>
    <col min="6414" max="6414" width="6.78515625" style="327" customWidth="1"/>
    <col min="6415" max="6415" width="2.125" style="327" customWidth="1"/>
    <col min="6416" max="6416" width="27.94140625" style="327" bestFit="1" customWidth="1"/>
    <col min="6417" max="6643" width="9.84375" style="327" customWidth="1"/>
    <col min="6644" max="6644" width="1.328125" style="327" customWidth="1"/>
    <col min="6645" max="6645" width="3.05859375" style="327" customWidth="1"/>
    <col min="6646" max="6646" width="6.51953125" style="327" customWidth="1"/>
    <col min="6647" max="6647" width="22.484375" style="327" customWidth="1"/>
    <col min="6648" max="6648" width="18.09375" style="327" customWidth="1"/>
    <col min="6649" max="6649" width="5.8515625" style="327" customWidth="1"/>
    <col min="6650" max="6650" width="5.3203125" style="327" customWidth="1"/>
    <col min="6651" max="6651" width="3.58984375" style="327" customWidth="1"/>
    <col min="6652" max="6652" width="5.1875" style="327" customWidth="1"/>
    <col min="6653" max="6653" width="6.65234375" style="327" customWidth="1"/>
    <col min="6654" max="6654" width="3.58984375" style="327" customWidth="1"/>
    <col min="6655" max="6655" width="6.3828125" style="327" customWidth="1"/>
    <col min="6656" max="6656" width="2.79296875" style="327" customWidth="1"/>
    <col min="6657" max="6659" width="4.390625" style="327" customWidth="1"/>
    <col min="6660" max="6660" width="4.12109375" style="327" customWidth="1"/>
    <col min="6661" max="6661" width="3.05859375" style="327" customWidth="1"/>
    <col min="6662" max="6662" width="3.58984375" style="327" customWidth="1"/>
    <col min="6663" max="6663" width="2.52734375" style="327" customWidth="1"/>
    <col min="6664" max="6664" width="3.85546875" style="327" customWidth="1"/>
    <col min="6665" max="6665" width="3.32421875" style="327" customWidth="1"/>
    <col min="6666" max="6666" width="15.30078125" style="327" customWidth="1"/>
    <col min="6667" max="6667" width="1.59375" style="327" customWidth="1"/>
    <col min="6668" max="6668" width="6.3828125" style="327" customWidth="1"/>
    <col min="6669" max="6669" width="2.79296875" style="327" customWidth="1"/>
    <col min="6670" max="6670" width="6.78515625" style="327" customWidth="1"/>
    <col min="6671" max="6671" width="2.125" style="327" customWidth="1"/>
    <col min="6672" max="6672" width="27.94140625" style="327" bestFit="1" customWidth="1"/>
    <col min="6673" max="6899" width="9.84375" style="327" customWidth="1"/>
    <col min="6900" max="6900" width="1.328125" style="327" customWidth="1"/>
    <col min="6901" max="6901" width="3.05859375" style="327" customWidth="1"/>
    <col min="6902" max="6902" width="6.51953125" style="327" customWidth="1"/>
    <col min="6903" max="6903" width="22.484375" style="327" customWidth="1"/>
    <col min="6904" max="6904" width="18.09375" style="327" customWidth="1"/>
    <col min="6905" max="6905" width="5.8515625" style="327" customWidth="1"/>
    <col min="6906" max="6906" width="5.3203125" style="327" customWidth="1"/>
    <col min="6907" max="6907" width="3.58984375" style="327" customWidth="1"/>
    <col min="6908" max="6908" width="5.1875" style="327" customWidth="1"/>
    <col min="6909" max="6909" width="6.65234375" style="327" customWidth="1"/>
    <col min="6910" max="6910" width="3.58984375" style="327" customWidth="1"/>
    <col min="6911" max="6911" width="6.3828125" style="327" customWidth="1"/>
    <col min="6912" max="6912" width="2.79296875" style="327" customWidth="1"/>
    <col min="6913" max="6915" width="4.390625" style="327" customWidth="1"/>
    <col min="6916" max="6916" width="4.12109375" style="327" customWidth="1"/>
    <col min="6917" max="6917" width="3.05859375" style="327" customWidth="1"/>
    <col min="6918" max="6918" width="3.58984375" style="327" customWidth="1"/>
    <col min="6919" max="6919" width="2.52734375" style="327" customWidth="1"/>
    <col min="6920" max="6920" width="3.85546875" style="327" customWidth="1"/>
    <col min="6921" max="6921" width="3.32421875" style="327" customWidth="1"/>
    <col min="6922" max="6922" width="15.30078125" style="327" customWidth="1"/>
    <col min="6923" max="6923" width="1.59375" style="327" customWidth="1"/>
    <col min="6924" max="6924" width="6.3828125" style="327" customWidth="1"/>
    <col min="6925" max="6925" width="2.79296875" style="327" customWidth="1"/>
    <col min="6926" max="6926" width="6.78515625" style="327" customWidth="1"/>
    <col min="6927" max="6927" width="2.125" style="327" customWidth="1"/>
    <col min="6928" max="6928" width="27.94140625" style="327" bestFit="1" customWidth="1"/>
    <col min="6929" max="7155" width="9.84375" style="327" customWidth="1"/>
    <col min="7156" max="7156" width="1.328125" style="327" customWidth="1"/>
    <col min="7157" max="7157" width="3.05859375" style="327" customWidth="1"/>
    <col min="7158" max="7158" width="6.51953125" style="327" customWidth="1"/>
    <col min="7159" max="7159" width="22.484375" style="327" customWidth="1"/>
    <col min="7160" max="7160" width="18.09375" style="327" customWidth="1"/>
    <col min="7161" max="7161" width="5.8515625" style="327" customWidth="1"/>
    <col min="7162" max="7162" width="5.3203125" style="327" customWidth="1"/>
    <col min="7163" max="7163" width="3.58984375" style="327" customWidth="1"/>
    <col min="7164" max="7164" width="5.1875" style="327" customWidth="1"/>
    <col min="7165" max="7165" width="6.65234375" style="327" customWidth="1"/>
    <col min="7166" max="7166" width="3.58984375" style="327" customWidth="1"/>
    <col min="7167" max="7167" width="6.3828125" style="327" customWidth="1"/>
    <col min="7168" max="7168" width="2.79296875" style="327" customWidth="1"/>
    <col min="7169" max="7171" width="4.390625" style="327" customWidth="1"/>
    <col min="7172" max="7172" width="4.12109375" style="327" customWidth="1"/>
    <col min="7173" max="7173" width="3.05859375" style="327" customWidth="1"/>
    <col min="7174" max="7174" width="3.58984375" style="327" customWidth="1"/>
    <col min="7175" max="7175" width="2.52734375" style="327" customWidth="1"/>
    <col min="7176" max="7176" width="3.85546875" style="327" customWidth="1"/>
    <col min="7177" max="7177" width="3.32421875" style="327" customWidth="1"/>
    <col min="7178" max="7178" width="15.30078125" style="327" customWidth="1"/>
    <col min="7179" max="7179" width="1.59375" style="327" customWidth="1"/>
    <col min="7180" max="7180" width="6.3828125" style="327" customWidth="1"/>
    <col min="7181" max="7181" width="2.79296875" style="327" customWidth="1"/>
    <col min="7182" max="7182" width="6.78515625" style="327" customWidth="1"/>
    <col min="7183" max="7183" width="2.125" style="327" customWidth="1"/>
    <col min="7184" max="7184" width="27.94140625" style="327" bestFit="1" customWidth="1"/>
    <col min="7185" max="7411" width="9.84375" style="327" customWidth="1"/>
    <col min="7412" max="7412" width="1.328125" style="327" customWidth="1"/>
    <col min="7413" max="7413" width="3.05859375" style="327" customWidth="1"/>
    <col min="7414" max="7414" width="6.51953125" style="327" customWidth="1"/>
    <col min="7415" max="7415" width="22.484375" style="327" customWidth="1"/>
    <col min="7416" max="7416" width="18.09375" style="327" customWidth="1"/>
    <col min="7417" max="7417" width="5.8515625" style="327" customWidth="1"/>
    <col min="7418" max="7418" width="5.3203125" style="327" customWidth="1"/>
    <col min="7419" max="7419" width="3.58984375" style="327" customWidth="1"/>
    <col min="7420" max="7420" width="5.1875" style="327" customWidth="1"/>
    <col min="7421" max="7421" width="6.65234375" style="327" customWidth="1"/>
    <col min="7422" max="7422" width="3.58984375" style="327" customWidth="1"/>
    <col min="7423" max="7423" width="6.3828125" style="327" customWidth="1"/>
    <col min="7424" max="7424" width="2.79296875" style="327" customWidth="1"/>
    <col min="7425" max="7427" width="4.390625" style="327" customWidth="1"/>
    <col min="7428" max="7428" width="4.12109375" style="327" customWidth="1"/>
    <col min="7429" max="7429" width="3.05859375" style="327" customWidth="1"/>
    <col min="7430" max="7430" width="3.58984375" style="327" customWidth="1"/>
    <col min="7431" max="7431" width="2.52734375" style="327" customWidth="1"/>
    <col min="7432" max="7432" width="3.85546875" style="327" customWidth="1"/>
    <col min="7433" max="7433" width="3.32421875" style="327" customWidth="1"/>
    <col min="7434" max="7434" width="15.30078125" style="327" customWidth="1"/>
    <col min="7435" max="7435" width="1.59375" style="327" customWidth="1"/>
    <col min="7436" max="7436" width="6.3828125" style="327" customWidth="1"/>
    <col min="7437" max="7437" width="2.79296875" style="327" customWidth="1"/>
    <col min="7438" max="7438" width="6.78515625" style="327" customWidth="1"/>
    <col min="7439" max="7439" width="2.125" style="327" customWidth="1"/>
    <col min="7440" max="7440" width="27.94140625" style="327" bestFit="1" customWidth="1"/>
    <col min="7441" max="7667" width="9.84375" style="327" customWidth="1"/>
    <col min="7668" max="7668" width="1.328125" style="327" customWidth="1"/>
    <col min="7669" max="7669" width="3.05859375" style="327" customWidth="1"/>
    <col min="7670" max="7670" width="6.51953125" style="327" customWidth="1"/>
    <col min="7671" max="7671" width="22.484375" style="327" customWidth="1"/>
    <col min="7672" max="7672" width="18.09375" style="327" customWidth="1"/>
    <col min="7673" max="7673" width="5.8515625" style="327" customWidth="1"/>
    <col min="7674" max="7674" width="5.3203125" style="327" customWidth="1"/>
    <col min="7675" max="7675" width="3.58984375" style="327" customWidth="1"/>
    <col min="7676" max="7676" width="5.1875" style="327" customWidth="1"/>
    <col min="7677" max="7677" width="6.65234375" style="327" customWidth="1"/>
    <col min="7678" max="7678" width="3.58984375" style="327" customWidth="1"/>
    <col min="7679" max="7679" width="6.3828125" style="327" customWidth="1"/>
    <col min="7680" max="7680" width="2.79296875" style="327" customWidth="1"/>
    <col min="7681" max="7683" width="4.390625" style="327" customWidth="1"/>
    <col min="7684" max="7684" width="4.12109375" style="327" customWidth="1"/>
    <col min="7685" max="7685" width="3.05859375" style="327" customWidth="1"/>
    <col min="7686" max="7686" width="3.58984375" style="327" customWidth="1"/>
    <col min="7687" max="7687" width="2.52734375" style="327" customWidth="1"/>
    <col min="7688" max="7688" width="3.85546875" style="327" customWidth="1"/>
    <col min="7689" max="7689" width="3.32421875" style="327" customWidth="1"/>
    <col min="7690" max="7690" width="15.30078125" style="327" customWidth="1"/>
    <col min="7691" max="7691" width="1.59375" style="327" customWidth="1"/>
    <col min="7692" max="7692" width="6.3828125" style="327" customWidth="1"/>
    <col min="7693" max="7693" width="2.79296875" style="327" customWidth="1"/>
    <col min="7694" max="7694" width="6.78515625" style="327" customWidth="1"/>
    <col min="7695" max="7695" width="2.125" style="327" customWidth="1"/>
    <col min="7696" max="7696" width="27.94140625" style="327" bestFit="1" customWidth="1"/>
    <col min="7697" max="7923" width="9.84375" style="327" customWidth="1"/>
    <col min="7924" max="7924" width="1.328125" style="327" customWidth="1"/>
    <col min="7925" max="7925" width="3.05859375" style="327" customWidth="1"/>
    <col min="7926" max="7926" width="6.51953125" style="327" customWidth="1"/>
    <col min="7927" max="7927" width="22.484375" style="327" customWidth="1"/>
    <col min="7928" max="7928" width="18.09375" style="327" customWidth="1"/>
    <col min="7929" max="7929" width="5.8515625" style="327" customWidth="1"/>
    <col min="7930" max="7930" width="5.3203125" style="327" customWidth="1"/>
    <col min="7931" max="7931" width="3.58984375" style="327" customWidth="1"/>
    <col min="7932" max="7932" width="5.1875" style="327" customWidth="1"/>
    <col min="7933" max="7933" width="6.65234375" style="327" customWidth="1"/>
    <col min="7934" max="7934" width="3.58984375" style="327" customWidth="1"/>
    <col min="7935" max="7935" width="6.3828125" style="327" customWidth="1"/>
    <col min="7936" max="7936" width="2.79296875" style="327" customWidth="1"/>
    <col min="7937" max="7939" width="4.390625" style="327" customWidth="1"/>
    <col min="7940" max="7940" width="4.12109375" style="327" customWidth="1"/>
    <col min="7941" max="7941" width="3.05859375" style="327" customWidth="1"/>
    <col min="7942" max="7942" width="3.58984375" style="327" customWidth="1"/>
    <col min="7943" max="7943" width="2.52734375" style="327" customWidth="1"/>
    <col min="7944" max="7944" width="3.85546875" style="327" customWidth="1"/>
    <col min="7945" max="7945" width="3.32421875" style="327" customWidth="1"/>
    <col min="7946" max="7946" width="15.30078125" style="327" customWidth="1"/>
    <col min="7947" max="7947" width="1.59375" style="327" customWidth="1"/>
    <col min="7948" max="7948" width="6.3828125" style="327" customWidth="1"/>
    <col min="7949" max="7949" width="2.79296875" style="327" customWidth="1"/>
    <col min="7950" max="7950" width="6.78515625" style="327" customWidth="1"/>
    <col min="7951" max="7951" width="2.125" style="327" customWidth="1"/>
    <col min="7952" max="7952" width="27.94140625" style="327" bestFit="1" customWidth="1"/>
    <col min="7953" max="8179" width="9.84375" style="327" customWidth="1"/>
    <col min="8180" max="8180" width="1.328125" style="327" customWidth="1"/>
    <col min="8181" max="8181" width="3.05859375" style="327" customWidth="1"/>
    <col min="8182" max="8182" width="6.51953125" style="327" customWidth="1"/>
    <col min="8183" max="8183" width="22.484375" style="327" customWidth="1"/>
    <col min="8184" max="8184" width="18.09375" style="327" customWidth="1"/>
    <col min="8185" max="8185" width="5.8515625" style="327" customWidth="1"/>
    <col min="8186" max="8186" width="5.3203125" style="327" customWidth="1"/>
    <col min="8187" max="8187" width="3.58984375" style="327" customWidth="1"/>
    <col min="8188" max="8188" width="5.1875" style="327" customWidth="1"/>
    <col min="8189" max="8189" width="6.65234375" style="327" customWidth="1"/>
    <col min="8190" max="8190" width="3.58984375" style="327" customWidth="1"/>
    <col min="8191" max="8191" width="6.3828125" style="327" customWidth="1"/>
    <col min="8192" max="8192" width="2.79296875" style="327" customWidth="1"/>
    <col min="8193" max="8195" width="4.390625" style="327" customWidth="1"/>
    <col min="8196" max="8196" width="4.12109375" style="327" customWidth="1"/>
    <col min="8197" max="8197" width="3.05859375" style="327" customWidth="1"/>
    <col min="8198" max="8198" width="3.58984375" style="327" customWidth="1"/>
    <col min="8199" max="8199" width="2.52734375" style="327" customWidth="1"/>
    <col min="8200" max="8200" width="3.85546875" style="327" customWidth="1"/>
    <col min="8201" max="8201" width="3.32421875" style="327" customWidth="1"/>
    <col min="8202" max="8202" width="15.30078125" style="327" customWidth="1"/>
    <col min="8203" max="8203" width="1.59375" style="327" customWidth="1"/>
    <col min="8204" max="8204" width="6.3828125" style="327" customWidth="1"/>
    <col min="8205" max="8205" width="2.79296875" style="327" customWidth="1"/>
    <col min="8206" max="8206" width="6.78515625" style="327" customWidth="1"/>
    <col min="8207" max="8207" width="2.125" style="327" customWidth="1"/>
    <col min="8208" max="8208" width="27.94140625" style="327" bestFit="1" customWidth="1"/>
    <col min="8209" max="8435" width="9.84375" style="327" customWidth="1"/>
    <col min="8436" max="8436" width="1.328125" style="327" customWidth="1"/>
    <col min="8437" max="8437" width="3.05859375" style="327" customWidth="1"/>
    <col min="8438" max="8438" width="6.51953125" style="327" customWidth="1"/>
    <col min="8439" max="8439" width="22.484375" style="327" customWidth="1"/>
    <col min="8440" max="8440" width="18.09375" style="327" customWidth="1"/>
    <col min="8441" max="8441" width="5.8515625" style="327" customWidth="1"/>
    <col min="8442" max="8442" width="5.3203125" style="327" customWidth="1"/>
    <col min="8443" max="8443" width="3.58984375" style="327" customWidth="1"/>
    <col min="8444" max="8444" width="5.1875" style="327" customWidth="1"/>
    <col min="8445" max="8445" width="6.65234375" style="327" customWidth="1"/>
    <col min="8446" max="8446" width="3.58984375" style="327" customWidth="1"/>
    <col min="8447" max="8447" width="6.3828125" style="327" customWidth="1"/>
    <col min="8448" max="8448" width="2.79296875" style="327" customWidth="1"/>
    <col min="8449" max="8451" width="4.390625" style="327" customWidth="1"/>
    <col min="8452" max="8452" width="4.12109375" style="327" customWidth="1"/>
    <col min="8453" max="8453" width="3.05859375" style="327" customWidth="1"/>
    <col min="8454" max="8454" width="3.58984375" style="327" customWidth="1"/>
    <col min="8455" max="8455" width="2.52734375" style="327" customWidth="1"/>
    <col min="8456" max="8456" width="3.85546875" style="327" customWidth="1"/>
    <col min="8457" max="8457" width="3.32421875" style="327" customWidth="1"/>
    <col min="8458" max="8458" width="15.30078125" style="327" customWidth="1"/>
    <col min="8459" max="8459" width="1.59375" style="327" customWidth="1"/>
    <col min="8460" max="8460" width="6.3828125" style="327" customWidth="1"/>
    <col min="8461" max="8461" width="2.79296875" style="327" customWidth="1"/>
    <col min="8462" max="8462" width="6.78515625" style="327" customWidth="1"/>
    <col min="8463" max="8463" width="2.125" style="327" customWidth="1"/>
    <col min="8464" max="8464" width="27.94140625" style="327" bestFit="1" customWidth="1"/>
    <col min="8465" max="8691" width="9.84375" style="327" customWidth="1"/>
    <col min="8692" max="8692" width="1.328125" style="327" customWidth="1"/>
    <col min="8693" max="8693" width="3.05859375" style="327" customWidth="1"/>
    <col min="8694" max="8694" width="6.51953125" style="327" customWidth="1"/>
    <col min="8695" max="8695" width="22.484375" style="327" customWidth="1"/>
    <col min="8696" max="8696" width="18.09375" style="327" customWidth="1"/>
    <col min="8697" max="8697" width="5.8515625" style="327" customWidth="1"/>
    <col min="8698" max="8698" width="5.3203125" style="327" customWidth="1"/>
    <col min="8699" max="8699" width="3.58984375" style="327" customWidth="1"/>
    <col min="8700" max="8700" width="5.1875" style="327" customWidth="1"/>
    <col min="8701" max="8701" width="6.65234375" style="327" customWidth="1"/>
    <col min="8702" max="8702" width="3.58984375" style="327" customWidth="1"/>
    <col min="8703" max="8703" width="6.3828125" style="327" customWidth="1"/>
    <col min="8704" max="8704" width="2.79296875" style="327" customWidth="1"/>
    <col min="8705" max="8707" width="4.390625" style="327" customWidth="1"/>
    <col min="8708" max="8708" width="4.12109375" style="327" customWidth="1"/>
    <col min="8709" max="8709" width="3.05859375" style="327" customWidth="1"/>
    <col min="8710" max="8710" width="3.58984375" style="327" customWidth="1"/>
    <col min="8711" max="8711" width="2.52734375" style="327" customWidth="1"/>
    <col min="8712" max="8712" width="3.85546875" style="327" customWidth="1"/>
    <col min="8713" max="8713" width="3.32421875" style="327" customWidth="1"/>
    <col min="8714" max="8714" width="15.30078125" style="327" customWidth="1"/>
    <col min="8715" max="8715" width="1.59375" style="327" customWidth="1"/>
    <col min="8716" max="8716" width="6.3828125" style="327" customWidth="1"/>
    <col min="8717" max="8717" width="2.79296875" style="327" customWidth="1"/>
    <col min="8718" max="8718" width="6.78515625" style="327" customWidth="1"/>
    <col min="8719" max="8719" width="2.125" style="327" customWidth="1"/>
    <col min="8720" max="8720" width="27.94140625" style="327" bestFit="1" customWidth="1"/>
    <col min="8721" max="8947" width="9.84375" style="327" customWidth="1"/>
    <col min="8948" max="8948" width="1.328125" style="327" customWidth="1"/>
    <col min="8949" max="8949" width="3.05859375" style="327" customWidth="1"/>
    <col min="8950" max="8950" width="6.51953125" style="327" customWidth="1"/>
    <col min="8951" max="8951" width="22.484375" style="327" customWidth="1"/>
    <col min="8952" max="8952" width="18.09375" style="327" customWidth="1"/>
    <col min="8953" max="8953" width="5.8515625" style="327" customWidth="1"/>
    <col min="8954" max="8954" width="5.3203125" style="327" customWidth="1"/>
    <col min="8955" max="8955" width="3.58984375" style="327" customWidth="1"/>
    <col min="8956" max="8956" width="5.1875" style="327" customWidth="1"/>
    <col min="8957" max="8957" width="6.65234375" style="327" customWidth="1"/>
    <col min="8958" max="8958" width="3.58984375" style="327" customWidth="1"/>
    <col min="8959" max="8959" width="6.3828125" style="327" customWidth="1"/>
    <col min="8960" max="8960" width="2.79296875" style="327" customWidth="1"/>
    <col min="8961" max="8963" width="4.390625" style="327" customWidth="1"/>
    <col min="8964" max="8964" width="4.12109375" style="327" customWidth="1"/>
    <col min="8965" max="8965" width="3.05859375" style="327" customWidth="1"/>
    <col min="8966" max="8966" width="3.58984375" style="327" customWidth="1"/>
    <col min="8967" max="8967" width="2.52734375" style="327" customWidth="1"/>
    <col min="8968" max="8968" width="3.85546875" style="327" customWidth="1"/>
    <col min="8969" max="8969" width="3.32421875" style="327" customWidth="1"/>
    <col min="8970" max="8970" width="15.30078125" style="327" customWidth="1"/>
    <col min="8971" max="8971" width="1.59375" style="327" customWidth="1"/>
    <col min="8972" max="8972" width="6.3828125" style="327" customWidth="1"/>
    <col min="8973" max="8973" width="2.79296875" style="327" customWidth="1"/>
    <col min="8974" max="8974" width="6.78515625" style="327" customWidth="1"/>
    <col min="8975" max="8975" width="2.125" style="327" customWidth="1"/>
    <col min="8976" max="8976" width="27.94140625" style="327" bestFit="1" customWidth="1"/>
    <col min="8977" max="9203" width="9.84375" style="327" customWidth="1"/>
    <col min="9204" max="9204" width="1.328125" style="327" customWidth="1"/>
    <col min="9205" max="9205" width="3.05859375" style="327" customWidth="1"/>
    <col min="9206" max="9206" width="6.51953125" style="327" customWidth="1"/>
    <col min="9207" max="9207" width="22.484375" style="327" customWidth="1"/>
    <col min="9208" max="9208" width="18.09375" style="327" customWidth="1"/>
    <col min="9209" max="9209" width="5.8515625" style="327" customWidth="1"/>
    <col min="9210" max="9210" width="5.3203125" style="327" customWidth="1"/>
    <col min="9211" max="9211" width="3.58984375" style="327" customWidth="1"/>
    <col min="9212" max="9212" width="5.1875" style="327" customWidth="1"/>
    <col min="9213" max="9213" width="6.65234375" style="327" customWidth="1"/>
    <col min="9214" max="9214" width="3.58984375" style="327" customWidth="1"/>
    <col min="9215" max="9215" width="6.3828125" style="327" customWidth="1"/>
    <col min="9216" max="9216" width="2.79296875" style="327" customWidth="1"/>
    <col min="9217" max="9219" width="4.390625" style="327" customWidth="1"/>
    <col min="9220" max="9220" width="4.12109375" style="327" customWidth="1"/>
    <col min="9221" max="9221" width="3.05859375" style="327" customWidth="1"/>
    <col min="9222" max="9222" width="3.58984375" style="327" customWidth="1"/>
    <col min="9223" max="9223" width="2.52734375" style="327" customWidth="1"/>
    <col min="9224" max="9224" width="3.85546875" style="327" customWidth="1"/>
    <col min="9225" max="9225" width="3.32421875" style="327" customWidth="1"/>
    <col min="9226" max="9226" width="15.30078125" style="327" customWidth="1"/>
    <col min="9227" max="9227" width="1.59375" style="327" customWidth="1"/>
    <col min="9228" max="9228" width="6.3828125" style="327" customWidth="1"/>
    <col min="9229" max="9229" width="2.79296875" style="327" customWidth="1"/>
    <col min="9230" max="9230" width="6.78515625" style="327" customWidth="1"/>
    <col min="9231" max="9231" width="2.125" style="327" customWidth="1"/>
    <col min="9232" max="9232" width="27.94140625" style="327" bestFit="1" customWidth="1"/>
    <col min="9233" max="9459" width="9.84375" style="327" customWidth="1"/>
    <col min="9460" max="9460" width="1.328125" style="327" customWidth="1"/>
    <col min="9461" max="9461" width="3.05859375" style="327" customWidth="1"/>
    <col min="9462" max="9462" width="6.51953125" style="327" customWidth="1"/>
    <col min="9463" max="9463" width="22.484375" style="327" customWidth="1"/>
    <col min="9464" max="9464" width="18.09375" style="327" customWidth="1"/>
    <col min="9465" max="9465" width="5.8515625" style="327" customWidth="1"/>
    <col min="9466" max="9466" width="5.3203125" style="327" customWidth="1"/>
    <col min="9467" max="9467" width="3.58984375" style="327" customWidth="1"/>
    <col min="9468" max="9468" width="5.1875" style="327" customWidth="1"/>
    <col min="9469" max="9469" width="6.65234375" style="327" customWidth="1"/>
    <col min="9470" max="9470" width="3.58984375" style="327" customWidth="1"/>
    <col min="9471" max="9471" width="6.3828125" style="327" customWidth="1"/>
    <col min="9472" max="9472" width="2.79296875" style="327" customWidth="1"/>
    <col min="9473" max="9475" width="4.390625" style="327" customWidth="1"/>
    <col min="9476" max="9476" width="4.12109375" style="327" customWidth="1"/>
    <col min="9477" max="9477" width="3.05859375" style="327" customWidth="1"/>
    <col min="9478" max="9478" width="3.58984375" style="327" customWidth="1"/>
    <col min="9479" max="9479" width="2.52734375" style="327" customWidth="1"/>
    <col min="9480" max="9480" width="3.85546875" style="327" customWidth="1"/>
    <col min="9481" max="9481" width="3.32421875" style="327" customWidth="1"/>
    <col min="9482" max="9482" width="15.30078125" style="327" customWidth="1"/>
    <col min="9483" max="9483" width="1.59375" style="327" customWidth="1"/>
    <col min="9484" max="9484" width="6.3828125" style="327" customWidth="1"/>
    <col min="9485" max="9485" width="2.79296875" style="327" customWidth="1"/>
    <col min="9486" max="9486" width="6.78515625" style="327" customWidth="1"/>
    <col min="9487" max="9487" width="2.125" style="327" customWidth="1"/>
    <col min="9488" max="9488" width="27.94140625" style="327" bestFit="1" customWidth="1"/>
    <col min="9489" max="9715" width="9.84375" style="327" customWidth="1"/>
    <col min="9716" max="9716" width="1.328125" style="327" customWidth="1"/>
    <col min="9717" max="9717" width="3.05859375" style="327" customWidth="1"/>
    <col min="9718" max="9718" width="6.51953125" style="327" customWidth="1"/>
    <col min="9719" max="9719" width="22.484375" style="327" customWidth="1"/>
    <col min="9720" max="9720" width="18.09375" style="327" customWidth="1"/>
    <col min="9721" max="9721" width="5.8515625" style="327" customWidth="1"/>
    <col min="9722" max="9722" width="5.3203125" style="327" customWidth="1"/>
    <col min="9723" max="9723" width="3.58984375" style="327" customWidth="1"/>
    <col min="9724" max="9724" width="5.1875" style="327" customWidth="1"/>
    <col min="9725" max="9725" width="6.65234375" style="327" customWidth="1"/>
    <col min="9726" max="9726" width="3.58984375" style="327" customWidth="1"/>
    <col min="9727" max="9727" width="6.3828125" style="327" customWidth="1"/>
    <col min="9728" max="9728" width="2.79296875" style="327" customWidth="1"/>
    <col min="9729" max="9731" width="4.390625" style="327" customWidth="1"/>
    <col min="9732" max="9732" width="4.12109375" style="327" customWidth="1"/>
    <col min="9733" max="9733" width="3.05859375" style="327" customWidth="1"/>
    <col min="9734" max="9734" width="3.58984375" style="327" customWidth="1"/>
    <col min="9735" max="9735" width="2.52734375" style="327" customWidth="1"/>
    <col min="9736" max="9736" width="3.85546875" style="327" customWidth="1"/>
    <col min="9737" max="9737" width="3.32421875" style="327" customWidth="1"/>
    <col min="9738" max="9738" width="15.30078125" style="327" customWidth="1"/>
    <col min="9739" max="9739" width="1.59375" style="327" customWidth="1"/>
    <col min="9740" max="9740" width="6.3828125" style="327" customWidth="1"/>
    <col min="9741" max="9741" width="2.79296875" style="327" customWidth="1"/>
    <col min="9742" max="9742" width="6.78515625" style="327" customWidth="1"/>
    <col min="9743" max="9743" width="2.125" style="327" customWidth="1"/>
    <col min="9744" max="9744" width="27.94140625" style="327" bestFit="1" customWidth="1"/>
    <col min="9745" max="9971" width="9.84375" style="327" customWidth="1"/>
    <col min="9972" max="9972" width="1.328125" style="327" customWidth="1"/>
    <col min="9973" max="9973" width="3.05859375" style="327" customWidth="1"/>
    <col min="9974" max="9974" width="6.51953125" style="327" customWidth="1"/>
    <col min="9975" max="9975" width="22.484375" style="327" customWidth="1"/>
    <col min="9976" max="9976" width="18.09375" style="327" customWidth="1"/>
    <col min="9977" max="9977" width="5.8515625" style="327" customWidth="1"/>
    <col min="9978" max="9978" width="5.3203125" style="327" customWidth="1"/>
    <col min="9979" max="9979" width="3.58984375" style="327" customWidth="1"/>
    <col min="9980" max="9980" width="5.1875" style="327" customWidth="1"/>
    <col min="9981" max="9981" width="6.65234375" style="327" customWidth="1"/>
    <col min="9982" max="9982" width="3.58984375" style="327" customWidth="1"/>
    <col min="9983" max="9983" width="6.3828125" style="327" customWidth="1"/>
    <col min="9984" max="9984" width="2.79296875" style="327" customWidth="1"/>
    <col min="9985" max="9987" width="4.390625" style="327" customWidth="1"/>
    <col min="9988" max="9988" width="4.12109375" style="327" customWidth="1"/>
    <col min="9989" max="9989" width="3.05859375" style="327" customWidth="1"/>
    <col min="9990" max="9990" width="3.58984375" style="327" customWidth="1"/>
    <col min="9991" max="9991" width="2.52734375" style="327" customWidth="1"/>
    <col min="9992" max="9992" width="3.85546875" style="327" customWidth="1"/>
    <col min="9993" max="9993" width="3.32421875" style="327" customWidth="1"/>
    <col min="9994" max="9994" width="15.30078125" style="327" customWidth="1"/>
    <col min="9995" max="9995" width="1.59375" style="327" customWidth="1"/>
    <col min="9996" max="9996" width="6.3828125" style="327" customWidth="1"/>
    <col min="9997" max="9997" width="2.79296875" style="327" customWidth="1"/>
    <col min="9998" max="9998" width="6.78515625" style="327" customWidth="1"/>
    <col min="9999" max="9999" width="2.125" style="327" customWidth="1"/>
    <col min="10000" max="10000" width="27.94140625" style="327" bestFit="1" customWidth="1"/>
    <col min="10001" max="10227" width="9.84375" style="327" customWidth="1"/>
    <col min="10228" max="10228" width="1.328125" style="327" customWidth="1"/>
    <col min="10229" max="10229" width="3.05859375" style="327" customWidth="1"/>
    <col min="10230" max="10230" width="6.51953125" style="327" customWidth="1"/>
    <col min="10231" max="10231" width="22.484375" style="327" customWidth="1"/>
    <col min="10232" max="10232" width="18.09375" style="327" customWidth="1"/>
    <col min="10233" max="10233" width="5.8515625" style="327" customWidth="1"/>
    <col min="10234" max="10234" width="5.3203125" style="327" customWidth="1"/>
    <col min="10235" max="10235" width="3.58984375" style="327" customWidth="1"/>
    <col min="10236" max="10236" width="5.1875" style="327" customWidth="1"/>
    <col min="10237" max="10237" width="6.65234375" style="327" customWidth="1"/>
    <col min="10238" max="10238" width="3.58984375" style="327" customWidth="1"/>
    <col min="10239" max="10239" width="6.3828125" style="327" customWidth="1"/>
    <col min="10240" max="10240" width="2.79296875" style="327" customWidth="1"/>
    <col min="10241" max="10243" width="4.390625" style="327" customWidth="1"/>
    <col min="10244" max="10244" width="4.12109375" style="327" customWidth="1"/>
    <col min="10245" max="10245" width="3.05859375" style="327" customWidth="1"/>
    <col min="10246" max="10246" width="3.58984375" style="327" customWidth="1"/>
    <col min="10247" max="10247" width="2.52734375" style="327" customWidth="1"/>
    <col min="10248" max="10248" width="3.85546875" style="327" customWidth="1"/>
    <col min="10249" max="10249" width="3.32421875" style="327" customWidth="1"/>
    <col min="10250" max="10250" width="15.30078125" style="327" customWidth="1"/>
    <col min="10251" max="10251" width="1.59375" style="327" customWidth="1"/>
    <col min="10252" max="10252" width="6.3828125" style="327" customWidth="1"/>
    <col min="10253" max="10253" width="2.79296875" style="327" customWidth="1"/>
    <col min="10254" max="10254" width="6.78515625" style="327" customWidth="1"/>
    <col min="10255" max="10255" width="2.125" style="327" customWidth="1"/>
    <col min="10256" max="10256" width="27.94140625" style="327" bestFit="1" customWidth="1"/>
    <col min="10257" max="10483" width="9.84375" style="327" customWidth="1"/>
    <col min="10484" max="10484" width="1.328125" style="327" customWidth="1"/>
    <col min="10485" max="10485" width="3.05859375" style="327" customWidth="1"/>
    <col min="10486" max="10486" width="6.51953125" style="327" customWidth="1"/>
    <col min="10487" max="10487" width="22.484375" style="327" customWidth="1"/>
    <col min="10488" max="10488" width="18.09375" style="327" customWidth="1"/>
    <col min="10489" max="10489" width="5.8515625" style="327" customWidth="1"/>
    <col min="10490" max="10490" width="5.3203125" style="327" customWidth="1"/>
    <col min="10491" max="10491" width="3.58984375" style="327" customWidth="1"/>
    <col min="10492" max="10492" width="5.1875" style="327" customWidth="1"/>
    <col min="10493" max="10493" width="6.65234375" style="327" customWidth="1"/>
    <col min="10494" max="10494" width="3.58984375" style="327" customWidth="1"/>
    <col min="10495" max="10495" width="6.3828125" style="327" customWidth="1"/>
    <col min="10496" max="10496" width="2.79296875" style="327" customWidth="1"/>
    <col min="10497" max="10499" width="4.390625" style="327" customWidth="1"/>
    <col min="10500" max="10500" width="4.12109375" style="327" customWidth="1"/>
    <col min="10501" max="10501" width="3.05859375" style="327" customWidth="1"/>
    <col min="10502" max="10502" width="3.58984375" style="327" customWidth="1"/>
    <col min="10503" max="10503" width="2.52734375" style="327" customWidth="1"/>
    <col min="10504" max="10504" width="3.85546875" style="327" customWidth="1"/>
    <col min="10505" max="10505" width="3.32421875" style="327" customWidth="1"/>
    <col min="10506" max="10506" width="15.30078125" style="327" customWidth="1"/>
    <col min="10507" max="10507" width="1.59375" style="327" customWidth="1"/>
    <col min="10508" max="10508" width="6.3828125" style="327" customWidth="1"/>
    <col min="10509" max="10509" width="2.79296875" style="327" customWidth="1"/>
    <col min="10510" max="10510" width="6.78515625" style="327" customWidth="1"/>
    <col min="10511" max="10511" width="2.125" style="327" customWidth="1"/>
    <col min="10512" max="10512" width="27.94140625" style="327" bestFit="1" customWidth="1"/>
    <col min="10513" max="10739" width="9.84375" style="327" customWidth="1"/>
    <col min="10740" max="10740" width="1.328125" style="327" customWidth="1"/>
    <col min="10741" max="10741" width="3.05859375" style="327" customWidth="1"/>
    <col min="10742" max="10742" width="6.51953125" style="327" customWidth="1"/>
    <col min="10743" max="10743" width="22.484375" style="327" customWidth="1"/>
    <col min="10744" max="10744" width="18.09375" style="327" customWidth="1"/>
    <col min="10745" max="10745" width="5.8515625" style="327" customWidth="1"/>
    <col min="10746" max="10746" width="5.3203125" style="327" customWidth="1"/>
    <col min="10747" max="10747" width="3.58984375" style="327" customWidth="1"/>
    <col min="10748" max="10748" width="5.1875" style="327" customWidth="1"/>
    <col min="10749" max="10749" width="6.65234375" style="327" customWidth="1"/>
    <col min="10750" max="10750" width="3.58984375" style="327" customWidth="1"/>
    <col min="10751" max="10751" width="6.3828125" style="327" customWidth="1"/>
    <col min="10752" max="10752" width="2.79296875" style="327" customWidth="1"/>
    <col min="10753" max="10755" width="4.390625" style="327" customWidth="1"/>
    <col min="10756" max="10756" width="4.12109375" style="327" customWidth="1"/>
    <col min="10757" max="10757" width="3.05859375" style="327" customWidth="1"/>
    <col min="10758" max="10758" width="3.58984375" style="327" customWidth="1"/>
    <col min="10759" max="10759" width="2.52734375" style="327" customWidth="1"/>
    <col min="10760" max="10760" width="3.85546875" style="327" customWidth="1"/>
    <col min="10761" max="10761" width="3.32421875" style="327" customWidth="1"/>
    <col min="10762" max="10762" width="15.30078125" style="327" customWidth="1"/>
    <col min="10763" max="10763" width="1.59375" style="327" customWidth="1"/>
    <col min="10764" max="10764" width="6.3828125" style="327" customWidth="1"/>
    <col min="10765" max="10765" width="2.79296875" style="327" customWidth="1"/>
    <col min="10766" max="10766" width="6.78515625" style="327" customWidth="1"/>
    <col min="10767" max="10767" width="2.125" style="327" customWidth="1"/>
    <col min="10768" max="10768" width="27.94140625" style="327" bestFit="1" customWidth="1"/>
    <col min="10769" max="10995" width="9.84375" style="327" customWidth="1"/>
    <col min="10996" max="10996" width="1.328125" style="327" customWidth="1"/>
    <col min="10997" max="10997" width="3.05859375" style="327" customWidth="1"/>
    <col min="10998" max="10998" width="6.51953125" style="327" customWidth="1"/>
    <col min="10999" max="10999" width="22.484375" style="327" customWidth="1"/>
    <col min="11000" max="11000" width="18.09375" style="327" customWidth="1"/>
    <col min="11001" max="11001" width="5.8515625" style="327" customWidth="1"/>
    <col min="11002" max="11002" width="5.3203125" style="327" customWidth="1"/>
    <col min="11003" max="11003" width="3.58984375" style="327" customWidth="1"/>
    <col min="11004" max="11004" width="5.1875" style="327" customWidth="1"/>
    <col min="11005" max="11005" width="6.65234375" style="327" customWidth="1"/>
    <col min="11006" max="11006" width="3.58984375" style="327" customWidth="1"/>
    <col min="11007" max="11007" width="6.3828125" style="327" customWidth="1"/>
    <col min="11008" max="11008" width="2.79296875" style="327" customWidth="1"/>
    <col min="11009" max="11011" width="4.390625" style="327" customWidth="1"/>
    <col min="11012" max="11012" width="4.12109375" style="327" customWidth="1"/>
    <col min="11013" max="11013" width="3.05859375" style="327" customWidth="1"/>
    <col min="11014" max="11014" width="3.58984375" style="327" customWidth="1"/>
    <col min="11015" max="11015" width="2.52734375" style="327" customWidth="1"/>
    <col min="11016" max="11016" width="3.85546875" style="327" customWidth="1"/>
    <col min="11017" max="11017" width="3.32421875" style="327" customWidth="1"/>
    <col min="11018" max="11018" width="15.30078125" style="327" customWidth="1"/>
    <col min="11019" max="11019" width="1.59375" style="327" customWidth="1"/>
    <col min="11020" max="11020" width="6.3828125" style="327" customWidth="1"/>
    <col min="11021" max="11021" width="2.79296875" style="327" customWidth="1"/>
    <col min="11022" max="11022" width="6.78515625" style="327" customWidth="1"/>
    <col min="11023" max="11023" width="2.125" style="327" customWidth="1"/>
    <col min="11024" max="11024" width="27.94140625" style="327" bestFit="1" customWidth="1"/>
    <col min="11025" max="11251" width="9.84375" style="327" customWidth="1"/>
    <col min="11252" max="11252" width="1.328125" style="327" customWidth="1"/>
    <col min="11253" max="11253" width="3.05859375" style="327" customWidth="1"/>
    <col min="11254" max="11254" width="6.51953125" style="327" customWidth="1"/>
    <col min="11255" max="11255" width="22.484375" style="327" customWidth="1"/>
    <col min="11256" max="11256" width="18.09375" style="327" customWidth="1"/>
    <col min="11257" max="11257" width="5.8515625" style="327" customWidth="1"/>
    <col min="11258" max="11258" width="5.3203125" style="327" customWidth="1"/>
    <col min="11259" max="11259" width="3.58984375" style="327" customWidth="1"/>
    <col min="11260" max="11260" width="5.1875" style="327" customWidth="1"/>
    <col min="11261" max="11261" width="6.65234375" style="327" customWidth="1"/>
    <col min="11262" max="11262" width="3.58984375" style="327" customWidth="1"/>
    <col min="11263" max="11263" width="6.3828125" style="327" customWidth="1"/>
    <col min="11264" max="11264" width="2.79296875" style="327" customWidth="1"/>
    <col min="11265" max="11267" width="4.390625" style="327" customWidth="1"/>
    <col min="11268" max="11268" width="4.12109375" style="327" customWidth="1"/>
    <col min="11269" max="11269" width="3.05859375" style="327" customWidth="1"/>
    <col min="11270" max="11270" width="3.58984375" style="327" customWidth="1"/>
    <col min="11271" max="11271" width="2.52734375" style="327" customWidth="1"/>
    <col min="11272" max="11272" width="3.85546875" style="327" customWidth="1"/>
    <col min="11273" max="11273" width="3.32421875" style="327" customWidth="1"/>
    <col min="11274" max="11274" width="15.30078125" style="327" customWidth="1"/>
    <col min="11275" max="11275" width="1.59375" style="327" customWidth="1"/>
    <col min="11276" max="11276" width="6.3828125" style="327" customWidth="1"/>
    <col min="11277" max="11277" width="2.79296875" style="327" customWidth="1"/>
    <col min="11278" max="11278" width="6.78515625" style="327" customWidth="1"/>
    <col min="11279" max="11279" width="2.125" style="327" customWidth="1"/>
    <col min="11280" max="11280" width="27.94140625" style="327" bestFit="1" customWidth="1"/>
    <col min="11281" max="11507" width="9.84375" style="327" customWidth="1"/>
    <col min="11508" max="11508" width="1.328125" style="327" customWidth="1"/>
    <col min="11509" max="11509" width="3.05859375" style="327" customWidth="1"/>
    <col min="11510" max="11510" width="6.51953125" style="327" customWidth="1"/>
    <col min="11511" max="11511" width="22.484375" style="327" customWidth="1"/>
    <col min="11512" max="11512" width="18.09375" style="327" customWidth="1"/>
    <col min="11513" max="11513" width="5.8515625" style="327" customWidth="1"/>
    <col min="11514" max="11514" width="5.3203125" style="327" customWidth="1"/>
    <col min="11515" max="11515" width="3.58984375" style="327" customWidth="1"/>
    <col min="11516" max="11516" width="5.1875" style="327" customWidth="1"/>
    <col min="11517" max="11517" width="6.65234375" style="327" customWidth="1"/>
    <col min="11518" max="11518" width="3.58984375" style="327" customWidth="1"/>
    <col min="11519" max="11519" width="6.3828125" style="327" customWidth="1"/>
    <col min="11520" max="11520" width="2.79296875" style="327" customWidth="1"/>
    <col min="11521" max="11523" width="4.390625" style="327" customWidth="1"/>
    <col min="11524" max="11524" width="4.12109375" style="327" customWidth="1"/>
    <col min="11525" max="11525" width="3.05859375" style="327" customWidth="1"/>
    <col min="11526" max="11526" width="3.58984375" style="327" customWidth="1"/>
    <col min="11527" max="11527" width="2.52734375" style="327" customWidth="1"/>
    <col min="11528" max="11528" width="3.85546875" style="327" customWidth="1"/>
    <col min="11529" max="11529" width="3.32421875" style="327" customWidth="1"/>
    <col min="11530" max="11530" width="15.30078125" style="327" customWidth="1"/>
    <col min="11531" max="11531" width="1.59375" style="327" customWidth="1"/>
    <col min="11532" max="11532" width="6.3828125" style="327" customWidth="1"/>
    <col min="11533" max="11533" width="2.79296875" style="327" customWidth="1"/>
    <col min="11534" max="11534" width="6.78515625" style="327" customWidth="1"/>
    <col min="11535" max="11535" width="2.125" style="327" customWidth="1"/>
    <col min="11536" max="11536" width="27.94140625" style="327" bestFit="1" customWidth="1"/>
    <col min="11537" max="11763" width="9.84375" style="327" customWidth="1"/>
    <col min="11764" max="11764" width="1.328125" style="327" customWidth="1"/>
    <col min="11765" max="11765" width="3.05859375" style="327" customWidth="1"/>
    <col min="11766" max="11766" width="6.51953125" style="327" customWidth="1"/>
    <col min="11767" max="11767" width="22.484375" style="327" customWidth="1"/>
    <col min="11768" max="11768" width="18.09375" style="327" customWidth="1"/>
    <col min="11769" max="11769" width="5.8515625" style="327" customWidth="1"/>
    <col min="11770" max="11770" width="5.3203125" style="327" customWidth="1"/>
    <col min="11771" max="11771" width="3.58984375" style="327" customWidth="1"/>
    <col min="11772" max="11772" width="5.1875" style="327" customWidth="1"/>
    <col min="11773" max="11773" width="6.65234375" style="327" customWidth="1"/>
    <col min="11774" max="11774" width="3.58984375" style="327" customWidth="1"/>
    <col min="11775" max="11775" width="6.3828125" style="327" customWidth="1"/>
    <col min="11776" max="11776" width="2.79296875" style="327" customWidth="1"/>
    <col min="11777" max="11779" width="4.390625" style="327" customWidth="1"/>
    <col min="11780" max="11780" width="4.12109375" style="327" customWidth="1"/>
    <col min="11781" max="11781" width="3.05859375" style="327" customWidth="1"/>
    <col min="11782" max="11782" width="3.58984375" style="327" customWidth="1"/>
    <col min="11783" max="11783" width="2.52734375" style="327" customWidth="1"/>
    <col min="11784" max="11784" width="3.85546875" style="327" customWidth="1"/>
    <col min="11785" max="11785" width="3.32421875" style="327" customWidth="1"/>
    <col min="11786" max="11786" width="15.30078125" style="327" customWidth="1"/>
    <col min="11787" max="11787" width="1.59375" style="327" customWidth="1"/>
    <col min="11788" max="11788" width="6.3828125" style="327" customWidth="1"/>
    <col min="11789" max="11789" width="2.79296875" style="327" customWidth="1"/>
    <col min="11790" max="11790" width="6.78515625" style="327" customWidth="1"/>
    <col min="11791" max="11791" width="2.125" style="327" customWidth="1"/>
    <col min="11792" max="11792" width="27.94140625" style="327" bestFit="1" customWidth="1"/>
    <col min="11793" max="12019" width="9.84375" style="327" customWidth="1"/>
    <col min="12020" max="12020" width="1.328125" style="327" customWidth="1"/>
    <col min="12021" max="12021" width="3.05859375" style="327" customWidth="1"/>
    <col min="12022" max="12022" width="6.51953125" style="327" customWidth="1"/>
    <col min="12023" max="12023" width="22.484375" style="327" customWidth="1"/>
    <col min="12024" max="12024" width="18.09375" style="327" customWidth="1"/>
    <col min="12025" max="12025" width="5.8515625" style="327" customWidth="1"/>
    <col min="12026" max="12026" width="5.3203125" style="327" customWidth="1"/>
    <col min="12027" max="12027" width="3.58984375" style="327" customWidth="1"/>
    <col min="12028" max="12028" width="5.1875" style="327" customWidth="1"/>
    <col min="12029" max="12029" width="6.65234375" style="327" customWidth="1"/>
    <col min="12030" max="12030" width="3.58984375" style="327" customWidth="1"/>
    <col min="12031" max="12031" width="6.3828125" style="327" customWidth="1"/>
    <col min="12032" max="12032" width="2.79296875" style="327" customWidth="1"/>
    <col min="12033" max="12035" width="4.390625" style="327" customWidth="1"/>
    <col min="12036" max="12036" width="4.12109375" style="327" customWidth="1"/>
    <col min="12037" max="12037" width="3.05859375" style="327" customWidth="1"/>
    <col min="12038" max="12038" width="3.58984375" style="327" customWidth="1"/>
    <col min="12039" max="12039" width="2.52734375" style="327" customWidth="1"/>
    <col min="12040" max="12040" width="3.85546875" style="327" customWidth="1"/>
    <col min="12041" max="12041" width="3.32421875" style="327" customWidth="1"/>
    <col min="12042" max="12042" width="15.30078125" style="327" customWidth="1"/>
    <col min="12043" max="12043" width="1.59375" style="327" customWidth="1"/>
    <col min="12044" max="12044" width="6.3828125" style="327" customWidth="1"/>
    <col min="12045" max="12045" width="2.79296875" style="327" customWidth="1"/>
    <col min="12046" max="12046" width="6.78515625" style="327" customWidth="1"/>
    <col min="12047" max="12047" width="2.125" style="327" customWidth="1"/>
    <col min="12048" max="12048" width="27.94140625" style="327" bestFit="1" customWidth="1"/>
    <col min="12049" max="12275" width="9.84375" style="327" customWidth="1"/>
    <col min="12276" max="12276" width="1.328125" style="327" customWidth="1"/>
    <col min="12277" max="12277" width="3.05859375" style="327" customWidth="1"/>
    <col min="12278" max="12278" width="6.51953125" style="327" customWidth="1"/>
    <col min="12279" max="12279" width="22.484375" style="327" customWidth="1"/>
    <col min="12280" max="12280" width="18.09375" style="327" customWidth="1"/>
    <col min="12281" max="12281" width="5.8515625" style="327" customWidth="1"/>
    <col min="12282" max="12282" width="5.3203125" style="327" customWidth="1"/>
    <col min="12283" max="12283" width="3.58984375" style="327" customWidth="1"/>
    <col min="12284" max="12284" width="5.1875" style="327" customWidth="1"/>
    <col min="12285" max="12285" width="6.65234375" style="327" customWidth="1"/>
    <col min="12286" max="12286" width="3.58984375" style="327" customWidth="1"/>
    <col min="12287" max="12287" width="6.3828125" style="327" customWidth="1"/>
    <col min="12288" max="12288" width="2.79296875" style="327" customWidth="1"/>
    <col min="12289" max="12291" width="4.390625" style="327" customWidth="1"/>
    <col min="12292" max="12292" width="4.12109375" style="327" customWidth="1"/>
    <col min="12293" max="12293" width="3.05859375" style="327" customWidth="1"/>
    <col min="12294" max="12294" width="3.58984375" style="327" customWidth="1"/>
    <col min="12295" max="12295" width="2.52734375" style="327" customWidth="1"/>
    <col min="12296" max="12296" width="3.85546875" style="327" customWidth="1"/>
    <col min="12297" max="12297" width="3.32421875" style="327" customWidth="1"/>
    <col min="12298" max="12298" width="15.30078125" style="327" customWidth="1"/>
    <col min="12299" max="12299" width="1.59375" style="327" customWidth="1"/>
    <col min="12300" max="12300" width="6.3828125" style="327" customWidth="1"/>
    <col min="12301" max="12301" width="2.79296875" style="327" customWidth="1"/>
    <col min="12302" max="12302" width="6.78515625" style="327" customWidth="1"/>
    <col min="12303" max="12303" width="2.125" style="327" customWidth="1"/>
    <col min="12304" max="12304" width="27.94140625" style="327" bestFit="1" customWidth="1"/>
    <col min="12305" max="12531" width="9.84375" style="327" customWidth="1"/>
    <col min="12532" max="12532" width="1.328125" style="327" customWidth="1"/>
    <col min="12533" max="12533" width="3.05859375" style="327" customWidth="1"/>
    <col min="12534" max="12534" width="6.51953125" style="327" customWidth="1"/>
    <col min="12535" max="12535" width="22.484375" style="327" customWidth="1"/>
    <col min="12536" max="12536" width="18.09375" style="327" customWidth="1"/>
    <col min="12537" max="12537" width="5.8515625" style="327" customWidth="1"/>
    <col min="12538" max="12538" width="5.3203125" style="327" customWidth="1"/>
    <col min="12539" max="12539" width="3.58984375" style="327" customWidth="1"/>
    <col min="12540" max="12540" width="5.1875" style="327" customWidth="1"/>
    <col min="12541" max="12541" width="6.65234375" style="327" customWidth="1"/>
    <col min="12542" max="12542" width="3.58984375" style="327" customWidth="1"/>
    <col min="12543" max="12543" width="6.3828125" style="327" customWidth="1"/>
    <col min="12544" max="12544" width="2.79296875" style="327" customWidth="1"/>
    <col min="12545" max="12547" width="4.390625" style="327" customWidth="1"/>
    <col min="12548" max="12548" width="4.12109375" style="327" customWidth="1"/>
    <col min="12549" max="12549" width="3.05859375" style="327" customWidth="1"/>
    <col min="12550" max="12550" width="3.58984375" style="327" customWidth="1"/>
    <col min="12551" max="12551" width="2.52734375" style="327" customWidth="1"/>
    <col min="12552" max="12552" width="3.85546875" style="327" customWidth="1"/>
    <col min="12553" max="12553" width="3.32421875" style="327" customWidth="1"/>
    <col min="12554" max="12554" width="15.30078125" style="327" customWidth="1"/>
    <col min="12555" max="12555" width="1.59375" style="327" customWidth="1"/>
    <col min="12556" max="12556" width="6.3828125" style="327" customWidth="1"/>
    <col min="12557" max="12557" width="2.79296875" style="327" customWidth="1"/>
    <col min="12558" max="12558" width="6.78515625" style="327" customWidth="1"/>
    <col min="12559" max="12559" width="2.125" style="327" customWidth="1"/>
    <col min="12560" max="12560" width="27.94140625" style="327" bestFit="1" customWidth="1"/>
    <col min="12561" max="12787" width="9.84375" style="327" customWidth="1"/>
    <col min="12788" max="12788" width="1.328125" style="327" customWidth="1"/>
    <col min="12789" max="12789" width="3.05859375" style="327" customWidth="1"/>
    <col min="12790" max="12790" width="6.51953125" style="327" customWidth="1"/>
    <col min="12791" max="12791" width="22.484375" style="327" customWidth="1"/>
    <col min="12792" max="12792" width="18.09375" style="327" customWidth="1"/>
    <col min="12793" max="12793" width="5.8515625" style="327" customWidth="1"/>
    <col min="12794" max="12794" width="5.3203125" style="327" customWidth="1"/>
    <col min="12795" max="12795" width="3.58984375" style="327" customWidth="1"/>
    <col min="12796" max="12796" width="5.1875" style="327" customWidth="1"/>
    <col min="12797" max="12797" width="6.65234375" style="327" customWidth="1"/>
    <col min="12798" max="12798" width="3.58984375" style="327" customWidth="1"/>
    <col min="12799" max="12799" width="6.3828125" style="327" customWidth="1"/>
    <col min="12800" max="12800" width="2.79296875" style="327" customWidth="1"/>
    <col min="12801" max="12803" width="4.390625" style="327" customWidth="1"/>
    <col min="12804" max="12804" width="4.12109375" style="327" customWidth="1"/>
    <col min="12805" max="12805" width="3.05859375" style="327" customWidth="1"/>
    <col min="12806" max="12806" width="3.58984375" style="327" customWidth="1"/>
    <col min="12807" max="12807" width="2.52734375" style="327" customWidth="1"/>
    <col min="12808" max="12808" width="3.85546875" style="327" customWidth="1"/>
    <col min="12809" max="12809" width="3.32421875" style="327" customWidth="1"/>
    <col min="12810" max="12810" width="15.30078125" style="327" customWidth="1"/>
    <col min="12811" max="12811" width="1.59375" style="327" customWidth="1"/>
    <col min="12812" max="12812" width="6.3828125" style="327" customWidth="1"/>
    <col min="12813" max="12813" width="2.79296875" style="327" customWidth="1"/>
    <col min="12814" max="12814" width="6.78515625" style="327" customWidth="1"/>
    <col min="12815" max="12815" width="2.125" style="327" customWidth="1"/>
    <col min="12816" max="12816" width="27.94140625" style="327" bestFit="1" customWidth="1"/>
    <col min="12817" max="13043" width="9.84375" style="327" customWidth="1"/>
    <col min="13044" max="13044" width="1.328125" style="327" customWidth="1"/>
    <col min="13045" max="13045" width="3.05859375" style="327" customWidth="1"/>
    <col min="13046" max="13046" width="6.51953125" style="327" customWidth="1"/>
    <col min="13047" max="13047" width="22.484375" style="327" customWidth="1"/>
    <col min="13048" max="13048" width="18.09375" style="327" customWidth="1"/>
    <col min="13049" max="13049" width="5.8515625" style="327" customWidth="1"/>
    <col min="13050" max="13050" width="5.3203125" style="327" customWidth="1"/>
    <col min="13051" max="13051" width="3.58984375" style="327" customWidth="1"/>
    <col min="13052" max="13052" width="5.1875" style="327" customWidth="1"/>
    <col min="13053" max="13053" width="6.65234375" style="327" customWidth="1"/>
    <col min="13054" max="13054" width="3.58984375" style="327" customWidth="1"/>
    <col min="13055" max="13055" width="6.3828125" style="327" customWidth="1"/>
    <col min="13056" max="13056" width="2.79296875" style="327" customWidth="1"/>
    <col min="13057" max="13059" width="4.390625" style="327" customWidth="1"/>
    <col min="13060" max="13060" width="4.12109375" style="327" customWidth="1"/>
    <col min="13061" max="13061" width="3.05859375" style="327" customWidth="1"/>
    <col min="13062" max="13062" width="3.58984375" style="327" customWidth="1"/>
    <col min="13063" max="13063" width="2.52734375" style="327" customWidth="1"/>
    <col min="13064" max="13064" width="3.85546875" style="327" customWidth="1"/>
    <col min="13065" max="13065" width="3.32421875" style="327" customWidth="1"/>
    <col min="13066" max="13066" width="15.30078125" style="327" customWidth="1"/>
    <col min="13067" max="13067" width="1.59375" style="327" customWidth="1"/>
    <col min="13068" max="13068" width="6.3828125" style="327" customWidth="1"/>
    <col min="13069" max="13069" width="2.79296875" style="327" customWidth="1"/>
    <col min="13070" max="13070" width="6.78515625" style="327" customWidth="1"/>
    <col min="13071" max="13071" width="2.125" style="327" customWidth="1"/>
    <col min="13072" max="13072" width="27.94140625" style="327" bestFit="1" customWidth="1"/>
    <col min="13073" max="13299" width="9.84375" style="327" customWidth="1"/>
    <col min="13300" max="13300" width="1.328125" style="327" customWidth="1"/>
    <col min="13301" max="13301" width="3.05859375" style="327" customWidth="1"/>
    <col min="13302" max="13302" width="6.51953125" style="327" customWidth="1"/>
    <col min="13303" max="13303" width="22.484375" style="327" customWidth="1"/>
    <col min="13304" max="13304" width="18.09375" style="327" customWidth="1"/>
    <col min="13305" max="13305" width="5.8515625" style="327" customWidth="1"/>
    <col min="13306" max="13306" width="5.3203125" style="327" customWidth="1"/>
    <col min="13307" max="13307" width="3.58984375" style="327" customWidth="1"/>
    <col min="13308" max="13308" width="5.1875" style="327" customWidth="1"/>
    <col min="13309" max="13309" width="6.65234375" style="327" customWidth="1"/>
    <col min="13310" max="13310" width="3.58984375" style="327" customWidth="1"/>
    <col min="13311" max="13311" width="6.3828125" style="327" customWidth="1"/>
    <col min="13312" max="13312" width="2.79296875" style="327" customWidth="1"/>
    <col min="13313" max="13315" width="4.390625" style="327" customWidth="1"/>
    <col min="13316" max="13316" width="4.12109375" style="327" customWidth="1"/>
    <col min="13317" max="13317" width="3.05859375" style="327" customWidth="1"/>
    <col min="13318" max="13318" width="3.58984375" style="327" customWidth="1"/>
    <col min="13319" max="13319" width="2.52734375" style="327" customWidth="1"/>
    <col min="13320" max="13320" width="3.85546875" style="327" customWidth="1"/>
    <col min="13321" max="13321" width="3.32421875" style="327" customWidth="1"/>
    <col min="13322" max="13322" width="15.30078125" style="327" customWidth="1"/>
    <col min="13323" max="13323" width="1.59375" style="327" customWidth="1"/>
    <col min="13324" max="13324" width="6.3828125" style="327" customWidth="1"/>
    <col min="13325" max="13325" width="2.79296875" style="327" customWidth="1"/>
    <col min="13326" max="13326" width="6.78515625" style="327" customWidth="1"/>
    <col min="13327" max="13327" width="2.125" style="327" customWidth="1"/>
    <col min="13328" max="13328" width="27.94140625" style="327" bestFit="1" customWidth="1"/>
    <col min="13329" max="13555" width="9.84375" style="327" customWidth="1"/>
    <col min="13556" max="13556" width="1.328125" style="327" customWidth="1"/>
    <col min="13557" max="13557" width="3.05859375" style="327" customWidth="1"/>
    <col min="13558" max="13558" width="6.51953125" style="327" customWidth="1"/>
    <col min="13559" max="13559" width="22.484375" style="327" customWidth="1"/>
    <col min="13560" max="13560" width="18.09375" style="327" customWidth="1"/>
    <col min="13561" max="13561" width="5.8515625" style="327" customWidth="1"/>
    <col min="13562" max="13562" width="5.3203125" style="327" customWidth="1"/>
    <col min="13563" max="13563" width="3.58984375" style="327" customWidth="1"/>
    <col min="13564" max="13564" width="5.1875" style="327" customWidth="1"/>
    <col min="13565" max="13565" width="6.65234375" style="327" customWidth="1"/>
    <col min="13566" max="13566" width="3.58984375" style="327" customWidth="1"/>
    <col min="13567" max="13567" width="6.3828125" style="327" customWidth="1"/>
    <col min="13568" max="13568" width="2.79296875" style="327" customWidth="1"/>
    <col min="13569" max="13571" width="4.390625" style="327" customWidth="1"/>
    <col min="13572" max="13572" width="4.12109375" style="327" customWidth="1"/>
    <col min="13573" max="13573" width="3.05859375" style="327" customWidth="1"/>
    <col min="13574" max="13574" width="3.58984375" style="327" customWidth="1"/>
    <col min="13575" max="13575" width="2.52734375" style="327" customWidth="1"/>
    <col min="13576" max="13576" width="3.85546875" style="327" customWidth="1"/>
    <col min="13577" max="13577" width="3.32421875" style="327" customWidth="1"/>
    <col min="13578" max="13578" width="15.30078125" style="327" customWidth="1"/>
    <col min="13579" max="13579" width="1.59375" style="327" customWidth="1"/>
    <col min="13580" max="13580" width="6.3828125" style="327" customWidth="1"/>
    <col min="13581" max="13581" width="2.79296875" style="327" customWidth="1"/>
    <col min="13582" max="13582" width="6.78515625" style="327" customWidth="1"/>
    <col min="13583" max="13583" width="2.125" style="327" customWidth="1"/>
    <col min="13584" max="13584" width="27.94140625" style="327" bestFit="1" customWidth="1"/>
    <col min="13585" max="13811" width="9.84375" style="327" customWidth="1"/>
    <col min="13812" max="13812" width="1.328125" style="327" customWidth="1"/>
    <col min="13813" max="13813" width="3.05859375" style="327" customWidth="1"/>
    <col min="13814" max="13814" width="6.51953125" style="327" customWidth="1"/>
    <col min="13815" max="13815" width="22.484375" style="327" customWidth="1"/>
    <col min="13816" max="13816" width="18.09375" style="327" customWidth="1"/>
    <col min="13817" max="13817" width="5.8515625" style="327" customWidth="1"/>
    <col min="13818" max="13818" width="5.3203125" style="327" customWidth="1"/>
    <col min="13819" max="13819" width="3.58984375" style="327" customWidth="1"/>
    <col min="13820" max="13820" width="5.1875" style="327" customWidth="1"/>
    <col min="13821" max="13821" width="6.65234375" style="327" customWidth="1"/>
    <col min="13822" max="13822" width="3.58984375" style="327" customWidth="1"/>
    <col min="13823" max="13823" width="6.3828125" style="327" customWidth="1"/>
    <col min="13824" max="13824" width="2.79296875" style="327" customWidth="1"/>
    <col min="13825" max="13827" width="4.390625" style="327" customWidth="1"/>
    <col min="13828" max="13828" width="4.12109375" style="327" customWidth="1"/>
    <col min="13829" max="13829" width="3.05859375" style="327" customWidth="1"/>
    <col min="13830" max="13830" width="3.58984375" style="327" customWidth="1"/>
    <col min="13831" max="13831" width="2.52734375" style="327" customWidth="1"/>
    <col min="13832" max="13832" width="3.85546875" style="327" customWidth="1"/>
    <col min="13833" max="13833" width="3.32421875" style="327" customWidth="1"/>
    <col min="13834" max="13834" width="15.30078125" style="327" customWidth="1"/>
    <col min="13835" max="13835" width="1.59375" style="327" customWidth="1"/>
    <col min="13836" max="13836" width="6.3828125" style="327" customWidth="1"/>
    <col min="13837" max="13837" width="2.79296875" style="327" customWidth="1"/>
    <col min="13838" max="13838" width="6.78515625" style="327" customWidth="1"/>
    <col min="13839" max="13839" width="2.125" style="327" customWidth="1"/>
    <col min="13840" max="13840" width="27.94140625" style="327" bestFit="1" customWidth="1"/>
    <col min="13841" max="14067" width="9.84375" style="327" customWidth="1"/>
    <col min="14068" max="14068" width="1.328125" style="327" customWidth="1"/>
    <col min="14069" max="14069" width="3.05859375" style="327" customWidth="1"/>
    <col min="14070" max="14070" width="6.51953125" style="327" customWidth="1"/>
    <col min="14071" max="14071" width="22.484375" style="327" customWidth="1"/>
    <col min="14072" max="14072" width="18.09375" style="327" customWidth="1"/>
    <col min="14073" max="14073" width="5.8515625" style="327" customWidth="1"/>
    <col min="14074" max="14074" width="5.3203125" style="327" customWidth="1"/>
    <col min="14075" max="14075" width="3.58984375" style="327" customWidth="1"/>
    <col min="14076" max="14076" width="5.1875" style="327" customWidth="1"/>
    <col min="14077" max="14077" width="6.65234375" style="327" customWidth="1"/>
    <col min="14078" max="14078" width="3.58984375" style="327" customWidth="1"/>
    <col min="14079" max="14079" width="6.3828125" style="327" customWidth="1"/>
    <col min="14080" max="14080" width="2.79296875" style="327" customWidth="1"/>
    <col min="14081" max="14083" width="4.390625" style="327" customWidth="1"/>
    <col min="14084" max="14084" width="4.12109375" style="327" customWidth="1"/>
    <col min="14085" max="14085" width="3.05859375" style="327" customWidth="1"/>
    <col min="14086" max="14086" width="3.58984375" style="327" customWidth="1"/>
    <col min="14087" max="14087" width="2.52734375" style="327" customWidth="1"/>
    <col min="14088" max="14088" width="3.85546875" style="327" customWidth="1"/>
    <col min="14089" max="14089" width="3.32421875" style="327" customWidth="1"/>
    <col min="14090" max="14090" width="15.30078125" style="327" customWidth="1"/>
    <col min="14091" max="14091" width="1.59375" style="327" customWidth="1"/>
    <col min="14092" max="14092" width="6.3828125" style="327" customWidth="1"/>
    <col min="14093" max="14093" width="2.79296875" style="327" customWidth="1"/>
    <col min="14094" max="14094" width="6.78515625" style="327" customWidth="1"/>
    <col min="14095" max="14095" width="2.125" style="327" customWidth="1"/>
    <col min="14096" max="14096" width="27.94140625" style="327" bestFit="1" customWidth="1"/>
    <col min="14097" max="14323" width="9.84375" style="327" customWidth="1"/>
    <col min="14324" max="14324" width="1.328125" style="327" customWidth="1"/>
    <col min="14325" max="14325" width="3.05859375" style="327" customWidth="1"/>
    <col min="14326" max="14326" width="6.51953125" style="327" customWidth="1"/>
    <col min="14327" max="14327" width="22.484375" style="327" customWidth="1"/>
    <col min="14328" max="14328" width="18.09375" style="327" customWidth="1"/>
    <col min="14329" max="14329" width="5.8515625" style="327" customWidth="1"/>
    <col min="14330" max="14330" width="5.3203125" style="327" customWidth="1"/>
    <col min="14331" max="14331" width="3.58984375" style="327" customWidth="1"/>
    <col min="14332" max="14332" width="5.1875" style="327" customWidth="1"/>
    <col min="14333" max="14333" width="6.65234375" style="327" customWidth="1"/>
    <col min="14334" max="14334" width="3.58984375" style="327" customWidth="1"/>
    <col min="14335" max="14335" width="6.3828125" style="327" customWidth="1"/>
    <col min="14336" max="14336" width="2.79296875" style="327" customWidth="1"/>
    <col min="14337" max="14339" width="4.390625" style="327" customWidth="1"/>
    <col min="14340" max="14340" width="4.12109375" style="327" customWidth="1"/>
    <col min="14341" max="14341" width="3.05859375" style="327" customWidth="1"/>
    <col min="14342" max="14342" width="3.58984375" style="327" customWidth="1"/>
    <col min="14343" max="14343" width="2.52734375" style="327" customWidth="1"/>
    <col min="14344" max="14344" width="3.85546875" style="327" customWidth="1"/>
    <col min="14345" max="14345" width="3.32421875" style="327" customWidth="1"/>
    <col min="14346" max="14346" width="15.30078125" style="327" customWidth="1"/>
    <col min="14347" max="14347" width="1.59375" style="327" customWidth="1"/>
    <col min="14348" max="14348" width="6.3828125" style="327" customWidth="1"/>
    <col min="14349" max="14349" width="2.79296875" style="327" customWidth="1"/>
    <col min="14350" max="14350" width="6.78515625" style="327" customWidth="1"/>
    <col min="14351" max="14351" width="2.125" style="327" customWidth="1"/>
    <col min="14352" max="14352" width="27.94140625" style="327" bestFit="1" customWidth="1"/>
    <col min="14353" max="14579" width="9.84375" style="327" customWidth="1"/>
    <col min="14580" max="14580" width="1.328125" style="327" customWidth="1"/>
    <col min="14581" max="14581" width="3.05859375" style="327" customWidth="1"/>
    <col min="14582" max="14582" width="6.51953125" style="327" customWidth="1"/>
    <col min="14583" max="14583" width="22.484375" style="327" customWidth="1"/>
    <col min="14584" max="14584" width="18.09375" style="327" customWidth="1"/>
    <col min="14585" max="14585" width="5.8515625" style="327" customWidth="1"/>
    <col min="14586" max="14586" width="5.3203125" style="327" customWidth="1"/>
    <col min="14587" max="14587" width="3.58984375" style="327" customWidth="1"/>
    <col min="14588" max="14588" width="5.1875" style="327" customWidth="1"/>
    <col min="14589" max="14589" width="6.65234375" style="327" customWidth="1"/>
    <col min="14590" max="14590" width="3.58984375" style="327" customWidth="1"/>
    <col min="14591" max="14591" width="6.3828125" style="327" customWidth="1"/>
    <col min="14592" max="14592" width="2.79296875" style="327" customWidth="1"/>
    <col min="14593" max="14595" width="4.390625" style="327" customWidth="1"/>
    <col min="14596" max="14596" width="4.12109375" style="327" customWidth="1"/>
    <col min="14597" max="14597" width="3.05859375" style="327" customWidth="1"/>
    <col min="14598" max="14598" width="3.58984375" style="327" customWidth="1"/>
    <col min="14599" max="14599" width="2.52734375" style="327" customWidth="1"/>
    <col min="14600" max="14600" width="3.85546875" style="327" customWidth="1"/>
    <col min="14601" max="14601" width="3.32421875" style="327" customWidth="1"/>
    <col min="14602" max="14602" width="15.30078125" style="327" customWidth="1"/>
    <col min="14603" max="14603" width="1.59375" style="327" customWidth="1"/>
    <col min="14604" max="14604" width="6.3828125" style="327" customWidth="1"/>
    <col min="14605" max="14605" width="2.79296875" style="327" customWidth="1"/>
    <col min="14606" max="14606" width="6.78515625" style="327" customWidth="1"/>
    <col min="14607" max="14607" width="2.125" style="327" customWidth="1"/>
    <col min="14608" max="14608" width="27.94140625" style="327" bestFit="1" customWidth="1"/>
    <col min="14609" max="14835" width="9.84375" style="327" customWidth="1"/>
    <col min="14836" max="14836" width="1.328125" style="327" customWidth="1"/>
    <col min="14837" max="14837" width="3.05859375" style="327" customWidth="1"/>
    <col min="14838" max="14838" width="6.51953125" style="327" customWidth="1"/>
    <col min="14839" max="14839" width="22.484375" style="327" customWidth="1"/>
    <col min="14840" max="14840" width="18.09375" style="327" customWidth="1"/>
    <col min="14841" max="14841" width="5.8515625" style="327" customWidth="1"/>
    <col min="14842" max="14842" width="5.3203125" style="327" customWidth="1"/>
    <col min="14843" max="14843" width="3.58984375" style="327" customWidth="1"/>
    <col min="14844" max="14844" width="5.1875" style="327" customWidth="1"/>
    <col min="14845" max="14845" width="6.65234375" style="327" customWidth="1"/>
    <col min="14846" max="14846" width="3.58984375" style="327" customWidth="1"/>
    <col min="14847" max="14847" width="6.3828125" style="327" customWidth="1"/>
    <col min="14848" max="14848" width="2.79296875" style="327" customWidth="1"/>
    <col min="14849" max="14851" width="4.390625" style="327" customWidth="1"/>
    <col min="14852" max="14852" width="4.12109375" style="327" customWidth="1"/>
    <col min="14853" max="14853" width="3.05859375" style="327" customWidth="1"/>
    <col min="14854" max="14854" width="3.58984375" style="327" customWidth="1"/>
    <col min="14855" max="14855" width="2.52734375" style="327" customWidth="1"/>
    <col min="14856" max="14856" width="3.85546875" style="327" customWidth="1"/>
    <col min="14857" max="14857" width="3.32421875" style="327" customWidth="1"/>
    <col min="14858" max="14858" width="15.30078125" style="327" customWidth="1"/>
    <col min="14859" max="14859" width="1.59375" style="327" customWidth="1"/>
    <col min="14860" max="14860" width="6.3828125" style="327" customWidth="1"/>
    <col min="14861" max="14861" width="2.79296875" style="327" customWidth="1"/>
    <col min="14862" max="14862" width="6.78515625" style="327" customWidth="1"/>
    <col min="14863" max="14863" width="2.125" style="327" customWidth="1"/>
    <col min="14864" max="14864" width="27.94140625" style="327" bestFit="1" customWidth="1"/>
    <col min="14865" max="15091" width="9.84375" style="327" customWidth="1"/>
    <col min="15092" max="15092" width="1.328125" style="327" customWidth="1"/>
    <col min="15093" max="15093" width="3.05859375" style="327" customWidth="1"/>
    <col min="15094" max="15094" width="6.51953125" style="327" customWidth="1"/>
    <col min="15095" max="15095" width="22.484375" style="327" customWidth="1"/>
    <col min="15096" max="15096" width="18.09375" style="327" customWidth="1"/>
    <col min="15097" max="15097" width="5.8515625" style="327" customWidth="1"/>
    <col min="15098" max="15098" width="5.3203125" style="327" customWidth="1"/>
    <col min="15099" max="15099" width="3.58984375" style="327" customWidth="1"/>
    <col min="15100" max="15100" width="5.1875" style="327" customWidth="1"/>
    <col min="15101" max="15101" width="6.65234375" style="327" customWidth="1"/>
    <col min="15102" max="15102" width="3.58984375" style="327" customWidth="1"/>
    <col min="15103" max="15103" width="6.3828125" style="327" customWidth="1"/>
    <col min="15104" max="15104" width="2.79296875" style="327" customWidth="1"/>
    <col min="15105" max="15107" width="4.390625" style="327" customWidth="1"/>
    <col min="15108" max="15108" width="4.12109375" style="327" customWidth="1"/>
    <col min="15109" max="15109" width="3.05859375" style="327" customWidth="1"/>
    <col min="15110" max="15110" width="3.58984375" style="327" customWidth="1"/>
    <col min="15111" max="15111" width="2.52734375" style="327" customWidth="1"/>
    <col min="15112" max="15112" width="3.85546875" style="327" customWidth="1"/>
    <col min="15113" max="15113" width="3.32421875" style="327" customWidth="1"/>
    <col min="15114" max="15114" width="15.30078125" style="327" customWidth="1"/>
    <col min="15115" max="15115" width="1.59375" style="327" customWidth="1"/>
    <col min="15116" max="15116" width="6.3828125" style="327" customWidth="1"/>
    <col min="15117" max="15117" width="2.79296875" style="327" customWidth="1"/>
    <col min="15118" max="15118" width="6.78515625" style="327" customWidth="1"/>
    <col min="15119" max="15119" width="2.125" style="327" customWidth="1"/>
    <col min="15120" max="15120" width="27.94140625" style="327" bestFit="1" customWidth="1"/>
    <col min="15121" max="15347" width="9.84375" style="327" customWidth="1"/>
    <col min="15348" max="15348" width="1.328125" style="327" customWidth="1"/>
    <col min="15349" max="15349" width="3.05859375" style="327" customWidth="1"/>
    <col min="15350" max="15350" width="6.51953125" style="327" customWidth="1"/>
    <col min="15351" max="15351" width="22.484375" style="327" customWidth="1"/>
    <col min="15352" max="15352" width="18.09375" style="327" customWidth="1"/>
    <col min="15353" max="15353" width="5.8515625" style="327" customWidth="1"/>
    <col min="15354" max="15354" width="5.3203125" style="327" customWidth="1"/>
    <col min="15355" max="15355" width="3.58984375" style="327" customWidth="1"/>
    <col min="15356" max="15356" width="5.1875" style="327" customWidth="1"/>
    <col min="15357" max="15357" width="6.65234375" style="327" customWidth="1"/>
    <col min="15358" max="15358" width="3.58984375" style="327" customWidth="1"/>
    <col min="15359" max="15359" width="6.3828125" style="327" customWidth="1"/>
    <col min="15360" max="15360" width="2.79296875" style="327" customWidth="1"/>
    <col min="15361" max="15363" width="4.390625" style="327" customWidth="1"/>
    <col min="15364" max="15364" width="4.12109375" style="327" customWidth="1"/>
    <col min="15365" max="15365" width="3.05859375" style="327" customWidth="1"/>
    <col min="15366" max="15366" width="3.58984375" style="327" customWidth="1"/>
    <col min="15367" max="15367" width="2.52734375" style="327" customWidth="1"/>
    <col min="15368" max="15368" width="3.85546875" style="327" customWidth="1"/>
    <col min="15369" max="15369" width="3.32421875" style="327" customWidth="1"/>
    <col min="15370" max="15370" width="15.30078125" style="327" customWidth="1"/>
    <col min="15371" max="15371" width="1.59375" style="327" customWidth="1"/>
    <col min="15372" max="15372" width="6.3828125" style="327" customWidth="1"/>
    <col min="15373" max="15373" width="2.79296875" style="327" customWidth="1"/>
    <col min="15374" max="15374" width="6.78515625" style="327" customWidth="1"/>
    <col min="15375" max="15375" width="2.125" style="327" customWidth="1"/>
    <col min="15376" max="15376" width="27.94140625" style="327" bestFit="1" customWidth="1"/>
    <col min="15377" max="15603" width="9.84375" style="327" customWidth="1"/>
    <col min="15604" max="15604" width="1.328125" style="327" customWidth="1"/>
    <col min="15605" max="15605" width="3.05859375" style="327" customWidth="1"/>
    <col min="15606" max="15606" width="6.51953125" style="327" customWidth="1"/>
    <col min="15607" max="15607" width="22.484375" style="327" customWidth="1"/>
    <col min="15608" max="15608" width="18.09375" style="327" customWidth="1"/>
    <col min="15609" max="15609" width="5.8515625" style="327" customWidth="1"/>
    <col min="15610" max="15610" width="5.3203125" style="327" customWidth="1"/>
    <col min="15611" max="15611" width="3.58984375" style="327" customWidth="1"/>
    <col min="15612" max="15612" width="5.1875" style="327" customWidth="1"/>
    <col min="15613" max="15613" width="6.65234375" style="327" customWidth="1"/>
    <col min="15614" max="15614" width="3.58984375" style="327" customWidth="1"/>
    <col min="15615" max="15615" width="6.3828125" style="327" customWidth="1"/>
    <col min="15616" max="15616" width="2.79296875" style="327" customWidth="1"/>
    <col min="15617" max="15619" width="4.390625" style="327" customWidth="1"/>
    <col min="15620" max="15620" width="4.12109375" style="327" customWidth="1"/>
    <col min="15621" max="15621" width="3.05859375" style="327" customWidth="1"/>
    <col min="15622" max="15622" width="3.58984375" style="327" customWidth="1"/>
    <col min="15623" max="15623" width="2.52734375" style="327" customWidth="1"/>
    <col min="15624" max="15624" width="3.85546875" style="327" customWidth="1"/>
    <col min="15625" max="15625" width="3.32421875" style="327" customWidth="1"/>
    <col min="15626" max="15626" width="15.30078125" style="327" customWidth="1"/>
    <col min="15627" max="15627" width="1.59375" style="327" customWidth="1"/>
    <col min="15628" max="15628" width="6.3828125" style="327" customWidth="1"/>
    <col min="15629" max="15629" width="2.79296875" style="327" customWidth="1"/>
    <col min="15630" max="15630" width="6.78515625" style="327" customWidth="1"/>
    <col min="15631" max="15631" width="2.125" style="327" customWidth="1"/>
    <col min="15632" max="15632" width="27.94140625" style="327" bestFit="1" customWidth="1"/>
    <col min="15633" max="15859" width="9.84375" style="327" customWidth="1"/>
    <col min="15860" max="15860" width="1.328125" style="327" customWidth="1"/>
    <col min="15861" max="15861" width="3.05859375" style="327" customWidth="1"/>
    <col min="15862" max="15862" width="6.51953125" style="327" customWidth="1"/>
    <col min="15863" max="15863" width="22.484375" style="327" customWidth="1"/>
    <col min="15864" max="15864" width="18.09375" style="327" customWidth="1"/>
    <col min="15865" max="15865" width="5.8515625" style="327" customWidth="1"/>
    <col min="15866" max="15866" width="5.3203125" style="327" customWidth="1"/>
    <col min="15867" max="15867" width="3.58984375" style="327" customWidth="1"/>
    <col min="15868" max="15868" width="5.1875" style="327" customWidth="1"/>
    <col min="15869" max="15869" width="6.65234375" style="327" customWidth="1"/>
    <col min="15870" max="15870" width="3.58984375" style="327" customWidth="1"/>
    <col min="15871" max="15871" width="6.3828125" style="327" customWidth="1"/>
    <col min="15872" max="15872" width="2.79296875" style="327" customWidth="1"/>
    <col min="15873" max="15875" width="4.390625" style="327" customWidth="1"/>
    <col min="15876" max="15876" width="4.12109375" style="327" customWidth="1"/>
    <col min="15877" max="15877" width="3.05859375" style="327" customWidth="1"/>
    <col min="15878" max="15878" width="3.58984375" style="327" customWidth="1"/>
    <col min="15879" max="15879" width="2.52734375" style="327" customWidth="1"/>
    <col min="15880" max="15880" width="3.85546875" style="327" customWidth="1"/>
    <col min="15881" max="15881" width="3.32421875" style="327" customWidth="1"/>
    <col min="15882" max="15882" width="15.30078125" style="327" customWidth="1"/>
    <col min="15883" max="15883" width="1.59375" style="327" customWidth="1"/>
    <col min="15884" max="15884" width="6.3828125" style="327" customWidth="1"/>
    <col min="15885" max="15885" width="2.79296875" style="327" customWidth="1"/>
    <col min="15886" max="15886" width="6.78515625" style="327" customWidth="1"/>
    <col min="15887" max="15887" width="2.125" style="327" customWidth="1"/>
    <col min="15888" max="15888" width="27.94140625" style="327" bestFit="1" customWidth="1"/>
    <col min="15889" max="16115" width="9.84375" style="327" customWidth="1"/>
    <col min="16116" max="16116" width="1.328125" style="327" customWidth="1"/>
    <col min="16117" max="16117" width="3.05859375" style="327" customWidth="1"/>
    <col min="16118" max="16118" width="6.51953125" style="327" customWidth="1"/>
    <col min="16119" max="16119" width="22.484375" style="327" customWidth="1"/>
    <col min="16120" max="16120" width="18.09375" style="327" customWidth="1"/>
    <col min="16121" max="16121" width="5.8515625" style="327" customWidth="1"/>
    <col min="16122" max="16122" width="5.3203125" style="327" customWidth="1"/>
    <col min="16123" max="16123" width="3.58984375" style="327" customWidth="1"/>
    <col min="16124" max="16124" width="5.1875" style="327" customWidth="1"/>
    <col min="16125" max="16125" width="6.65234375" style="327" customWidth="1"/>
    <col min="16126" max="16126" width="3.58984375" style="327" customWidth="1"/>
    <col min="16127" max="16127" width="6.3828125" style="327" customWidth="1"/>
    <col min="16128" max="16128" width="2.79296875" style="327" customWidth="1"/>
    <col min="16129" max="16131" width="4.390625" style="327" customWidth="1"/>
    <col min="16132" max="16132" width="4.12109375" style="327" customWidth="1"/>
    <col min="16133" max="16133" width="3.05859375" style="327" customWidth="1"/>
    <col min="16134" max="16134" width="3.58984375" style="327" customWidth="1"/>
    <col min="16135" max="16135" width="2.52734375" style="327" customWidth="1"/>
    <col min="16136" max="16136" width="3.85546875" style="327" customWidth="1"/>
    <col min="16137" max="16137" width="3.32421875" style="327" customWidth="1"/>
    <col min="16138" max="16138" width="15.30078125" style="327" customWidth="1"/>
    <col min="16139" max="16139" width="1.59375" style="327" customWidth="1"/>
    <col min="16140" max="16140" width="6.3828125" style="327" customWidth="1"/>
    <col min="16141" max="16141" width="2.79296875" style="327" customWidth="1"/>
    <col min="16142" max="16142" width="6.78515625" style="327" customWidth="1"/>
    <col min="16143" max="16143" width="2.125" style="327" customWidth="1"/>
    <col min="16144" max="16144" width="27.94140625" style="327" bestFit="1" customWidth="1"/>
    <col min="16145" max="16384" width="9.84375" style="327" customWidth="1"/>
  </cols>
  <sheetData>
    <row r="1" spans="1:32" s="40" customFormat="1" ht="20.25">
      <c r="A1" s="383"/>
      <c r="B1" s="250" t="s">
        <v>189</v>
      </c>
      <c r="C1" s="383"/>
      <c r="D1" s="383"/>
      <c r="E1" s="383"/>
      <c r="F1" s="383"/>
      <c r="G1" s="383"/>
      <c r="H1" s="383"/>
      <c r="I1" s="384"/>
      <c r="J1" s="385"/>
      <c r="K1" s="385"/>
      <c r="L1" s="385"/>
      <c r="M1" s="677"/>
      <c r="N1" s="677"/>
      <c r="O1" s="677"/>
      <c r="P1" s="677"/>
      <c r="Q1" s="677"/>
      <c r="R1" s="677"/>
      <c r="S1" s="677"/>
      <c r="T1" s="383"/>
      <c r="U1" s="312"/>
      <c r="V1" s="312"/>
      <c r="W1" s="312"/>
      <c r="X1" s="312"/>
      <c r="Y1" s="312"/>
      <c r="Z1" s="312"/>
      <c r="AA1" s="386"/>
      <c r="AB1" s="312"/>
      <c r="AC1" s="312"/>
      <c r="AD1" s="312"/>
      <c r="AE1" s="312"/>
      <c r="AF1" s="75"/>
    </row>
    <row r="2" spans="1:32" s="40" customFormat="1" ht="20.25">
      <c r="A2" s="383"/>
      <c r="B2" s="258" t="s">
        <v>235</v>
      </c>
      <c r="C2" s="383"/>
      <c r="D2" s="383"/>
      <c r="E2" s="383"/>
      <c r="F2" s="383"/>
      <c r="G2" s="383"/>
      <c r="H2" s="383"/>
      <c r="I2" s="384"/>
      <c r="J2" s="385"/>
      <c r="K2" s="385"/>
      <c r="L2" s="385"/>
      <c r="M2" s="384"/>
      <c r="N2" s="385"/>
      <c r="O2" s="385"/>
      <c r="P2" s="385"/>
      <c r="Q2" s="389"/>
      <c r="R2" s="390"/>
      <c r="S2" s="383"/>
      <c r="T2" s="383"/>
      <c r="U2" s="312"/>
      <c r="V2" s="312"/>
      <c r="W2" s="312"/>
      <c r="X2" s="312"/>
      <c r="Y2" s="312"/>
      <c r="Z2" s="312"/>
      <c r="AA2" s="312"/>
      <c r="AB2" s="312"/>
      <c r="AC2" s="312"/>
      <c r="AD2" s="312"/>
      <c r="AE2" s="312"/>
      <c r="AF2" s="75"/>
    </row>
    <row r="3" spans="1:32" s="40" customFormat="1" ht="8.25" customHeight="1">
      <c r="A3" s="383"/>
      <c r="B3" s="392"/>
      <c r="C3" s="321"/>
      <c r="D3" s="321"/>
      <c r="E3" s="321"/>
      <c r="F3" s="321"/>
      <c r="G3" s="321"/>
      <c r="H3" s="321"/>
      <c r="I3" s="322"/>
      <c r="J3" s="323"/>
      <c r="K3" s="323"/>
      <c r="L3" s="323"/>
      <c r="M3" s="322"/>
      <c r="N3" s="323"/>
      <c r="O3" s="323"/>
      <c r="P3" s="323"/>
      <c r="Q3" s="393"/>
      <c r="R3" s="394"/>
      <c r="S3" s="395"/>
      <c r="T3" s="395"/>
      <c r="U3" s="321"/>
      <c r="V3" s="321"/>
      <c r="W3" s="321"/>
      <c r="X3" s="321"/>
      <c r="Y3" s="321"/>
      <c r="Z3" s="321"/>
      <c r="AA3" s="321"/>
      <c r="AB3" s="321"/>
      <c r="AC3" s="326"/>
      <c r="AD3" s="629" t="s">
        <v>497</v>
      </c>
      <c r="AE3" s="629"/>
      <c r="AF3" s="75"/>
    </row>
    <row r="4" spans="1:32" s="337" customFormat="1" ht="3" customHeight="1">
      <c r="A4" s="398"/>
      <c r="B4" s="399"/>
      <c r="C4" s="328"/>
      <c r="D4" s="328"/>
      <c r="E4" s="328"/>
      <c r="F4" s="328"/>
      <c r="G4" s="328"/>
      <c r="H4" s="328"/>
      <c r="I4" s="338"/>
      <c r="J4" s="339"/>
      <c r="K4" s="339"/>
      <c r="L4" s="339"/>
      <c r="M4" s="338"/>
      <c r="N4" s="339"/>
      <c r="O4" s="339"/>
      <c r="P4" s="339"/>
      <c r="Q4" s="334"/>
      <c r="R4" s="335"/>
      <c r="S4" s="398"/>
      <c r="T4" s="398"/>
      <c r="U4" s="328"/>
      <c r="V4" s="328"/>
      <c r="W4" s="328"/>
      <c r="X4" s="328"/>
      <c r="Y4" s="328"/>
      <c r="Z4" s="328"/>
      <c r="AA4" s="328"/>
      <c r="AB4" s="328"/>
      <c r="AC4" s="336"/>
      <c r="AD4" s="629"/>
      <c r="AE4" s="629"/>
      <c r="AF4" s="328"/>
    </row>
    <row r="5" spans="1:32" s="337" customFormat="1" ht="14.25" customHeight="1">
      <c r="A5" s="398"/>
      <c r="B5" s="399"/>
      <c r="C5" s="647" t="s">
        <v>585</v>
      </c>
      <c r="D5" s="648"/>
      <c r="E5" s="649" t="s">
        <v>236</v>
      </c>
      <c r="F5" s="649"/>
      <c r="G5" s="649"/>
      <c r="H5" s="649"/>
      <c r="I5" s="650" t="s">
        <v>192</v>
      </c>
      <c r="J5" s="693">
        <f>SUM(G20:V999)</f>
        <v>0</v>
      </c>
      <c r="K5" s="693"/>
      <c r="L5" s="693"/>
      <c r="M5" s="650" t="s">
        <v>192</v>
      </c>
      <c r="N5" s="694" t="str">
        <f>IF(ISERROR(J5/J6)," ",J5/J6)</f>
        <v xml:space="preserve"> </v>
      </c>
      <c r="O5" s="694"/>
      <c r="P5" s="694"/>
      <c r="Q5" s="334"/>
      <c r="R5" s="335"/>
      <c r="S5" s="398"/>
      <c r="T5" s="398"/>
      <c r="U5" s="328"/>
      <c r="V5" s="328"/>
      <c r="W5" s="328"/>
      <c r="X5" s="328"/>
      <c r="Y5" s="328"/>
      <c r="Z5" s="328"/>
      <c r="AA5" s="328"/>
      <c r="AB5" s="328"/>
      <c r="AC5" s="336"/>
      <c r="AD5" s="629"/>
      <c r="AE5" s="629"/>
      <c r="AF5" s="328"/>
    </row>
    <row r="6" spans="1:32" s="337" customFormat="1" ht="14.25" customHeight="1">
      <c r="A6" s="398"/>
      <c r="B6" s="399"/>
      <c r="C6" s="648"/>
      <c r="D6" s="648"/>
      <c r="E6" s="653" t="s">
        <v>237</v>
      </c>
      <c r="F6" s="653"/>
      <c r="G6" s="653"/>
      <c r="H6" s="653"/>
      <c r="I6" s="650"/>
      <c r="J6" s="679">
        <f>SUM('壹、清潔生產評估背景資訊'!E6,'壹、清潔生產評估背景資訊'!M6,'壹、清潔生產評估背景資訊'!E7,'壹、清潔生產評估背景資訊'!M7,'壹、清潔生產評估背景資訊'!E8,'壹、清潔生產評估背景資訊'!M8,'壹、清潔生產評估背景資訊'!E9)</f>
        <v>0</v>
      </c>
      <c r="K6" s="679"/>
      <c r="L6" s="679"/>
      <c r="M6" s="650"/>
      <c r="N6" s="694"/>
      <c r="O6" s="694"/>
      <c r="P6" s="694"/>
      <c r="Q6" s="334"/>
      <c r="R6" s="335"/>
      <c r="S6" s="398"/>
      <c r="T6" s="398"/>
      <c r="U6" s="328"/>
      <c r="V6" s="328"/>
      <c r="W6" s="328"/>
      <c r="X6" s="328"/>
      <c r="Y6" s="328"/>
      <c r="Z6" s="328"/>
      <c r="AA6" s="328"/>
      <c r="AB6" s="328"/>
      <c r="AC6" s="336"/>
      <c r="AD6" s="629"/>
      <c r="AE6" s="629"/>
      <c r="AF6" s="328"/>
    </row>
    <row r="7" spans="1:32" s="337" customFormat="1" ht="4.5" customHeight="1">
      <c r="A7" s="398"/>
      <c r="B7" s="399"/>
      <c r="C7" s="328"/>
      <c r="D7" s="328"/>
      <c r="E7" s="328"/>
      <c r="F7" s="328"/>
      <c r="G7" s="328"/>
      <c r="H7" s="328"/>
      <c r="I7" s="338"/>
      <c r="J7" s="339"/>
      <c r="K7" s="339"/>
      <c r="L7" s="339"/>
      <c r="M7" s="338"/>
      <c r="N7" s="339"/>
      <c r="O7" s="339"/>
      <c r="P7" s="339"/>
      <c r="Q7" s="334"/>
      <c r="R7" s="335"/>
      <c r="S7" s="398"/>
      <c r="T7" s="398"/>
      <c r="U7" s="328"/>
      <c r="V7" s="328"/>
      <c r="W7" s="328"/>
      <c r="X7" s="328"/>
      <c r="Y7" s="328"/>
      <c r="Z7" s="328"/>
      <c r="AA7" s="328"/>
      <c r="AB7" s="328"/>
      <c r="AC7" s="336"/>
      <c r="AD7" s="629"/>
      <c r="AE7" s="629"/>
      <c r="AF7" s="328"/>
    </row>
    <row r="8" spans="1:32" s="337" customFormat="1" ht="14.25" customHeight="1">
      <c r="A8" s="398"/>
      <c r="B8" s="399"/>
      <c r="C8" s="647" t="s">
        <v>586</v>
      </c>
      <c r="D8" s="648"/>
      <c r="E8" s="655" t="s">
        <v>595</v>
      </c>
      <c r="F8" s="650" t="s">
        <v>195</v>
      </c>
      <c r="G8" s="649" t="s">
        <v>592</v>
      </c>
      <c r="H8" s="649"/>
      <c r="I8" s="649"/>
      <c r="J8" s="649"/>
      <c r="K8" s="656" t="s">
        <v>196</v>
      </c>
      <c r="L8" s="698" t="s">
        <v>594</v>
      </c>
      <c r="M8" s="698"/>
      <c r="N8" s="698"/>
      <c r="O8" s="698" t="s">
        <v>192</v>
      </c>
      <c r="P8" s="699">
        <f>IF(N5&gt;=附表1_多項產品基準值修正計算方式!AP28,IF(N5&gt;=附表1_多項產品基準值修正計算方式!AP27,IF(N5&gt;=附表1_多項產品基準值修正計算方式!AP26,IF(N5&gt;=附表1_多項產品基準值修正計算方式!AP25,IF(N5&gt;=附表1_多項產品基準值修正計算方式!AP24,0,2),2.5),3),3.5),4)</f>
        <v>0</v>
      </c>
      <c r="Q8" s="698" t="s">
        <v>195</v>
      </c>
      <c r="R8" s="678" t="str">
        <f>N5</f>
        <v xml:space="preserve"> </v>
      </c>
      <c r="S8" s="678"/>
      <c r="T8" s="342" t="s">
        <v>197</v>
      </c>
      <c r="U8" s="678" t="str">
        <f>IF(N5&gt;=附表1_多項產品基準值修正計算方式!AP28,IF(N5&gt;=附表1_多項產品基準值修正計算方式!AP27,IF(N5&gt;=附表1_多項產品基準值修正計算方式!AP26,IF(N5&gt;=附表1_多項產品基準值修正計算方式!AP25,IF(N5&gt;=附表1_多項產品基準值修正計算方式!AP24,IF(N5&gt;附表1_多項產品基準值修正計算方式!AP24,"&gt;低標",0),附表1_多項產品基準值修正計算方式!AP24),附表1_多項產品基準值修正計算方式!AP25),附表1_多項產品基準值修正計算方式!AP26),附表1_多項產品基準值修正計算方式!AP27),附表1_多項產品基準值修正計算方式!AP28)</f>
        <v>&gt;低標</v>
      </c>
      <c r="V8" s="678"/>
      <c r="W8" s="656" t="s">
        <v>196</v>
      </c>
      <c r="X8" s="656" t="s">
        <v>198</v>
      </c>
      <c r="Y8" s="697">
        <f>IF(N5&lt;附表1_多項產品基準值修正計算方式!AP24,IF(N5&lt;附表1_多項產品基準值修正計算方式!AP25,IF(N5&lt;附表1_多項產品基準值修正計算方式!AP26,IF(N5&lt;附表1_多項產品基準值修正計算方式!AP27,IF(N5&lt;附表1_多項產品基準值修正計算方式!AP28,4,4),3.5),3),2.5),2)</f>
        <v>2</v>
      </c>
      <c r="Z8" s="656" t="s">
        <v>197</v>
      </c>
      <c r="AA8" s="697">
        <f>IF(N5&gt;=附表1_多項產品基準值修正計算方式!AP28,IF(N5&gt;=附表1_多項產品基準值修正計算方式!AP27,IF(N5&gt;=附表1_多項產品基準值修正計算方式!AP26,IF(N5&gt;=附表1_多項產品基準值修正計算方式!AP25,IF(N5&gt;=附表1_多項產品基準值修正計算方式!AP24,0,2),2.5),3),3.5),4)</f>
        <v>0</v>
      </c>
      <c r="AB8" s="655" t="s">
        <v>199</v>
      </c>
      <c r="AC8" s="336"/>
      <c r="AD8" s="629"/>
      <c r="AE8" s="629"/>
      <c r="AF8" s="328"/>
    </row>
    <row r="9" spans="1:32" s="337" customFormat="1" ht="14.25" customHeight="1">
      <c r="A9" s="398"/>
      <c r="B9" s="399"/>
      <c r="C9" s="648"/>
      <c r="D9" s="648"/>
      <c r="E9" s="655"/>
      <c r="F9" s="650"/>
      <c r="G9" s="653" t="s">
        <v>593</v>
      </c>
      <c r="H9" s="653"/>
      <c r="I9" s="653"/>
      <c r="J9" s="653"/>
      <c r="K9" s="656"/>
      <c r="L9" s="698"/>
      <c r="M9" s="698"/>
      <c r="N9" s="698"/>
      <c r="O9" s="698"/>
      <c r="P9" s="699"/>
      <c r="Q9" s="698"/>
      <c r="R9" s="663" t="str">
        <f>IF(N5&lt;附表1_多項產品基準值修正計算方式!AP24,IF(N5&lt;附表1_多項產品基準值修正計算方式!AP25,IF(N5&lt;附表1_多項產品基準值修正計算方式!AP26,IF(N5&lt;附表1_多項產品基準值修正計算方式!AP27,IF(N5&lt;附表1_多項產品基準值修正計算方式!AP28,附表1_多項產品基準值修正計算方式!AP28,附表1_多項產品基準值修正計算方式!AP28),附表1_多項產品基準值修正計算方式!AP27),附表1_多項產品基準值修正計算方式!AP26),附表1_多項產品基準值修正計算方式!AP25),附表1_多項產品基準值修正計算方式!AP24)</f>
        <v/>
      </c>
      <c r="S9" s="663"/>
      <c r="T9" s="332" t="s">
        <v>197</v>
      </c>
      <c r="U9" s="663" t="str">
        <f>IF(N5&gt;=附表1_多項產品基準值修正計算方式!AP28,IF(N5&gt;=附表1_多項產品基準值修正計算方式!AP27,IF(N5&gt;=附表1_多項產品基準值修正計算方式!AP26,IF(N5&gt;=附表1_多項產品基準值修正計算方式!AP25,IF(N5&gt;=附表1_多項產品基準值修正計算方式!AP24,IF(N5&gt;附表1_多項產品基準值修正計算方式!AP24,"&gt;低標",0),附表1_多項產品基準值修正計算方式!AP24),附表1_多項產品基準值修正計算方式!AP25),附表1_多項產品基準值修正計算方式!AP26),附表1_多項產品基準值修正計算方式!AP27),附表1_多項產品基準值修正計算方式!AP28)</f>
        <v>&gt;低標</v>
      </c>
      <c r="V9" s="663"/>
      <c r="W9" s="656"/>
      <c r="X9" s="656"/>
      <c r="Y9" s="697"/>
      <c r="Z9" s="656"/>
      <c r="AA9" s="697"/>
      <c r="AB9" s="655"/>
      <c r="AC9" s="336"/>
      <c r="AD9" s="629"/>
      <c r="AE9" s="629"/>
      <c r="AF9" s="328"/>
    </row>
    <row r="10" spans="1:32" s="337" customFormat="1" ht="14.25" customHeight="1">
      <c r="A10" s="398"/>
      <c r="B10" s="399"/>
      <c r="C10" s="330"/>
      <c r="D10" s="330"/>
      <c r="E10" s="340"/>
      <c r="F10" s="332"/>
      <c r="G10" s="339"/>
      <c r="H10" s="332"/>
      <c r="I10" s="340"/>
      <c r="J10" s="332"/>
      <c r="K10" s="420"/>
      <c r="L10" s="420"/>
      <c r="M10" s="420"/>
      <c r="N10" s="340"/>
      <c r="O10" s="419"/>
      <c r="P10" s="419"/>
      <c r="Q10" s="419"/>
      <c r="R10" s="332"/>
      <c r="S10" s="339"/>
      <c r="T10" s="332"/>
      <c r="U10" s="340"/>
      <c r="V10" s="340"/>
      <c r="W10" s="340"/>
      <c r="X10" s="340"/>
      <c r="Y10" s="340"/>
      <c r="Z10" s="340"/>
      <c r="AA10" s="340"/>
      <c r="AB10" s="340"/>
      <c r="AC10" s="336"/>
      <c r="AD10" s="629"/>
      <c r="AE10" s="629"/>
      <c r="AF10" s="328"/>
    </row>
    <row r="11" spans="1:32" s="337" customFormat="1" ht="14.25" customHeight="1">
      <c r="A11" s="398"/>
      <c r="B11" s="399"/>
      <c r="C11" s="695" t="s">
        <v>596</v>
      </c>
      <c r="D11" s="695"/>
      <c r="E11" s="695"/>
      <c r="F11" s="332"/>
      <c r="G11" s="339"/>
      <c r="H11" s="332"/>
      <c r="I11" s="340"/>
      <c r="J11" s="332"/>
      <c r="K11" s="420"/>
      <c r="L11" s="420"/>
      <c r="M11" s="420"/>
      <c r="N11" s="340"/>
      <c r="O11" s="419" t="s">
        <v>192</v>
      </c>
      <c r="P11" s="696" t="str">
        <f>IF(J5=0,"",IF(P8=4,4,IF(U8="&gt;低標",0,P8+(R8-U8)/(R9-U9)*(Y8-AA8))))</f>
        <v/>
      </c>
      <c r="Q11" s="696"/>
      <c r="R11" s="696"/>
      <c r="S11" s="696"/>
      <c r="T11" s="332"/>
      <c r="U11" s="340"/>
      <c r="V11" s="340"/>
      <c r="W11" s="340"/>
      <c r="X11" s="340"/>
      <c r="Y11" s="340"/>
      <c r="Z11" s="340"/>
      <c r="AA11" s="340"/>
      <c r="AB11" s="340"/>
      <c r="AC11" s="336"/>
      <c r="AD11" s="629"/>
      <c r="AE11" s="629"/>
      <c r="AF11" s="328"/>
    </row>
    <row r="12" spans="1:32" s="337" customFormat="1" ht="14.25" customHeight="1">
      <c r="A12" s="398"/>
      <c r="B12" s="399"/>
      <c r="C12" s="657" t="s">
        <v>238</v>
      </c>
      <c r="D12" s="657"/>
      <c r="E12" s="657"/>
      <c r="F12" s="332"/>
      <c r="G12" s="339"/>
      <c r="H12" s="332"/>
      <c r="I12" s="340"/>
      <c r="J12" s="332"/>
      <c r="K12" s="420"/>
      <c r="L12" s="420"/>
      <c r="M12" s="420"/>
      <c r="N12" s="340"/>
      <c r="O12" s="419"/>
      <c r="P12" s="419"/>
      <c r="Q12" s="419"/>
      <c r="R12" s="332"/>
      <c r="S12" s="339"/>
      <c r="T12" s="332"/>
      <c r="U12" s="340"/>
      <c r="V12" s="340"/>
      <c r="W12" s="340"/>
      <c r="X12" s="340"/>
      <c r="Y12" s="340"/>
      <c r="Z12" s="340"/>
      <c r="AA12" s="340"/>
      <c r="AB12" s="340"/>
      <c r="AC12" s="336"/>
      <c r="AD12" s="629"/>
      <c r="AE12" s="629"/>
      <c r="AF12" s="328"/>
    </row>
    <row r="13" spans="1:32" s="337" customFormat="1" ht="14.25" customHeight="1">
      <c r="A13" s="398"/>
      <c r="B13" s="399"/>
      <c r="C13" s="657" t="s">
        <v>239</v>
      </c>
      <c r="D13" s="657"/>
      <c r="E13" s="657"/>
      <c r="F13" s="332"/>
      <c r="G13" s="339"/>
      <c r="H13" s="332"/>
      <c r="I13" s="340"/>
      <c r="J13" s="332"/>
      <c r="K13" s="420"/>
      <c r="L13" s="420"/>
      <c r="M13" s="420"/>
      <c r="N13" s="340"/>
      <c r="O13" s="419"/>
      <c r="P13" s="419"/>
      <c r="Q13" s="419"/>
      <c r="R13" s="332"/>
      <c r="S13" s="339"/>
      <c r="T13" s="332"/>
      <c r="U13" s="340"/>
      <c r="V13" s="340"/>
      <c r="W13" s="340"/>
      <c r="X13" s="340"/>
      <c r="Y13" s="340"/>
      <c r="Z13" s="340"/>
      <c r="AA13" s="340"/>
      <c r="AB13" s="340"/>
      <c r="AC13" s="336"/>
      <c r="AD13" s="629"/>
      <c r="AE13" s="629"/>
      <c r="AF13" s="328"/>
    </row>
    <row r="14" spans="1:32" s="337" customFormat="1" ht="14.25" customHeight="1">
      <c r="A14" s="398"/>
      <c r="B14" s="399"/>
      <c r="C14" s="657" t="s">
        <v>240</v>
      </c>
      <c r="D14" s="657"/>
      <c r="E14" s="657"/>
      <c r="F14" s="657"/>
      <c r="G14" s="657"/>
      <c r="H14" s="332"/>
      <c r="I14" s="340"/>
      <c r="J14" s="332"/>
      <c r="K14" s="420"/>
      <c r="L14" s="420"/>
      <c r="M14" s="420"/>
      <c r="N14" s="340"/>
      <c r="O14" s="419"/>
      <c r="P14" s="419"/>
      <c r="Q14" s="419"/>
      <c r="R14" s="332"/>
      <c r="S14" s="339"/>
      <c r="T14" s="332"/>
      <c r="U14" s="340"/>
      <c r="V14" s="340"/>
      <c r="W14" s="340"/>
      <c r="X14" s="340"/>
      <c r="Y14" s="340"/>
      <c r="Z14" s="340"/>
      <c r="AA14" s="340"/>
      <c r="AB14" s="340"/>
      <c r="AC14" s="336"/>
      <c r="AD14" s="629"/>
      <c r="AE14" s="629"/>
      <c r="AF14" s="328"/>
    </row>
    <row r="15" spans="1:32" s="337" customFormat="1" ht="14.25" customHeight="1">
      <c r="A15" s="398"/>
      <c r="B15" s="399"/>
      <c r="C15" s="657" t="s">
        <v>241</v>
      </c>
      <c r="D15" s="657"/>
      <c r="E15" s="657"/>
      <c r="F15" s="657"/>
      <c r="G15" s="657"/>
      <c r="H15" s="332"/>
      <c r="I15" s="340"/>
      <c r="J15" s="332"/>
      <c r="K15" s="420"/>
      <c r="L15" s="420"/>
      <c r="M15" s="420"/>
      <c r="N15" s="340"/>
      <c r="O15" s="419"/>
      <c r="P15" s="419"/>
      <c r="Q15" s="419"/>
      <c r="R15" s="332"/>
      <c r="S15" s="339"/>
      <c r="T15" s="332"/>
      <c r="U15" s="340"/>
      <c r="V15" s="340"/>
      <c r="W15" s="340"/>
      <c r="X15" s="340"/>
      <c r="Y15" s="340"/>
      <c r="Z15" s="340"/>
      <c r="AA15" s="340"/>
      <c r="AB15" s="340"/>
      <c r="AC15" s="336"/>
      <c r="AD15" s="629"/>
      <c r="AE15" s="629"/>
      <c r="AF15" s="328"/>
    </row>
    <row r="16" spans="1:32" s="337" customFormat="1" ht="6.75" customHeight="1">
      <c r="A16" s="398"/>
      <c r="B16" s="402"/>
      <c r="C16" s="403"/>
      <c r="D16" s="403"/>
      <c r="E16" s="403"/>
      <c r="F16" s="403"/>
      <c r="G16" s="403"/>
      <c r="H16" s="403"/>
      <c r="I16" s="404"/>
      <c r="J16" s="405"/>
      <c r="K16" s="405"/>
      <c r="L16" s="405"/>
      <c r="M16" s="404"/>
      <c r="N16" s="405"/>
      <c r="O16" s="405"/>
      <c r="P16" s="405"/>
      <c r="Q16" s="406"/>
      <c r="R16" s="407"/>
      <c r="S16" s="403"/>
      <c r="T16" s="403"/>
      <c r="U16" s="348"/>
      <c r="V16" s="348"/>
      <c r="W16" s="348"/>
      <c r="X16" s="348"/>
      <c r="Y16" s="348"/>
      <c r="Z16" s="348"/>
      <c r="AA16" s="348"/>
      <c r="AB16" s="348"/>
      <c r="AC16" s="352"/>
      <c r="AD16" s="629"/>
      <c r="AE16" s="629"/>
      <c r="AF16" s="328"/>
    </row>
    <row r="17" spans="1:32" s="40" customFormat="1">
      <c r="A17" s="383"/>
      <c r="B17" s="383"/>
      <c r="C17" s="383"/>
      <c r="D17" s="383"/>
      <c r="E17" s="383"/>
      <c r="F17" s="383"/>
      <c r="G17" s="383"/>
      <c r="H17" s="383"/>
      <c r="I17" s="384"/>
      <c r="J17" s="385"/>
      <c r="K17" s="385"/>
      <c r="L17" s="385"/>
      <c r="M17" s="384"/>
      <c r="N17" s="385"/>
      <c r="O17" s="385"/>
      <c r="P17" s="385"/>
      <c r="Q17" s="389"/>
      <c r="R17" s="390"/>
      <c r="S17" s="383"/>
      <c r="T17" s="383"/>
      <c r="U17" s="312"/>
      <c r="V17" s="312"/>
      <c r="W17" s="312"/>
      <c r="X17" s="312"/>
      <c r="Y17" s="312"/>
      <c r="Z17" s="312"/>
      <c r="AA17" s="312"/>
      <c r="AB17" s="312"/>
      <c r="AC17" s="312"/>
      <c r="AD17" s="75"/>
      <c r="AE17" s="75"/>
      <c r="AF17" s="75"/>
    </row>
    <row r="18" spans="1:32" s="40" customFormat="1">
      <c r="A18" s="383"/>
      <c r="B18" s="680" t="s">
        <v>205</v>
      </c>
      <c r="C18" s="680"/>
      <c r="D18" s="680" t="s">
        <v>242</v>
      </c>
      <c r="E18" s="680" t="s">
        <v>243</v>
      </c>
      <c r="F18" s="680"/>
      <c r="G18" s="680" t="s">
        <v>244</v>
      </c>
      <c r="H18" s="680"/>
      <c r="I18" s="680"/>
      <c r="J18" s="680"/>
      <c r="K18" s="680"/>
      <c r="L18" s="680"/>
      <c r="M18" s="680"/>
      <c r="N18" s="680"/>
      <c r="O18" s="680"/>
      <c r="P18" s="680"/>
      <c r="Q18" s="680"/>
      <c r="R18" s="680"/>
      <c r="S18" s="680"/>
      <c r="T18" s="680"/>
      <c r="U18" s="680"/>
      <c r="V18" s="680"/>
      <c r="W18" s="680" t="s">
        <v>208</v>
      </c>
      <c r="X18" s="680"/>
      <c r="Y18" s="680"/>
      <c r="Z18" s="680"/>
      <c r="AA18" s="680"/>
      <c r="AB18" s="680"/>
      <c r="AC18" s="680"/>
      <c r="AD18" s="680"/>
      <c r="AE18" s="680"/>
      <c r="AF18" s="75"/>
    </row>
    <row r="19" spans="1:32" s="40" customFormat="1">
      <c r="A19" s="383"/>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75"/>
    </row>
    <row r="20" spans="1:32" s="40" customFormat="1" ht="15">
      <c r="A20" s="383"/>
      <c r="B20" s="669">
        <v>1</v>
      </c>
      <c r="C20" s="669"/>
      <c r="D20" s="114"/>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75"/>
    </row>
    <row r="21" spans="1:32" s="40" customFormat="1" ht="15">
      <c r="A21" s="383"/>
      <c r="B21" s="700">
        <v>2</v>
      </c>
      <c r="C21" s="700"/>
      <c r="D21" s="114"/>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75"/>
    </row>
    <row r="22" spans="1:32" s="40" customFormat="1" ht="15">
      <c r="A22" s="383"/>
      <c r="B22" s="676">
        <v>3</v>
      </c>
      <c r="C22" s="676"/>
      <c r="D22" s="113"/>
      <c r="E22" s="641"/>
      <c r="F22" s="641"/>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75"/>
    </row>
    <row r="23" spans="1:32" s="40" customFormat="1" ht="15">
      <c r="A23" s="383"/>
      <c r="B23" s="676">
        <v>4</v>
      </c>
      <c r="C23" s="676"/>
      <c r="D23" s="113"/>
      <c r="E23" s="641"/>
      <c r="F23" s="641"/>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75"/>
    </row>
    <row r="24" spans="1:32" s="40" customFormat="1" ht="15">
      <c r="A24" s="383"/>
      <c r="B24" s="676">
        <v>5</v>
      </c>
      <c r="C24" s="676"/>
      <c r="D24" s="113"/>
      <c r="E24" s="641"/>
      <c r="F24" s="641"/>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75"/>
    </row>
    <row r="25" spans="1:32" s="40" customFormat="1" ht="15">
      <c r="A25" s="383"/>
      <c r="B25" s="676">
        <v>6</v>
      </c>
      <c r="C25" s="676"/>
      <c r="D25" s="113"/>
      <c r="E25" s="641"/>
      <c r="F25" s="641"/>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75"/>
    </row>
    <row r="26" spans="1:32" s="40" customFormat="1" ht="15">
      <c r="A26" s="383"/>
      <c r="B26" s="676">
        <v>7</v>
      </c>
      <c r="C26" s="676"/>
      <c r="D26" s="113"/>
      <c r="E26" s="641"/>
      <c r="F26" s="641"/>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75"/>
    </row>
    <row r="27" spans="1:32" s="40" customFormat="1" ht="15">
      <c r="A27" s="383"/>
      <c r="B27" s="676">
        <v>8</v>
      </c>
      <c r="C27" s="676"/>
      <c r="D27" s="113"/>
      <c r="E27" s="641"/>
      <c r="F27" s="641"/>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75"/>
    </row>
    <row r="28" spans="1:32" s="40" customFormat="1" ht="15">
      <c r="A28" s="383"/>
      <c r="B28" s="676">
        <v>9</v>
      </c>
      <c r="C28" s="676"/>
      <c r="D28" s="113"/>
      <c r="E28" s="641"/>
      <c r="F28" s="641"/>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75"/>
    </row>
    <row r="29" spans="1:32" s="40" customFormat="1" ht="15">
      <c r="A29" s="383"/>
      <c r="B29" s="676">
        <v>10</v>
      </c>
      <c r="C29" s="676"/>
      <c r="D29" s="113"/>
      <c r="E29" s="641"/>
      <c r="F29" s="641"/>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75"/>
    </row>
    <row r="30" spans="1:32" s="40" customFormat="1" ht="15">
      <c r="A30" s="383"/>
      <c r="B30" s="676">
        <v>11</v>
      </c>
      <c r="C30" s="676"/>
      <c r="D30" s="113"/>
      <c r="E30" s="641"/>
      <c r="F30" s="641"/>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75"/>
    </row>
    <row r="31" spans="1:32" s="40" customFormat="1" ht="15">
      <c r="A31" s="383"/>
      <c r="B31" s="676">
        <v>12</v>
      </c>
      <c r="C31" s="676"/>
      <c r="D31" s="113"/>
      <c r="E31" s="641"/>
      <c r="F31" s="641"/>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75"/>
    </row>
    <row r="32" spans="1:32" s="40" customFormat="1" ht="15">
      <c r="A32" s="383"/>
      <c r="B32" s="676">
        <v>13</v>
      </c>
      <c r="C32" s="676"/>
      <c r="D32" s="113"/>
      <c r="E32" s="641"/>
      <c r="F32" s="641"/>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75"/>
    </row>
    <row r="33" spans="1:32" s="40" customFormat="1" ht="15">
      <c r="A33" s="383"/>
      <c r="B33" s="676">
        <v>14</v>
      </c>
      <c r="C33" s="676"/>
      <c r="D33" s="113"/>
      <c r="E33" s="641"/>
      <c r="F33" s="641"/>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75"/>
    </row>
    <row r="34" spans="1:32" s="40" customFormat="1" ht="15">
      <c r="A34" s="383"/>
      <c r="B34" s="676">
        <v>15</v>
      </c>
      <c r="C34" s="676"/>
      <c r="D34" s="113"/>
      <c r="E34" s="641"/>
      <c r="F34" s="641"/>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75"/>
    </row>
    <row r="35" spans="1:32" s="40" customFormat="1" ht="15">
      <c r="A35" s="312"/>
      <c r="B35" s="692"/>
      <c r="C35" s="692"/>
      <c r="D35" s="31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312"/>
      <c r="AC35" s="312"/>
      <c r="AD35" s="75"/>
      <c r="AE35" s="75"/>
      <c r="AF35" s="75"/>
    </row>
    <row r="36" spans="1:32" s="40" customFormat="1" ht="15">
      <c r="A36" s="327"/>
      <c r="B36" s="675"/>
      <c r="C36" s="675"/>
      <c r="D36" s="327"/>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327"/>
      <c r="AC36" s="327"/>
    </row>
    <row r="37" spans="1:32" s="40" customFormat="1" ht="15">
      <c r="A37" s="327"/>
      <c r="B37" s="675"/>
      <c r="C37" s="675"/>
      <c r="D37" s="327"/>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327"/>
      <c r="AC37" s="327"/>
    </row>
    <row r="38" spans="1:32" s="40" customFormat="1" ht="15">
      <c r="A38" s="327"/>
      <c r="B38" s="675"/>
      <c r="C38" s="675"/>
      <c r="D38" s="327"/>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327"/>
      <c r="AC38" s="327"/>
    </row>
    <row r="39" spans="1:32" s="40" customFormat="1" ht="15">
      <c r="A39" s="327"/>
      <c r="B39" s="675"/>
      <c r="C39" s="675"/>
      <c r="D39" s="327"/>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327"/>
      <c r="AC39" s="327"/>
    </row>
    <row r="40" spans="1:32" s="40" customFormat="1" ht="15">
      <c r="A40" s="327"/>
      <c r="B40" s="675"/>
      <c r="C40" s="675"/>
      <c r="D40" s="327"/>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327"/>
      <c r="AC40" s="327"/>
    </row>
    <row r="41" spans="1:32" s="40" customFormat="1" ht="15">
      <c r="A41" s="327"/>
      <c r="B41" s="675"/>
      <c r="C41" s="675"/>
      <c r="D41" s="327"/>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327"/>
      <c r="AC41" s="327"/>
    </row>
    <row r="42" spans="1:32" s="40" customFormat="1" ht="15">
      <c r="A42" s="327"/>
      <c r="B42" s="675"/>
      <c r="C42" s="675"/>
      <c r="D42" s="327"/>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327"/>
      <c r="AC42" s="327"/>
    </row>
    <row r="43" spans="1:32" s="40" customFormat="1" ht="15">
      <c r="A43" s="327"/>
      <c r="B43" s="675"/>
      <c r="C43" s="675"/>
      <c r="D43" s="327"/>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327"/>
      <c r="AC43" s="327"/>
    </row>
    <row r="44" spans="1:32" s="40" customFormat="1" ht="15">
      <c r="A44" s="327"/>
      <c r="B44" s="675"/>
      <c r="C44" s="675"/>
      <c r="D44" s="327"/>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327"/>
      <c r="AC44" s="327"/>
    </row>
    <row r="45" spans="1:32" s="40" customFormat="1" ht="15">
      <c r="A45" s="327"/>
      <c r="B45" s="675"/>
      <c r="C45" s="675"/>
      <c r="D45" s="327"/>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327"/>
      <c r="AC45" s="327"/>
    </row>
    <row r="46" spans="1:32" s="40" customFormat="1" ht="15">
      <c r="A46" s="327"/>
      <c r="B46" s="327"/>
      <c r="C46" s="327"/>
      <c r="D46" s="327"/>
      <c r="E46" s="327"/>
      <c r="F46" s="327"/>
      <c r="G46" s="675"/>
      <c r="H46" s="675"/>
      <c r="I46" s="675"/>
      <c r="J46" s="675"/>
      <c r="K46" s="675"/>
      <c r="L46" s="675"/>
      <c r="M46" s="675"/>
      <c r="N46" s="675"/>
      <c r="O46" s="675"/>
      <c r="P46" s="675"/>
      <c r="Q46" s="675"/>
      <c r="R46" s="675"/>
      <c r="S46" s="675"/>
      <c r="T46" s="675"/>
      <c r="U46" s="675"/>
      <c r="V46" s="675"/>
      <c r="W46" s="327"/>
      <c r="X46" s="327"/>
      <c r="Y46" s="327"/>
      <c r="Z46" s="327"/>
      <c r="AA46" s="327"/>
      <c r="AB46" s="327"/>
      <c r="AC46" s="327"/>
      <c r="AD46" s="327"/>
      <c r="AE46" s="327"/>
      <c r="AF46" s="327"/>
    </row>
    <row r="47" spans="1:32" s="40" customFormat="1" ht="15">
      <c r="A47" s="327"/>
      <c r="B47" s="327"/>
      <c r="C47" s="327"/>
      <c r="D47" s="327"/>
      <c r="E47" s="327"/>
      <c r="F47" s="327"/>
      <c r="G47" s="675"/>
      <c r="H47" s="675"/>
      <c r="I47" s="675"/>
      <c r="J47" s="675"/>
      <c r="K47" s="675"/>
      <c r="L47" s="675"/>
      <c r="M47" s="675"/>
      <c r="N47" s="675"/>
      <c r="O47" s="675"/>
      <c r="P47" s="675"/>
      <c r="Q47" s="675"/>
      <c r="R47" s="675"/>
      <c r="S47" s="675"/>
      <c r="T47" s="675"/>
      <c r="U47" s="675"/>
      <c r="V47" s="675"/>
      <c r="W47" s="327"/>
      <c r="X47" s="327"/>
      <c r="Y47" s="327"/>
      <c r="Z47" s="327"/>
      <c r="AA47" s="327"/>
      <c r="AB47" s="327"/>
      <c r="AC47" s="327"/>
      <c r="AD47" s="327"/>
      <c r="AE47" s="327"/>
      <c r="AF47" s="327"/>
    </row>
    <row r="48" spans="1:32" s="40" customFormat="1" ht="15">
      <c r="A48" s="327"/>
      <c r="B48" s="327"/>
      <c r="C48" s="327"/>
      <c r="D48" s="327"/>
      <c r="E48" s="327"/>
      <c r="F48" s="327"/>
      <c r="G48" s="675"/>
      <c r="H48" s="675"/>
      <c r="I48" s="675"/>
      <c r="J48" s="675"/>
      <c r="K48" s="675"/>
      <c r="L48" s="675"/>
      <c r="M48" s="675"/>
      <c r="N48" s="675"/>
      <c r="O48" s="675"/>
      <c r="P48" s="675"/>
      <c r="Q48" s="675"/>
      <c r="R48" s="675"/>
      <c r="S48" s="675"/>
      <c r="T48" s="675"/>
      <c r="U48" s="675"/>
      <c r="V48" s="675"/>
      <c r="W48" s="327"/>
      <c r="X48" s="327"/>
      <c r="Y48" s="327"/>
      <c r="Z48" s="327"/>
      <c r="AA48" s="327"/>
      <c r="AB48" s="327"/>
      <c r="AC48" s="327"/>
      <c r="AD48" s="327"/>
      <c r="AE48" s="327"/>
      <c r="AF48" s="327"/>
    </row>
    <row r="49" spans="1:32" s="40" customFormat="1" ht="15">
      <c r="A49" s="327"/>
      <c r="B49" s="327"/>
      <c r="C49" s="327"/>
      <c r="D49" s="327"/>
      <c r="E49" s="327"/>
      <c r="F49" s="327"/>
      <c r="G49" s="675"/>
      <c r="H49" s="675"/>
      <c r="I49" s="675"/>
      <c r="J49" s="675"/>
      <c r="K49" s="675"/>
      <c r="L49" s="675"/>
      <c r="M49" s="675"/>
      <c r="N49" s="675"/>
      <c r="O49" s="675"/>
      <c r="P49" s="675"/>
      <c r="Q49" s="675"/>
      <c r="R49" s="675"/>
      <c r="S49" s="675"/>
      <c r="T49" s="675"/>
      <c r="U49" s="675"/>
      <c r="V49" s="675"/>
      <c r="W49" s="327"/>
      <c r="X49" s="327"/>
      <c r="Y49" s="327"/>
      <c r="Z49" s="327"/>
      <c r="AA49" s="327"/>
      <c r="AB49" s="327"/>
      <c r="AC49" s="327"/>
      <c r="AD49" s="327"/>
      <c r="AE49" s="327"/>
      <c r="AF49" s="327"/>
    </row>
    <row r="50" spans="1:32" s="40" customFormat="1" ht="15">
      <c r="A50" s="327"/>
      <c r="B50" s="327"/>
      <c r="C50" s="327"/>
      <c r="D50" s="327"/>
      <c r="E50" s="327"/>
      <c r="F50" s="327"/>
      <c r="G50" s="675"/>
      <c r="H50" s="675"/>
      <c r="I50" s="675"/>
      <c r="J50" s="675"/>
      <c r="K50" s="675"/>
      <c r="L50" s="675"/>
      <c r="M50" s="675"/>
      <c r="N50" s="675"/>
      <c r="O50" s="675"/>
      <c r="P50" s="675"/>
      <c r="Q50" s="675"/>
      <c r="R50" s="675"/>
      <c r="S50" s="675"/>
      <c r="T50" s="675"/>
      <c r="U50" s="675"/>
      <c r="V50" s="675"/>
      <c r="W50" s="327"/>
      <c r="X50" s="327"/>
      <c r="Y50" s="327"/>
      <c r="Z50" s="327"/>
      <c r="AA50" s="327"/>
      <c r="AB50" s="327"/>
      <c r="AC50" s="327"/>
      <c r="AD50" s="327"/>
      <c r="AE50" s="327"/>
      <c r="AF50" s="327"/>
    </row>
    <row r="51" spans="1:32" s="40" customFormat="1" ht="15">
      <c r="A51" s="327"/>
      <c r="B51" s="327"/>
      <c r="C51" s="327"/>
      <c r="D51" s="327"/>
      <c r="E51" s="327"/>
      <c r="F51" s="327"/>
      <c r="G51" s="675"/>
      <c r="H51" s="675"/>
      <c r="I51" s="675"/>
      <c r="J51" s="675"/>
      <c r="K51" s="675"/>
      <c r="L51" s="675"/>
      <c r="M51" s="675"/>
      <c r="N51" s="675"/>
      <c r="O51" s="675"/>
      <c r="P51" s="675"/>
      <c r="Q51" s="675"/>
      <c r="R51" s="675"/>
      <c r="S51" s="675"/>
      <c r="T51" s="675"/>
      <c r="U51" s="675"/>
      <c r="V51" s="675"/>
      <c r="W51" s="327"/>
      <c r="X51" s="327"/>
      <c r="Y51" s="327"/>
      <c r="Z51" s="327"/>
      <c r="AA51" s="327"/>
      <c r="AB51" s="327"/>
      <c r="AC51" s="327"/>
      <c r="AD51" s="327"/>
      <c r="AE51" s="327"/>
      <c r="AF51" s="327"/>
    </row>
    <row r="52" spans="1:32" s="40" customFormat="1" ht="15">
      <c r="A52" s="327"/>
      <c r="B52" s="327"/>
      <c r="C52" s="327"/>
      <c r="D52" s="327"/>
      <c r="E52" s="327"/>
      <c r="F52" s="327"/>
      <c r="G52" s="675"/>
      <c r="H52" s="675"/>
      <c r="I52" s="675"/>
      <c r="J52" s="675"/>
      <c r="K52" s="675"/>
      <c r="L52" s="675"/>
      <c r="M52" s="675"/>
      <c r="N52" s="675"/>
      <c r="O52" s="675"/>
      <c r="P52" s="675"/>
      <c r="Q52" s="675"/>
      <c r="R52" s="675"/>
      <c r="S52" s="675"/>
      <c r="T52" s="675"/>
      <c r="U52" s="675"/>
      <c r="V52" s="675"/>
      <c r="W52" s="327"/>
      <c r="X52" s="327"/>
      <c r="Y52" s="327"/>
      <c r="Z52" s="327"/>
      <c r="AA52" s="327"/>
      <c r="AB52" s="327"/>
      <c r="AC52" s="327"/>
      <c r="AD52" s="327"/>
      <c r="AE52" s="327"/>
      <c r="AF52" s="327"/>
    </row>
    <row r="53" spans="1:32" s="40" customFormat="1" ht="15">
      <c r="A53" s="327"/>
      <c r="B53" s="327"/>
      <c r="C53" s="327"/>
      <c r="D53" s="327"/>
      <c r="E53" s="327"/>
      <c r="F53" s="327"/>
      <c r="G53" s="675"/>
      <c r="H53" s="675"/>
      <c r="I53" s="675"/>
      <c r="J53" s="675"/>
      <c r="K53" s="675"/>
      <c r="L53" s="675"/>
      <c r="M53" s="675"/>
      <c r="N53" s="675"/>
      <c r="O53" s="675"/>
      <c r="P53" s="675"/>
      <c r="Q53" s="675"/>
      <c r="R53" s="675"/>
      <c r="S53" s="675"/>
      <c r="T53" s="675"/>
      <c r="U53" s="675"/>
      <c r="V53" s="675"/>
      <c r="W53" s="327"/>
      <c r="X53" s="327"/>
      <c r="Y53" s="327"/>
      <c r="Z53" s="327"/>
      <c r="AA53" s="327"/>
      <c r="AB53" s="327"/>
      <c r="AC53" s="327"/>
      <c r="AD53" s="327"/>
      <c r="AE53" s="327"/>
      <c r="AF53" s="327"/>
    </row>
    <row r="54" spans="1:32" s="40" customFormat="1" ht="15">
      <c r="A54" s="327"/>
      <c r="B54" s="327"/>
      <c r="C54" s="327"/>
      <c r="D54" s="327"/>
      <c r="E54" s="327"/>
      <c r="F54" s="327"/>
      <c r="G54" s="675"/>
      <c r="H54" s="675"/>
      <c r="I54" s="675"/>
      <c r="J54" s="675"/>
      <c r="K54" s="675"/>
      <c r="L54" s="675"/>
      <c r="M54" s="675"/>
      <c r="N54" s="675"/>
      <c r="O54" s="675"/>
      <c r="P54" s="675"/>
      <c r="Q54" s="675"/>
      <c r="R54" s="675"/>
      <c r="S54" s="675"/>
      <c r="T54" s="675"/>
      <c r="U54" s="675"/>
      <c r="V54" s="675"/>
      <c r="W54" s="327"/>
      <c r="X54" s="327"/>
      <c r="Y54" s="327"/>
      <c r="Z54" s="327"/>
      <c r="AA54" s="327"/>
      <c r="AB54" s="327"/>
      <c r="AC54" s="327"/>
      <c r="AD54" s="327"/>
      <c r="AE54" s="327"/>
      <c r="AF54" s="327"/>
    </row>
    <row r="55" spans="1:32" s="40" customFormat="1" ht="15">
      <c r="A55" s="327"/>
      <c r="B55" s="327"/>
      <c r="C55" s="327"/>
      <c r="D55" s="327"/>
      <c r="E55" s="327"/>
      <c r="F55" s="327"/>
      <c r="G55" s="675"/>
      <c r="H55" s="675"/>
      <c r="I55" s="675"/>
      <c r="J55" s="675"/>
      <c r="K55" s="675"/>
      <c r="L55" s="675"/>
      <c r="M55" s="675"/>
      <c r="N55" s="675"/>
      <c r="O55" s="675"/>
      <c r="P55" s="675"/>
      <c r="Q55" s="675"/>
      <c r="R55" s="675"/>
      <c r="S55" s="675"/>
      <c r="T55" s="675"/>
      <c r="U55" s="675"/>
      <c r="V55" s="675"/>
      <c r="W55" s="327"/>
      <c r="X55" s="327"/>
      <c r="Y55" s="327"/>
      <c r="Z55" s="327"/>
      <c r="AA55" s="327"/>
      <c r="AB55" s="327"/>
      <c r="AC55" s="327"/>
      <c r="AD55" s="327"/>
      <c r="AE55" s="327"/>
      <c r="AF55" s="327"/>
    </row>
    <row r="56" spans="1:32" s="40" customFormat="1" ht="15">
      <c r="A56" s="327"/>
      <c r="B56" s="327"/>
      <c r="C56" s="327"/>
      <c r="D56" s="327"/>
      <c r="E56" s="327"/>
      <c r="F56" s="327"/>
      <c r="G56" s="675"/>
      <c r="H56" s="675"/>
      <c r="I56" s="675"/>
      <c r="J56" s="675"/>
      <c r="K56" s="675"/>
      <c r="L56" s="675"/>
      <c r="M56" s="675"/>
      <c r="N56" s="675"/>
      <c r="O56" s="675"/>
      <c r="P56" s="675"/>
      <c r="Q56" s="675"/>
      <c r="R56" s="675"/>
      <c r="S56" s="675"/>
      <c r="T56" s="675"/>
      <c r="U56" s="675"/>
      <c r="V56" s="675"/>
      <c r="W56" s="327"/>
      <c r="X56" s="327"/>
      <c r="Y56" s="327"/>
      <c r="Z56" s="327"/>
      <c r="AA56" s="327"/>
      <c r="AB56" s="327"/>
      <c r="AC56" s="327"/>
      <c r="AD56" s="327"/>
      <c r="AE56" s="327"/>
      <c r="AF56" s="327"/>
    </row>
    <row r="57" spans="1:32" s="40" customFormat="1" ht="15">
      <c r="A57" s="327"/>
      <c r="B57" s="327"/>
      <c r="C57" s="327"/>
      <c r="D57" s="327"/>
      <c r="E57" s="327"/>
      <c r="F57" s="327"/>
      <c r="G57" s="675"/>
      <c r="H57" s="675"/>
      <c r="I57" s="675"/>
      <c r="J57" s="675"/>
      <c r="K57" s="675"/>
      <c r="L57" s="675"/>
      <c r="M57" s="675"/>
      <c r="N57" s="675"/>
      <c r="O57" s="675"/>
      <c r="P57" s="675"/>
      <c r="Q57" s="675"/>
      <c r="R57" s="675"/>
      <c r="S57" s="675"/>
      <c r="T57" s="675"/>
      <c r="U57" s="675"/>
      <c r="V57" s="675"/>
      <c r="W57" s="327"/>
      <c r="X57" s="327"/>
      <c r="Y57" s="327"/>
      <c r="Z57" s="327"/>
      <c r="AA57" s="327"/>
      <c r="AB57" s="327"/>
      <c r="AC57" s="327"/>
      <c r="AD57" s="327"/>
      <c r="AE57" s="327"/>
      <c r="AF57" s="327"/>
    </row>
    <row r="58" spans="1:32" s="40" customFormat="1" ht="15">
      <c r="A58" s="327"/>
      <c r="B58" s="327"/>
      <c r="C58" s="327"/>
      <c r="D58" s="327"/>
      <c r="E58" s="327"/>
      <c r="F58" s="327"/>
      <c r="G58" s="675"/>
      <c r="H58" s="675"/>
      <c r="I58" s="675"/>
      <c r="J58" s="675"/>
      <c r="K58" s="675"/>
      <c r="L58" s="675"/>
      <c r="M58" s="675"/>
      <c r="N58" s="675"/>
      <c r="O58" s="675"/>
      <c r="P58" s="675"/>
      <c r="Q58" s="675"/>
      <c r="R58" s="675"/>
      <c r="S58" s="675"/>
      <c r="T58" s="675"/>
      <c r="U58" s="675"/>
      <c r="V58" s="675"/>
      <c r="W58" s="327"/>
      <c r="X58" s="327"/>
      <c r="Y58" s="327"/>
      <c r="Z58" s="327"/>
      <c r="AA58" s="327"/>
      <c r="AB58" s="327"/>
      <c r="AC58" s="327"/>
      <c r="AD58" s="327"/>
      <c r="AE58" s="327"/>
      <c r="AF58" s="327"/>
    </row>
    <row r="59" spans="1:32" s="40" customFormat="1" ht="15">
      <c r="A59" s="327"/>
      <c r="B59" s="327"/>
      <c r="C59" s="327"/>
      <c r="D59" s="327"/>
      <c r="E59" s="327"/>
      <c r="F59" s="327"/>
      <c r="G59" s="675"/>
      <c r="H59" s="675"/>
      <c r="I59" s="675"/>
      <c r="J59" s="675"/>
      <c r="K59" s="675"/>
      <c r="L59" s="675"/>
      <c r="M59" s="675"/>
      <c r="N59" s="675"/>
      <c r="O59" s="675"/>
      <c r="P59" s="675"/>
      <c r="Q59" s="675"/>
      <c r="R59" s="675"/>
      <c r="S59" s="675"/>
      <c r="T59" s="675"/>
      <c r="U59" s="675"/>
      <c r="V59" s="675"/>
      <c r="W59" s="327"/>
      <c r="X59" s="327"/>
      <c r="Y59" s="327"/>
      <c r="Z59" s="327"/>
      <c r="AA59" s="327"/>
      <c r="AB59" s="327"/>
      <c r="AC59" s="327"/>
      <c r="AD59" s="327"/>
      <c r="AE59" s="327"/>
      <c r="AF59" s="327"/>
    </row>
    <row r="60" spans="1:32" s="40" customFormat="1" ht="15">
      <c r="A60" s="327"/>
      <c r="B60" s="327"/>
      <c r="C60" s="327"/>
      <c r="D60" s="327"/>
      <c r="E60" s="327"/>
      <c r="F60" s="327"/>
      <c r="G60" s="675"/>
      <c r="H60" s="675"/>
      <c r="I60" s="675"/>
      <c r="J60" s="675"/>
      <c r="K60" s="675"/>
      <c r="L60" s="675"/>
      <c r="M60" s="675"/>
      <c r="N60" s="675"/>
      <c r="O60" s="675"/>
      <c r="P60" s="675"/>
      <c r="Q60" s="675"/>
      <c r="R60" s="675"/>
      <c r="S60" s="675"/>
      <c r="T60" s="675"/>
      <c r="U60" s="675"/>
      <c r="V60" s="675"/>
      <c r="W60" s="327"/>
      <c r="X60" s="327"/>
      <c r="Y60" s="327"/>
      <c r="Z60" s="327"/>
      <c r="AA60" s="327"/>
      <c r="AB60" s="327"/>
      <c r="AC60" s="327"/>
      <c r="AD60" s="327"/>
      <c r="AE60" s="327"/>
      <c r="AF60" s="327"/>
    </row>
    <row r="61" spans="1:32" s="40" customFormat="1" ht="15">
      <c r="A61" s="327"/>
      <c r="B61" s="327"/>
      <c r="C61" s="327"/>
      <c r="D61" s="327"/>
      <c r="E61" s="327"/>
      <c r="F61" s="327"/>
      <c r="G61" s="675"/>
      <c r="H61" s="675"/>
      <c r="I61" s="675"/>
      <c r="J61" s="675"/>
      <c r="K61" s="675"/>
      <c r="L61" s="675"/>
      <c r="M61" s="675"/>
      <c r="N61" s="675"/>
      <c r="O61" s="675"/>
      <c r="P61" s="675"/>
      <c r="Q61" s="675"/>
      <c r="R61" s="675"/>
      <c r="S61" s="675"/>
      <c r="T61" s="675"/>
      <c r="U61" s="675"/>
      <c r="V61" s="675"/>
      <c r="W61" s="327"/>
      <c r="X61" s="327"/>
      <c r="Y61" s="327"/>
      <c r="Z61" s="327"/>
      <c r="AA61" s="327"/>
      <c r="AB61" s="327"/>
      <c r="AC61" s="327"/>
      <c r="AD61" s="327"/>
      <c r="AE61" s="327"/>
      <c r="AF61" s="327"/>
    </row>
    <row r="62" spans="1:32" s="40" customFormat="1" ht="15">
      <c r="A62" s="327"/>
      <c r="B62" s="327"/>
      <c r="C62" s="327"/>
      <c r="D62" s="327"/>
      <c r="E62" s="327"/>
      <c r="F62" s="327"/>
      <c r="G62" s="675"/>
      <c r="H62" s="675"/>
      <c r="I62" s="675"/>
      <c r="J62" s="675"/>
      <c r="K62" s="675"/>
      <c r="L62" s="675"/>
      <c r="M62" s="675"/>
      <c r="N62" s="675"/>
      <c r="O62" s="675"/>
      <c r="P62" s="675"/>
      <c r="Q62" s="675"/>
      <c r="R62" s="675"/>
      <c r="S62" s="675"/>
      <c r="T62" s="675"/>
      <c r="U62" s="675"/>
      <c r="V62" s="675"/>
      <c r="W62" s="327"/>
      <c r="X62" s="327"/>
      <c r="Y62" s="327"/>
      <c r="Z62" s="327"/>
      <c r="AA62" s="327"/>
      <c r="AB62" s="327"/>
      <c r="AC62" s="327"/>
      <c r="AD62" s="327"/>
      <c r="AE62" s="327"/>
      <c r="AF62" s="327"/>
    </row>
    <row r="63" spans="1:32" s="40" customFormat="1" ht="15">
      <c r="A63" s="327"/>
      <c r="B63" s="327"/>
      <c r="C63" s="327"/>
      <c r="D63" s="327"/>
      <c r="E63" s="327"/>
      <c r="F63" s="327"/>
      <c r="G63" s="675"/>
      <c r="H63" s="675"/>
      <c r="I63" s="675"/>
      <c r="J63" s="675"/>
      <c r="K63" s="675"/>
      <c r="L63" s="675"/>
      <c r="M63" s="675"/>
      <c r="N63" s="675"/>
      <c r="O63" s="675"/>
      <c r="P63" s="675"/>
      <c r="Q63" s="675"/>
      <c r="R63" s="675"/>
      <c r="S63" s="675"/>
      <c r="T63" s="675"/>
      <c r="U63" s="675"/>
      <c r="V63" s="675"/>
      <c r="W63" s="327"/>
      <c r="X63" s="327"/>
      <c r="Y63" s="327"/>
      <c r="Z63" s="327"/>
      <c r="AA63" s="327"/>
      <c r="AB63" s="327"/>
      <c r="AC63" s="327"/>
      <c r="AD63" s="327"/>
      <c r="AE63" s="327"/>
      <c r="AF63" s="327"/>
    </row>
    <row r="64" spans="1:32" s="40" customFormat="1" ht="15">
      <c r="A64" s="327"/>
      <c r="B64" s="327"/>
      <c r="C64" s="327"/>
      <c r="D64" s="327"/>
      <c r="E64" s="327"/>
      <c r="F64" s="327"/>
      <c r="G64" s="675"/>
      <c r="H64" s="675"/>
      <c r="I64" s="675"/>
      <c r="J64" s="675"/>
      <c r="K64" s="675"/>
      <c r="L64" s="675"/>
      <c r="M64" s="675"/>
      <c r="N64" s="675"/>
      <c r="O64" s="675"/>
      <c r="P64" s="675"/>
      <c r="Q64" s="675"/>
      <c r="R64" s="675"/>
      <c r="S64" s="675"/>
      <c r="T64" s="675"/>
      <c r="U64" s="675"/>
      <c r="V64" s="675"/>
      <c r="W64" s="327"/>
      <c r="X64" s="327"/>
      <c r="Y64" s="327"/>
      <c r="Z64" s="327"/>
      <c r="AA64" s="327"/>
      <c r="AB64" s="327"/>
      <c r="AC64" s="327"/>
      <c r="AD64" s="327"/>
      <c r="AE64" s="327"/>
      <c r="AF64" s="327"/>
    </row>
    <row r="65" spans="1:27" s="40" customFormat="1" ht="15">
      <c r="A65" s="327"/>
      <c r="B65" s="327"/>
      <c r="C65" s="327"/>
      <c r="D65" s="327"/>
      <c r="E65" s="327"/>
      <c r="F65" s="327"/>
      <c r="G65" s="675"/>
      <c r="H65" s="675"/>
      <c r="I65" s="675"/>
      <c r="J65" s="675"/>
      <c r="K65" s="675"/>
      <c r="L65" s="675"/>
      <c r="M65" s="675"/>
      <c r="N65" s="675"/>
      <c r="O65" s="675"/>
      <c r="P65" s="675"/>
      <c r="Q65" s="675"/>
      <c r="R65" s="675"/>
      <c r="S65" s="675"/>
      <c r="T65" s="675"/>
      <c r="U65" s="675"/>
      <c r="V65" s="675"/>
      <c r="W65" s="327"/>
      <c r="X65" s="327"/>
      <c r="Y65" s="327"/>
      <c r="Z65" s="327"/>
      <c r="AA65" s="327"/>
    </row>
    <row r="66" spans="1:27" s="40" customFormat="1" ht="15">
      <c r="A66" s="327"/>
      <c r="B66" s="327"/>
      <c r="C66" s="327"/>
      <c r="D66" s="327"/>
      <c r="E66" s="327"/>
      <c r="F66" s="327"/>
      <c r="G66" s="675"/>
      <c r="H66" s="675"/>
      <c r="I66" s="675"/>
      <c r="J66" s="675"/>
      <c r="K66" s="675"/>
      <c r="L66" s="675"/>
      <c r="M66" s="675"/>
      <c r="N66" s="675"/>
      <c r="O66" s="675"/>
      <c r="P66" s="675"/>
      <c r="Q66" s="675"/>
      <c r="R66" s="675"/>
      <c r="S66" s="675"/>
      <c r="T66" s="675"/>
      <c r="U66" s="675"/>
      <c r="V66" s="675"/>
      <c r="W66" s="327"/>
      <c r="X66" s="327"/>
      <c r="Y66" s="327"/>
      <c r="Z66" s="327"/>
      <c r="AA66" s="327"/>
    </row>
    <row r="67" spans="1:27" s="40" customFormat="1" ht="15">
      <c r="A67" s="327"/>
      <c r="B67" s="327"/>
      <c r="C67" s="327"/>
      <c r="D67" s="327"/>
      <c r="E67" s="327"/>
      <c r="F67" s="327"/>
      <c r="G67" s="675"/>
      <c r="H67" s="675"/>
      <c r="I67" s="675"/>
      <c r="J67" s="675"/>
      <c r="K67" s="675"/>
      <c r="L67" s="675"/>
      <c r="M67" s="675"/>
      <c r="N67" s="675"/>
      <c r="O67" s="675"/>
      <c r="P67" s="675"/>
      <c r="Q67" s="675"/>
      <c r="R67" s="675"/>
      <c r="S67" s="675"/>
      <c r="T67" s="675"/>
      <c r="U67" s="675"/>
      <c r="V67" s="675"/>
      <c r="W67" s="327"/>
      <c r="X67" s="327"/>
      <c r="Y67" s="327"/>
      <c r="Z67" s="327"/>
      <c r="AA67" s="327"/>
    </row>
    <row r="68" spans="1:27" s="40" customFormat="1" ht="15">
      <c r="A68" s="327"/>
      <c r="B68" s="327"/>
      <c r="C68" s="327"/>
      <c r="D68" s="327"/>
      <c r="E68" s="327"/>
      <c r="F68" s="327"/>
      <c r="G68" s="675"/>
      <c r="H68" s="675"/>
      <c r="I68" s="675"/>
      <c r="J68" s="675"/>
      <c r="K68" s="675"/>
      <c r="L68" s="675"/>
      <c r="M68" s="675"/>
      <c r="N68" s="675"/>
      <c r="O68" s="675"/>
      <c r="P68" s="675"/>
      <c r="Q68" s="675"/>
      <c r="R68" s="675"/>
      <c r="S68" s="675"/>
      <c r="T68" s="675"/>
      <c r="U68" s="675"/>
      <c r="V68" s="675"/>
      <c r="W68" s="327"/>
      <c r="X68" s="327"/>
      <c r="Y68" s="327"/>
      <c r="Z68" s="327"/>
      <c r="AA68" s="327"/>
    </row>
    <row r="69" spans="1:27" s="40" customFormat="1" ht="15">
      <c r="A69" s="327"/>
      <c r="B69" s="327"/>
      <c r="C69" s="327"/>
      <c r="D69" s="327"/>
      <c r="E69" s="327"/>
      <c r="F69" s="327"/>
      <c r="G69" s="675"/>
      <c r="H69" s="675"/>
      <c r="I69" s="675"/>
      <c r="J69" s="675"/>
      <c r="K69" s="675"/>
      <c r="L69" s="675"/>
      <c r="M69" s="675"/>
      <c r="N69" s="675"/>
      <c r="O69" s="675"/>
      <c r="P69" s="675"/>
      <c r="Q69" s="675"/>
      <c r="R69" s="675"/>
      <c r="S69" s="675"/>
      <c r="T69" s="675"/>
      <c r="U69" s="675"/>
      <c r="V69" s="675"/>
      <c r="W69" s="327"/>
      <c r="X69" s="327"/>
      <c r="Y69" s="327"/>
      <c r="Z69" s="327"/>
      <c r="AA69" s="327"/>
    </row>
    <row r="70" spans="1:27" s="40" customFormat="1" ht="15">
      <c r="A70" s="327"/>
      <c r="B70" s="327"/>
      <c r="C70" s="327"/>
      <c r="D70" s="327"/>
      <c r="E70" s="327"/>
      <c r="F70" s="327"/>
      <c r="G70" s="675"/>
      <c r="H70" s="675"/>
      <c r="I70" s="675"/>
      <c r="J70" s="675"/>
      <c r="K70" s="675"/>
      <c r="L70" s="675"/>
      <c r="M70" s="675"/>
      <c r="N70" s="675"/>
      <c r="O70" s="675"/>
      <c r="P70" s="675"/>
      <c r="Q70" s="675"/>
      <c r="R70" s="675"/>
      <c r="S70" s="675"/>
      <c r="T70" s="675"/>
      <c r="U70" s="675"/>
      <c r="V70" s="675"/>
      <c r="W70" s="327"/>
      <c r="X70" s="327"/>
      <c r="Y70" s="327"/>
      <c r="Z70" s="327"/>
      <c r="AA70" s="327"/>
    </row>
    <row r="71" spans="1:27" s="40" customFormat="1" ht="15">
      <c r="A71" s="327"/>
      <c r="B71" s="327"/>
      <c r="C71" s="327"/>
      <c r="D71" s="327"/>
      <c r="E71" s="327"/>
      <c r="F71" s="327"/>
      <c r="G71" s="675"/>
      <c r="H71" s="675"/>
      <c r="I71" s="675"/>
      <c r="J71" s="675"/>
      <c r="K71" s="675"/>
      <c r="L71" s="675"/>
      <c r="M71" s="675"/>
      <c r="N71" s="675"/>
      <c r="O71" s="675"/>
      <c r="P71" s="675"/>
      <c r="Q71" s="675"/>
      <c r="R71" s="675"/>
      <c r="S71" s="675"/>
      <c r="T71" s="675"/>
      <c r="U71" s="675"/>
      <c r="V71" s="675"/>
      <c r="W71" s="327"/>
      <c r="X71" s="327"/>
      <c r="Y71" s="327"/>
      <c r="Z71" s="327"/>
      <c r="AA71" s="327"/>
    </row>
    <row r="72" spans="1:27" s="40" customFormat="1" ht="15">
      <c r="A72" s="327"/>
      <c r="B72" s="327"/>
      <c r="C72" s="327"/>
      <c r="D72" s="327"/>
      <c r="E72" s="327"/>
      <c r="F72" s="327"/>
      <c r="G72" s="675"/>
      <c r="H72" s="675"/>
      <c r="I72" s="675"/>
      <c r="J72" s="675"/>
      <c r="K72" s="675"/>
      <c r="L72" s="675"/>
      <c r="M72" s="675"/>
      <c r="N72" s="675"/>
      <c r="O72" s="675"/>
      <c r="P72" s="675"/>
      <c r="Q72" s="675"/>
      <c r="R72" s="675"/>
      <c r="S72" s="675"/>
      <c r="T72" s="675"/>
      <c r="U72" s="675"/>
      <c r="V72" s="675"/>
      <c r="W72" s="327"/>
      <c r="X72" s="327"/>
      <c r="Y72" s="327"/>
      <c r="Z72" s="327"/>
      <c r="AA72" s="327"/>
    </row>
    <row r="73" spans="1:27" s="40" customFormat="1" ht="15">
      <c r="A73" s="327"/>
      <c r="B73" s="327"/>
      <c r="C73" s="327"/>
      <c r="D73" s="327"/>
      <c r="E73" s="327"/>
      <c r="F73" s="327"/>
      <c r="G73" s="675"/>
      <c r="H73" s="675"/>
      <c r="I73" s="675"/>
      <c r="J73" s="675"/>
      <c r="K73" s="675"/>
      <c r="L73" s="675"/>
      <c r="M73" s="675"/>
      <c r="N73" s="675"/>
      <c r="O73" s="675"/>
      <c r="P73" s="675"/>
      <c r="Q73" s="675"/>
      <c r="R73" s="675"/>
      <c r="S73" s="675"/>
      <c r="T73" s="675"/>
      <c r="U73" s="675"/>
      <c r="V73" s="675"/>
      <c r="W73" s="327"/>
      <c r="X73" s="327"/>
      <c r="Y73" s="327"/>
      <c r="Z73" s="327"/>
      <c r="AA73" s="327"/>
    </row>
    <row r="74" spans="1:27" s="40" customFormat="1" ht="15">
      <c r="A74" s="327"/>
      <c r="B74" s="327"/>
      <c r="C74" s="327"/>
      <c r="D74" s="327"/>
      <c r="E74" s="327"/>
      <c r="F74" s="327"/>
      <c r="G74" s="675"/>
      <c r="H74" s="675"/>
      <c r="I74" s="675"/>
      <c r="J74" s="675"/>
      <c r="K74" s="675"/>
      <c r="L74" s="675"/>
      <c r="M74" s="675"/>
      <c r="N74" s="675"/>
      <c r="O74" s="675"/>
      <c r="P74" s="675"/>
      <c r="Q74" s="675"/>
      <c r="R74" s="675"/>
      <c r="S74" s="675"/>
      <c r="T74" s="675"/>
      <c r="U74" s="675"/>
      <c r="V74" s="675"/>
      <c r="W74" s="327"/>
      <c r="X74" s="327"/>
      <c r="Y74" s="327"/>
      <c r="Z74" s="327"/>
      <c r="AA74" s="327"/>
    </row>
    <row r="75" spans="1:27" s="40" customFormat="1" ht="15">
      <c r="A75" s="327"/>
      <c r="B75" s="327"/>
      <c r="C75" s="327"/>
      <c r="D75" s="327"/>
      <c r="E75" s="327"/>
      <c r="F75" s="327"/>
      <c r="G75" s="675"/>
      <c r="H75" s="675"/>
      <c r="I75" s="675"/>
      <c r="J75" s="675"/>
      <c r="K75" s="675"/>
      <c r="L75" s="675"/>
      <c r="M75" s="675"/>
      <c r="N75" s="675"/>
      <c r="O75" s="675"/>
      <c r="P75" s="675"/>
      <c r="Q75" s="675"/>
      <c r="R75" s="675"/>
      <c r="S75" s="675"/>
      <c r="T75" s="675"/>
      <c r="U75" s="675"/>
      <c r="V75" s="675"/>
      <c r="W75" s="327"/>
      <c r="X75" s="327"/>
      <c r="Y75" s="327"/>
      <c r="Z75" s="327"/>
      <c r="AA75" s="327"/>
    </row>
    <row r="76" spans="1:27" s="40" customFormat="1" ht="15">
      <c r="A76" s="327"/>
      <c r="B76" s="327"/>
      <c r="C76" s="327"/>
      <c r="D76" s="327"/>
      <c r="E76" s="327"/>
      <c r="F76" s="327"/>
      <c r="G76" s="675"/>
      <c r="H76" s="675"/>
      <c r="I76" s="675"/>
      <c r="J76" s="675"/>
      <c r="K76" s="675"/>
      <c r="L76" s="675"/>
      <c r="M76" s="675"/>
      <c r="N76" s="675"/>
      <c r="O76" s="675"/>
      <c r="P76" s="675"/>
      <c r="Q76" s="675"/>
      <c r="R76" s="675"/>
      <c r="S76" s="675"/>
      <c r="T76" s="675"/>
      <c r="U76" s="675"/>
      <c r="V76" s="675"/>
      <c r="W76" s="327"/>
      <c r="X76" s="327"/>
      <c r="Y76" s="327"/>
      <c r="Z76" s="327"/>
      <c r="AA76" s="327"/>
    </row>
    <row r="77" spans="1:27" s="40" customFormat="1" ht="15">
      <c r="A77" s="327"/>
      <c r="B77" s="327"/>
      <c r="C77" s="327"/>
      <c r="D77" s="327"/>
      <c r="E77" s="327"/>
      <c r="F77" s="327"/>
      <c r="G77" s="675"/>
      <c r="H77" s="675"/>
      <c r="I77" s="675"/>
      <c r="J77" s="675"/>
      <c r="K77" s="675"/>
      <c r="L77" s="675"/>
      <c r="M77" s="675"/>
      <c r="N77" s="675"/>
      <c r="O77" s="675"/>
      <c r="P77" s="675"/>
      <c r="Q77" s="675"/>
      <c r="R77" s="675"/>
      <c r="S77" s="675"/>
      <c r="T77" s="675"/>
      <c r="U77" s="675"/>
      <c r="V77" s="675"/>
      <c r="W77" s="327"/>
      <c r="X77" s="327"/>
      <c r="Y77" s="327"/>
      <c r="Z77" s="327"/>
      <c r="AA77" s="327"/>
    </row>
    <row r="78" spans="1:27" s="40" customFormat="1" ht="15">
      <c r="A78" s="327"/>
      <c r="B78" s="327"/>
      <c r="C78" s="327"/>
      <c r="D78" s="327"/>
      <c r="E78" s="327"/>
      <c r="F78" s="327"/>
      <c r="G78" s="675"/>
      <c r="H78" s="675"/>
      <c r="I78" s="675"/>
      <c r="J78" s="675"/>
      <c r="K78" s="675"/>
      <c r="L78" s="675"/>
      <c r="M78" s="675"/>
      <c r="N78" s="675"/>
      <c r="O78" s="675"/>
      <c r="P78" s="675"/>
      <c r="Q78" s="675"/>
      <c r="R78" s="675"/>
      <c r="S78" s="675"/>
      <c r="T78" s="675"/>
      <c r="U78" s="675"/>
      <c r="V78" s="675"/>
      <c r="W78" s="327"/>
      <c r="X78" s="327"/>
      <c r="Y78" s="327"/>
      <c r="Z78" s="327"/>
      <c r="AA78" s="327"/>
    </row>
    <row r="79" spans="1:27" s="40" customFormat="1" ht="15">
      <c r="A79" s="327"/>
      <c r="B79" s="327"/>
      <c r="C79" s="327"/>
      <c r="D79" s="327"/>
      <c r="E79" s="327"/>
      <c r="F79" s="327"/>
      <c r="G79" s="675"/>
      <c r="H79" s="675"/>
      <c r="I79" s="675"/>
      <c r="J79" s="675"/>
      <c r="K79" s="675"/>
      <c r="L79" s="675"/>
      <c r="M79" s="675"/>
      <c r="N79" s="675"/>
      <c r="O79" s="675"/>
      <c r="P79" s="675"/>
      <c r="Q79" s="675"/>
      <c r="R79" s="675"/>
      <c r="S79" s="675"/>
      <c r="T79" s="675"/>
      <c r="U79" s="675"/>
      <c r="V79" s="675"/>
      <c r="W79" s="327"/>
      <c r="X79" s="327"/>
      <c r="Y79" s="327"/>
      <c r="Z79" s="327"/>
      <c r="AA79" s="327"/>
    </row>
    <row r="80" spans="1:27" s="40" customFormat="1" ht="15">
      <c r="A80" s="327"/>
      <c r="B80" s="327"/>
      <c r="C80" s="327"/>
      <c r="D80" s="327"/>
      <c r="E80" s="327"/>
      <c r="F80" s="327"/>
      <c r="G80" s="675"/>
      <c r="H80" s="675"/>
      <c r="I80" s="675"/>
      <c r="J80" s="675"/>
      <c r="K80" s="675"/>
      <c r="L80" s="675"/>
      <c r="M80" s="675"/>
      <c r="N80" s="675"/>
      <c r="O80" s="675"/>
      <c r="P80" s="675"/>
      <c r="Q80" s="675"/>
      <c r="R80" s="675"/>
      <c r="S80" s="675"/>
      <c r="T80" s="675"/>
      <c r="U80" s="675"/>
      <c r="V80" s="675"/>
      <c r="W80" s="327"/>
      <c r="X80" s="327"/>
      <c r="Y80" s="327"/>
      <c r="Z80" s="327"/>
      <c r="AA80" s="327"/>
    </row>
    <row r="81" spans="1:27" s="40" customFormat="1" ht="15">
      <c r="A81" s="327"/>
      <c r="B81" s="327"/>
      <c r="C81" s="327"/>
      <c r="D81" s="327"/>
      <c r="E81" s="327"/>
      <c r="F81" s="327"/>
      <c r="G81" s="675"/>
      <c r="H81" s="675"/>
      <c r="I81" s="675"/>
      <c r="J81" s="675"/>
      <c r="K81" s="675"/>
      <c r="L81" s="675"/>
      <c r="M81" s="675"/>
      <c r="N81" s="675"/>
      <c r="O81" s="675"/>
      <c r="P81" s="675"/>
      <c r="Q81" s="675"/>
      <c r="R81" s="675"/>
      <c r="S81" s="675"/>
      <c r="T81" s="675"/>
      <c r="U81" s="675"/>
      <c r="V81" s="675"/>
      <c r="W81" s="327"/>
      <c r="X81" s="327"/>
      <c r="Y81" s="327"/>
      <c r="Z81" s="327"/>
      <c r="AA81" s="327"/>
    </row>
    <row r="82" spans="1:27" s="40" customFormat="1" ht="15">
      <c r="A82" s="327"/>
      <c r="B82" s="327"/>
      <c r="C82" s="327"/>
      <c r="D82" s="327"/>
      <c r="E82" s="327"/>
      <c r="F82" s="327"/>
      <c r="G82" s="675"/>
      <c r="H82" s="675"/>
      <c r="I82" s="675"/>
      <c r="J82" s="675"/>
      <c r="K82" s="675"/>
      <c r="L82" s="675"/>
      <c r="M82" s="675"/>
      <c r="N82" s="675"/>
      <c r="O82" s="675"/>
      <c r="P82" s="675"/>
      <c r="Q82" s="675"/>
      <c r="R82" s="675"/>
      <c r="S82" s="675"/>
      <c r="T82" s="675"/>
      <c r="U82" s="675"/>
      <c r="V82" s="675"/>
      <c r="W82" s="327"/>
      <c r="X82" s="327"/>
      <c r="Y82" s="327"/>
      <c r="Z82" s="327"/>
      <c r="AA82" s="327"/>
    </row>
    <row r="83" spans="1:27" s="40" customFormat="1" ht="15">
      <c r="A83" s="327"/>
      <c r="B83" s="327"/>
      <c r="C83" s="327"/>
      <c r="D83" s="327"/>
      <c r="E83" s="327"/>
      <c r="F83" s="327"/>
      <c r="G83" s="675"/>
      <c r="H83" s="675"/>
      <c r="I83" s="675"/>
      <c r="J83" s="675"/>
      <c r="K83" s="675"/>
      <c r="L83" s="675"/>
      <c r="M83" s="675"/>
      <c r="N83" s="675"/>
      <c r="O83" s="675"/>
      <c r="P83" s="675"/>
      <c r="Q83" s="675"/>
      <c r="R83" s="675"/>
      <c r="S83" s="675"/>
      <c r="T83" s="675"/>
      <c r="U83" s="675"/>
      <c r="V83" s="675"/>
      <c r="W83" s="327"/>
      <c r="X83" s="327"/>
      <c r="Y83" s="327"/>
      <c r="Z83" s="327"/>
      <c r="AA83" s="327"/>
    </row>
    <row r="84" spans="1:27" s="40" customFormat="1" ht="15">
      <c r="A84" s="327"/>
      <c r="B84" s="327"/>
      <c r="C84" s="327"/>
      <c r="D84" s="327"/>
      <c r="E84" s="327"/>
      <c r="F84" s="327"/>
      <c r="G84" s="675"/>
      <c r="H84" s="675"/>
      <c r="I84" s="675"/>
      <c r="J84" s="675"/>
      <c r="K84" s="675"/>
      <c r="L84" s="675"/>
      <c r="M84" s="675"/>
      <c r="N84" s="675"/>
      <c r="O84" s="675"/>
      <c r="P84" s="675"/>
      <c r="Q84" s="675"/>
      <c r="R84" s="675"/>
      <c r="S84" s="675"/>
      <c r="T84" s="675"/>
      <c r="U84" s="675"/>
      <c r="V84" s="675"/>
      <c r="W84" s="327"/>
      <c r="X84" s="327"/>
      <c r="Y84" s="327"/>
      <c r="Z84" s="327"/>
      <c r="AA84" s="327"/>
    </row>
    <row r="85" spans="1:27" s="40" customFormat="1" ht="15">
      <c r="A85" s="327"/>
      <c r="B85" s="327"/>
      <c r="C85" s="327"/>
      <c r="D85" s="327"/>
      <c r="E85" s="327"/>
      <c r="F85" s="327"/>
      <c r="G85" s="675"/>
      <c r="H85" s="675"/>
      <c r="I85" s="675"/>
      <c r="J85" s="675"/>
      <c r="K85" s="675"/>
      <c r="L85" s="675"/>
      <c r="M85" s="675"/>
      <c r="N85" s="675"/>
      <c r="O85" s="675"/>
      <c r="P85" s="675"/>
      <c r="Q85" s="675"/>
      <c r="R85" s="675"/>
      <c r="S85" s="675"/>
      <c r="T85" s="675"/>
      <c r="U85" s="675"/>
      <c r="V85" s="675"/>
      <c r="W85" s="327"/>
      <c r="X85" s="327"/>
      <c r="Y85" s="327"/>
      <c r="Z85" s="327"/>
      <c r="AA85" s="327"/>
    </row>
    <row r="86" spans="1:27" s="40" customFormat="1" ht="15">
      <c r="A86" s="327"/>
      <c r="B86" s="327"/>
      <c r="C86" s="327"/>
      <c r="D86" s="327"/>
      <c r="E86" s="327"/>
      <c r="F86" s="327"/>
      <c r="G86" s="675"/>
      <c r="H86" s="675"/>
      <c r="I86" s="675"/>
      <c r="J86" s="675"/>
      <c r="K86" s="675"/>
      <c r="L86" s="675"/>
      <c r="M86" s="675"/>
      <c r="N86" s="675"/>
      <c r="O86" s="675"/>
      <c r="P86" s="675"/>
      <c r="Q86" s="675"/>
      <c r="R86" s="675"/>
      <c r="S86" s="675"/>
      <c r="T86" s="675"/>
      <c r="U86" s="675"/>
      <c r="V86" s="675"/>
      <c r="W86" s="327"/>
      <c r="X86" s="327"/>
      <c r="Y86" s="327"/>
      <c r="Z86" s="327"/>
      <c r="AA86" s="327"/>
    </row>
    <row r="87" spans="1:27" s="40" customFormat="1" ht="15">
      <c r="A87" s="327"/>
      <c r="B87" s="327"/>
      <c r="C87" s="327"/>
      <c r="D87" s="327"/>
      <c r="E87" s="327"/>
      <c r="F87" s="327"/>
      <c r="G87" s="675"/>
      <c r="H87" s="675"/>
      <c r="I87" s="675"/>
      <c r="J87" s="675"/>
      <c r="K87" s="675"/>
      <c r="L87" s="675"/>
      <c r="M87" s="675"/>
      <c r="N87" s="675"/>
      <c r="O87" s="675"/>
      <c r="P87" s="675"/>
      <c r="Q87" s="675"/>
      <c r="R87" s="675"/>
      <c r="S87" s="675"/>
      <c r="T87" s="675"/>
      <c r="U87" s="675"/>
      <c r="V87" s="675"/>
      <c r="W87" s="327"/>
      <c r="X87" s="327"/>
      <c r="Y87" s="327"/>
      <c r="Z87" s="327"/>
      <c r="AA87" s="327"/>
    </row>
    <row r="88" spans="1:27" s="40" customFormat="1" ht="15">
      <c r="A88" s="327"/>
      <c r="B88" s="327"/>
      <c r="C88" s="327"/>
      <c r="D88" s="327"/>
      <c r="E88" s="327"/>
      <c r="F88" s="327"/>
      <c r="G88" s="675"/>
      <c r="H88" s="675"/>
      <c r="I88" s="675"/>
      <c r="J88" s="675"/>
      <c r="K88" s="675"/>
      <c r="L88" s="675"/>
      <c r="M88" s="675"/>
      <c r="N88" s="675"/>
      <c r="O88" s="675"/>
      <c r="P88" s="675"/>
      <c r="Q88" s="675"/>
      <c r="R88" s="675"/>
      <c r="S88" s="675"/>
      <c r="T88" s="675"/>
      <c r="U88" s="675"/>
      <c r="V88" s="675"/>
      <c r="W88" s="327"/>
      <c r="X88" s="327"/>
      <c r="Y88" s="327"/>
      <c r="Z88" s="327"/>
      <c r="AA88" s="327"/>
    </row>
    <row r="89" spans="1:27" s="40" customFormat="1" ht="15">
      <c r="A89" s="327"/>
      <c r="B89" s="327"/>
      <c r="C89" s="327"/>
      <c r="D89" s="327"/>
      <c r="E89" s="327"/>
      <c r="F89" s="327"/>
      <c r="G89" s="675"/>
      <c r="H89" s="675"/>
      <c r="I89" s="675"/>
      <c r="J89" s="675"/>
      <c r="K89" s="675"/>
      <c r="L89" s="675"/>
      <c r="M89" s="675"/>
      <c r="N89" s="675"/>
      <c r="O89" s="675"/>
      <c r="P89" s="675"/>
      <c r="Q89" s="675"/>
      <c r="R89" s="675"/>
      <c r="S89" s="675"/>
      <c r="T89" s="675"/>
      <c r="U89" s="675"/>
      <c r="V89" s="675"/>
      <c r="W89" s="327"/>
      <c r="X89" s="327"/>
      <c r="Y89" s="327"/>
      <c r="Z89" s="327"/>
      <c r="AA89" s="327"/>
    </row>
    <row r="90" spans="1:27" s="40" customFormat="1" ht="15">
      <c r="A90" s="327"/>
      <c r="B90" s="327"/>
      <c r="C90" s="327"/>
      <c r="D90" s="327"/>
      <c r="E90" s="327"/>
      <c r="F90" s="327"/>
      <c r="G90" s="675"/>
      <c r="H90" s="675"/>
      <c r="I90" s="675"/>
      <c r="J90" s="675"/>
      <c r="K90" s="675"/>
      <c r="L90" s="675"/>
      <c r="M90" s="675"/>
      <c r="N90" s="675"/>
      <c r="O90" s="675"/>
      <c r="P90" s="675"/>
      <c r="Q90" s="675"/>
      <c r="R90" s="675"/>
      <c r="S90" s="675"/>
      <c r="T90" s="675"/>
      <c r="U90" s="675"/>
      <c r="V90" s="675"/>
      <c r="W90" s="327"/>
      <c r="X90" s="327"/>
      <c r="Y90" s="327"/>
      <c r="Z90" s="327"/>
      <c r="AA90" s="327"/>
    </row>
    <row r="91" spans="1:27" s="40" customFormat="1" ht="15">
      <c r="A91" s="327"/>
      <c r="B91" s="327"/>
      <c r="C91" s="327"/>
      <c r="D91" s="327"/>
      <c r="E91" s="327"/>
      <c r="F91" s="327"/>
      <c r="G91" s="675"/>
      <c r="H91" s="675"/>
      <c r="I91" s="675"/>
      <c r="J91" s="675"/>
      <c r="K91" s="675"/>
      <c r="L91" s="675"/>
      <c r="M91" s="675"/>
      <c r="N91" s="675"/>
      <c r="O91" s="675"/>
      <c r="P91" s="675"/>
      <c r="Q91" s="675"/>
      <c r="R91" s="675"/>
      <c r="S91" s="675"/>
      <c r="T91" s="675"/>
      <c r="U91" s="675"/>
      <c r="V91" s="675"/>
      <c r="W91" s="327"/>
      <c r="X91" s="327"/>
      <c r="Y91" s="327"/>
      <c r="Z91" s="327"/>
      <c r="AA91" s="327"/>
    </row>
    <row r="92" spans="1:27" s="40" customFormat="1" ht="15">
      <c r="A92" s="327"/>
      <c r="B92" s="327"/>
      <c r="C92" s="327"/>
      <c r="D92" s="327"/>
      <c r="E92" s="327"/>
      <c r="F92" s="327"/>
      <c r="G92" s="675"/>
      <c r="H92" s="675"/>
      <c r="I92" s="675"/>
      <c r="J92" s="675"/>
      <c r="K92" s="675"/>
      <c r="L92" s="675"/>
      <c r="M92" s="675"/>
      <c r="N92" s="675"/>
      <c r="O92" s="675"/>
      <c r="P92" s="675"/>
      <c r="Q92" s="675"/>
      <c r="R92" s="675"/>
      <c r="S92" s="675"/>
      <c r="T92" s="675"/>
      <c r="U92" s="675"/>
      <c r="V92" s="675"/>
      <c r="W92" s="327"/>
      <c r="X92" s="327"/>
      <c r="Y92" s="327"/>
      <c r="Z92" s="327"/>
      <c r="AA92" s="327"/>
    </row>
    <row r="93" spans="1:27" s="40" customFormat="1" ht="15">
      <c r="A93" s="327"/>
      <c r="B93" s="327"/>
      <c r="C93" s="327"/>
      <c r="D93" s="327"/>
      <c r="E93" s="327"/>
      <c r="F93" s="327"/>
      <c r="G93" s="675"/>
      <c r="H93" s="675"/>
      <c r="I93" s="675"/>
      <c r="J93" s="675"/>
      <c r="K93" s="675"/>
      <c r="L93" s="675"/>
      <c r="M93" s="675"/>
      <c r="N93" s="675"/>
      <c r="O93" s="675"/>
      <c r="P93" s="675"/>
      <c r="Q93" s="675"/>
      <c r="R93" s="675"/>
      <c r="S93" s="675"/>
      <c r="T93" s="675"/>
      <c r="U93" s="675"/>
      <c r="V93" s="675"/>
      <c r="W93" s="327"/>
      <c r="X93" s="327"/>
      <c r="Y93" s="327"/>
      <c r="Z93" s="327"/>
      <c r="AA93" s="327"/>
    </row>
    <row r="94" spans="1:27" s="40" customFormat="1" ht="15">
      <c r="A94" s="327"/>
      <c r="B94" s="327"/>
      <c r="C94" s="327"/>
      <c r="D94" s="327"/>
      <c r="E94" s="327"/>
      <c r="F94" s="327"/>
      <c r="G94" s="675"/>
      <c r="H94" s="675"/>
      <c r="I94" s="675"/>
      <c r="J94" s="675"/>
      <c r="K94" s="675"/>
      <c r="L94" s="675"/>
      <c r="M94" s="675"/>
      <c r="N94" s="675"/>
      <c r="O94" s="675"/>
      <c r="P94" s="675"/>
      <c r="Q94" s="675"/>
      <c r="R94" s="675"/>
      <c r="S94" s="675"/>
      <c r="T94" s="675"/>
      <c r="U94" s="675"/>
      <c r="V94" s="675"/>
      <c r="W94" s="327"/>
      <c r="X94" s="327"/>
      <c r="Y94" s="327"/>
      <c r="Z94" s="327"/>
      <c r="AA94" s="327"/>
    </row>
    <row r="95" spans="1:27" s="40" customFormat="1" ht="15">
      <c r="A95" s="327"/>
      <c r="B95" s="327"/>
      <c r="C95" s="327"/>
      <c r="D95" s="327"/>
      <c r="E95" s="327"/>
      <c r="F95" s="327"/>
      <c r="G95" s="675"/>
      <c r="H95" s="675"/>
      <c r="I95" s="675"/>
      <c r="J95" s="675"/>
      <c r="K95" s="675"/>
      <c r="L95" s="675"/>
      <c r="M95" s="675"/>
      <c r="N95" s="675"/>
      <c r="O95" s="675"/>
      <c r="P95" s="675"/>
      <c r="Q95" s="675"/>
      <c r="R95" s="675"/>
      <c r="S95" s="675"/>
      <c r="T95" s="675"/>
      <c r="U95" s="675"/>
      <c r="V95" s="675"/>
      <c r="W95" s="327"/>
      <c r="X95" s="327"/>
      <c r="Y95" s="327"/>
      <c r="Z95" s="327"/>
      <c r="AA95" s="327"/>
    </row>
    <row r="96" spans="1:27" s="40" customFormat="1" ht="15">
      <c r="A96" s="327"/>
      <c r="B96" s="327"/>
      <c r="C96" s="327"/>
      <c r="D96" s="327"/>
      <c r="E96" s="327"/>
      <c r="F96" s="327"/>
      <c r="G96" s="675"/>
      <c r="H96" s="675"/>
      <c r="I96" s="675"/>
      <c r="J96" s="675"/>
      <c r="K96" s="675"/>
      <c r="L96" s="675"/>
      <c r="M96" s="675"/>
      <c r="N96" s="675"/>
      <c r="O96" s="675"/>
      <c r="P96" s="675"/>
      <c r="Q96" s="675"/>
      <c r="R96" s="675"/>
      <c r="S96" s="675"/>
      <c r="T96" s="675"/>
      <c r="U96" s="675"/>
      <c r="V96" s="675"/>
      <c r="W96" s="327"/>
      <c r="X96" s="327"/>
      <c r="Y96" s="327"/>
      <c r="Z96" s="327"/>
      <c r="AA96" s="327"/>
    </row>
    <row r="97" spans="1:27" s="40" customFormat="1" ht="15">
      <c r="A97" s="327"/>
      <c r="B97" s="327"/>
      <c r="C97" s="327"/>
      <c r="D97" s="327"/>
      <c r="E97" s="327"/>
      <c r="F97" s="327"/>
      <c r="G97" s="675"/>
      <c r="H97" s="675"/>
      <c r="I97" s="675"/>
      <c r="J97" s="675"/>
      <c r="K97" s="675"/>
      <c r="L97" s="675"/>
      <c r="M97" s="675"/>
      <c r="N97" s="675"/>
      <c r="O97" s="675"/>
      <c r="P97" s="675"/>
      <c r="Q97" s="675"/>
      <c r="R97" s="675"/>
      <c r="S97" s="675"/>
      <c r="T97" s="675"/>
      <c r="U97" s="675"/>
      <c r="V97" s="675"/>
      <c r="W97" s="327"/>
      <c r="X97" s="327"/>
      <c r="Y97" s="327"/>
      <c r="Z97" s="327"/>
      <c r="AA97" s="327"/>
    </row>
    <row r="98" spans="1:27" s="40" customFormat="1" ht="15">
      <c r="A98" s="327"/>
      <c r="B98" s="327"/>
      <c r="C98" s="327"/>
      <c r="D98" s="327"/>
      <c r="E98" s="327"/>
      <c r="F98" s="327"/>
      <c r="G98" s="675"/>
      <c r="H98" s="675"/>
      <c r="I98" s="675"/>
      <c r="J98" s="675"/>
      <c r="K98" s="675"/>
      <c r="L98" s="675"/>
      <c r="M98" s="675"/>
      <c r="N98" s="675"/>
      <c r="O98" s="675"/>
      <c r="P98" s="675"/>
      <c r="Q98" s="675"/>
      <c r="R98" s="675"/>
      <c r="S98" s="675"/>
      <c r="T98" s="675"/>
      <c r="U98" s="675"/>
      <c r="V98" s="675"/>
      <c r="W98" s="327"/>
      <c r="X98" s="327"/>
      <c r="Y98" s="327"/>
      <c r="Z98" s="327"/>
      <c r="AA98" s="327"/>
    </row>
    <row r="99" spans="1:27" s="40" customFormat="1" ht="15">
      <c r="A99" s="327"/>
      <c r="B99" s="327"/>
      <c r="C99" s="327"/>
      <c r="D99" s="327"/>
      <c r="E99" s="327"/>
      <c r="F99" s="327"/>
      <c r="G99" s="675"/>
      <c r="H99" s="675"/>
      <c r="I99" s="675"/>
      <c r="J99" s="675"/>
      <c r="K99" s="675"/>
      <c r="L99" s="675"/>
      <c r="M99" s="675"/>
      <c r="N99" s="675"/>
      <c r="O99" s="675"/>
      <c r="P99" s="675"/>
      <c r="Q99" s="675"/>
      <c r="R99" s="675"/>
      <c r="S99" s="675"/>
      <c r="T99" s="675"/>
      <c r="U99" s="675"/>
      <c r="V99" s="675"/>
      <c r="W99" s="327"/>
      <c r="X99" s="327"/>
      <c r="Y99" s="327"/>
      <c r="Z99" s="327"/>
      <c r="AA99" s="327"/>
    </row>
    <row r="100" spans="1:27" s="40" customFormat="1" ht="15">
      <c r="A100" s="327"/>
      <c r="B100" s="327"/>
      <c r="C100" s="327"/>
      <c r="D100" s="327"/>
      <c r="E100" s="327"/>
      <c r="F100" s="327"/>
      <c r="G100" s="675"/>
      <c r="H100" s="675"/>
      <c r="I100" s="675"/>
      <c r="J100" s="675"/>
      <c r="K100" s="675"/>
      <c r="L100" s="675"/>
      <c r="M100" s="675"/>
      <c r="N100" s="675"/>
      <c r="O100" s="675"/>
      <c r="P100" s="675"/>
      <c r="Q100" s="675"/>
      <c r="R100" s="675"/>
      <c r="S100" s="675"/>
      <c r="T100" s="675"/>
      <c r="U100" s="675"/>
      <c r="V100" s="675"/>
      <c r="W100" s="327"/>
      <c r="X100" s="327"/>
      <c r="Y100" s="327"/>
      <c r="Z100" s="327"/>
      <c r="AA100" s="327"/>
    </row>
    <row r="101" spans="1:27" s="40" customFormat="1" ht="15">
      <c r="A101" s="327"/>
      <c r="B101" s="327"/>
      <c r="C101" s="327"/>
      <c r="D101" s="327"/>
      <c r="E101" s="327"/>
      <c r="F101" s="327"/>
      <c r="G101" s="675"/>
      <c r="H101" s="675"/>
      <c r="I101" s="675"/>
      <c r="J101" s="675"/>
      <c r="K101" s="675"/>
      <c r="L101" s="675"/>
      <c r="M101" s="675"/>
      <c r="N101" s="675"/>
      <c r="O101" s="675"/>
      <c r="P101" s="675"/>
      <c r="Q101" s="675"/>
      <c r="R101" s="675"/>
      <c r="S101" s="675"/>
      <c r="T101" s="675"/>
      <c r="U101" s="675"/>
      <c r="V101" s="675"/>
      <c r="W101" s="327"/>
      <c r="X101" s="327"/>
      <c r="Y101" s="327"/>
      <c r="Z101" s="327"/>
      <c r="AA101" s="327"/>
    </row>
    <row r="102" spans="1:27" s="40" customFormat="1" ht="15">
      <c r="A102" s="327"/>
      <c r="B102" s="327"/>
      <c r="C102" s="327"/>
      <c r="D102" s="327"/>
      <c r="E102" s="327"/>
      <c r="F102" s="327"/>
      <c r="G102" s="675"/>
      <c r="H102" s="675"/>
      <c r="I102" s="675"/>
      <c r="J102" s="675"/>
      <c r="K102" s="675"/>
      <c r="L102" s="675"/>
      <c r="M102" s="675"/>
      <c r="N102" s="675"/>
      <c r="O102" s="675"/>
      <c r="P102" s="675"/>
      <c r="Q102" s="675"/>
      <c r="R102" s="675"/>
      <c r="S102" s="675"/>
      <c r="T102" s="675"/>
      <c r="U102" s="675"/>
      <c r="V102" s="675"/>
      <c r="W102" s="327"/>
      <c r="X102" s="327"/>
      <c r="Y102" s="327"/>
      <c r="Z102" s="327"/>
      <c r="AA102" s="327"/>
    </row>
    <row r="103" spans="1:27" s="40" customFormat="1" ht="15">
      <c r="A103" s="327"/>
      <c r="B103" s="327"/>
      <c r="C103" s="327"/>
      <c r="D103" s="327"/>
      <c r="E103" s="327"/>
      <c r="F103" s="327"/>
      <c r="G103" s="675"/>
      <c r="H103" s="675"/>
      <c r="I103" s="675"/>
      <c r="J103" s="675"/>
      <c r="K103" s="675"/>
      <c r="L103" s="675"/>
      <c r="M103" s="675"/>
      <c r="N103" s="675"/>
      <c r="O103" s="675"/>
      <c r="P103" s="675"/>
      <c r="Q103" s="675"/>
      <c r="R103" s="675"/>
      <c r="S103" s="675"/>
      <c r="T103" s="675"/>
      <c r="U103" s="675"/>
      <c r="V103" s="675"/>
      <c r="W103" s="327"/>
      <c r="X103" s="327"/>
      <c r="Y103" s="327"/>
      <c r="Z103" s="327"/>
      <c r="AA103" s="327"/>
    </row>
    <row r="104" spans="1:27" s="40" customFormat="1" ht="15">
      <c r="A104" s="327"/>
      <c r="B104" s="327"/>
      <c r="C104" s="327"/>
      <c r="D104" s="327"/>
      <c r="E104" s="327"/>
      <c r="F104" s="327"/>
      <c r="G104" s="675"/>
      <c r="H104" s="675"/>
      <c r="I104" s="675"/>
      <c r="J104" s="675"/>
      <c r="K104" s="675"/>
      <c r="L104" s="675"/>
      <c r="M104" s="675"/>
      <c r="N104" s="675"/>
      <c r="O104" s="675"/>
      <c r="P104" s="675"/>
      <c r="Q104" s="675"/>
      <c r="R104" s="675"/>
      <c r="S104" s="675"/>
      <c r="T104" s="675"/>
      <c r="U104" s="675"/>
      <c r="V104" s="675"/>
      <c r="W104" s="327"/>
      <c r="X104" s="327"/>
      <c r="Y104" s="327"/>
      <c r="Z104" s="327"/>
      <c r="AA104" s="327"/>
    </row>
    <row r="105" spans="1:27" s="40" customFormat="1" ht="15">
      <c r="A105" s="327"/>
      <c r="B105" s="327"/>
      <c r="C105" s="327"/>
      <c r="D105" s="327"/>
      <c r="E105" s="327"/>
      <c r="F105" s="327"/>
      <c r="G105" s="675"/>
      <c r="H105" s="675"/>
      <c r="I105" s="675"/>
      <c r="J105" s="675"/>
      <c r="K105" s="675"/>
      <c r="L105" s="675"/>
      <c r="M105" s="675"/>
      <c r="N105" s="675"/>
      <c r="O105" s="675"/>
      <c r="P105" s="675"/>
      <c r="Q105" s="675"/>
      <c r="R105" s="675"/>
      <c r="S105" s="675"/>
      <c r="T105" s="675"/>
      <c r="U105" s="675"/>
      <c r="V105" s="675"/>
      <c r="W105" s="327"/>
      <c r="X105" s="327"/>
      <c r="Y105" s="327"/>
      <c r="Z105" s="327"/>
      <c r="AA105" s="327"/>
    </row>
    <row r="106" spans="1:27" s="40" customFormat="1" ht="15">
      <c r="A106" s="327"/>
      <c r="B106" s="327"/>
      <c r="C106" s="327"/>
      <c r="D106" s="327"/>
      <c r="E106" s="327"/>
      <c r="F106" s="327"/>
      <c r="G106" s="675"/>
      <c r="H106" s="675"/>
      <c r="I106" s="675"/>
      <c r="J106" s="675"/>
      <c r="K106" s="675"/>
      <c r="L106" s="675"/>
      <c r="M106" s="675"/>
      <c r="N106" s="675"/>
      <c r="O106" s="675"/>
      <c r="P106" s="675"/>
      <c r="Q106" s="675"/>
      <c r="R106" s="675"/>
      <c r="S106" s="675"/>
      <c r="T106" s="675"/>
      <c r="U106" s="675"/>
      <c r="V106" s="675"/>
      <c r="W106" s="327"/>
      <c r="X106" s="327"/>
      <c r="Y106" s="327"/>
      <c r="Z106" s="327"/>
      <c r="AA106" s="327"/>
    </row>
    <row r="107" spans="1:27" s="40" customFormat="1" ht="15">
      <c r="A107" s="327"/>
      <c r="B107" s="327"/>
      <c r="C107" s="327"/>
      <c r="D107" s="327"/>
      <c r="E107" s="327"/>
      <c r="F107" s="327"/>
      <c r="G107" s="675"/>
      <c r="H107" s="675"/>
      <c r="I107" s="675"/>
      <c r="J107" s="675"/>
      <c r="K107" s="675"/>
      <c r="L107" s="675"/>
      <c r="M107" s="675"/>
      <c r="N107" s="675"/>
      <c r="O107" s="675"/>
      <c r="P107" s="675"/>
      <c r="Q107" s="675"/>
      <c r="R107" s="675"/>
      <c r="S107" s="675"/>
      <c r="T107" s="675"/>
      <c r="U107" s="675"/>
      <c r="V107" s="675"/>
      <c r="W107" s="327"/>
      <c r="X107" s="327"/>
      <c r="Y107" s="327"/>
      <c r="Z107" s="327"/>
      <c r="AA107" s="327"/>
    </row>
    <row r="108" spans="1:27" s="40" customFormat="1" ht="15">
      <c r="A108" s="327"/>
      <c r="B108" s="327"/>
      <c r="C108" s="327"/>
      <c r="D108" s="327"/>
      <c r="E108" s="327"/>
      <c r="F108" s="327"/>
      <c r="G108" s="675"/>
      <c r="H108" s="675"/>
      <c r="I108" s="675"/>
      <c r="J108" s="675"/>
      <c r="K108" s="675"/>
      <c r="L108" s="675"/>
      <c r="M108" s="675"/>
      <c r="N108" s="675"/>
      <c r="O108" s="675"/>
      <c r="P108" s="675"/>
      <c r="Q108" s="675"/>
      <c r="R108" s="675"/>
      <c r="S108" s="675"/>
      <c r="T108" s="675"/>
      <c r="U108" s="675"/>
      <c r="V108" s="675"/>
      <c r="W108" s="327"/>
      <c r="X108" s="327"/>
      <c r="Y108" s="327"/>
      <c r="Z108" s="327"/>
      <c r="AA108" s="327"/>
    </row>
    <row r="109" spans="1:27" s="40" customFormat="1" ht="15">
      <c r="A109" s="327"/>
      <c r="B109" s="327"/>
      <c r="C109" s="327"/>
      <c r="D109" s="327"/>
      <c r="E109" s="327"/>
      <c r="F109" s="327"/>
      <c r="G109" s="675"/>
      <c r="H109" s="675"/>
      <c r="I109" s="675"/>
      <c r="J109" s="675"/>
      <c r="K109" s="675"/>
      <c r="L109" s="675"/>
      <c r="M109" s="675"/>
      <c r="N109" s="675"/>
      <c r="O109" s="675"/>
      <c r="P109" s="675"/>
      <c r="Q109" s="675"/>
      <c r="R109" s="675"/>
      <c r="S109" s="675"/>
      <c r="T109" s="675"/>
      <c r="U109" s="675"/>
      <c r="V109" s="675"/>
      <c r="W109" s="327"/>
      <c r="X109" s="327"/>
      <c r="Y109" s="327"/>
      <c r="Z109" s="327"/>
      <c r="AA109" s="327"/>
    </row>
    <row r="110" spans="1:27" s="40" customFormat="1" ht="15">
      <c r="A110" s="327"/>
      <c r="B110" s="327"/>
      <c r="C110" s="327"/>
      <c r="D110" s="327"/>
      <c r="E110" s="327"/>
      <c r="F110" s="327"/>
      <c r="G110" s="675"/>
      <c r="H110" s="675"/>
      <c r="I110" s="675"/>
      <c r="J110" s="675"/>
      <c r="K110" s="675"/>
      <c r="L110" s="675"/>
      <c r="M110" s="675"/>
      <c r="N110" s="675"/>
      <c r="O110" s="675"/>
      <c r="P110" s="675"/>
      <c r="Q110" s="675"/>
      <c r="R110" s="675"/>
      <c r="S110" s="675"/>
      <c r="T110" s="675"/>
      <c r="U110" s="675"/>
      <c r="V110" s="675"/>
      <c r="W110" s="327"/>
      <c r="X110" s="327"/>
      <c r="Y110" s="327"/>
      <c r="Z110" s="327"/>
      <c r="AA110" s="327"/>
    </row>
    <row r="111" spans="1:27" s="40" customFormat="1" ht="15">
      <c r="A111" s="327"/>
      <c r="B111" s="327"/>
      <c r="C111" s="327"/>
      <c r="D111" s="327"/>
      <c r="E111" s="327"/>
      <c r="F111" s="327"/>
      <c r="G111" s="675"/>
      <c r="H111" s="675"/>
      <c r="I111" s="675"/>
      <c r="J111" s="675"/>
      <c r="K111" s="675"/>
      <c r="L111" s="675"/>
      <c r="M111" s="675"/>
      <c r="N111" s="675"/>
      <c r="O111" s="675"/>
      <c r="P111" s="675"/>
      <c r="Q111" s="675"/>
      <c r="R111" s="675"/>
      <c r="S111" s="675"/>
      <c r="T111" s="675"/>
      <c r="U111" s="675"/>
      <c r="V111" s="675"/>
      <c r="W111" s="327"/>
      <c r="X111" s="327"/>
      <c r="Y111" s="327"/>
      <c r="Z111" s="327"/>
      <c r="AA111" s="327"/>
    </row>
    <row r="112" spans="1:27" s="40" customFormat="1" ht="15">
      <c r="A112" s="327"/>
      <c r="B112" s="327"/>
      <c r="C112" s="327"/>
      <c r="D112" s="327"/>
      <c r="E112" s="327"/>
      <c r="F112" s="327"/>
      <c r="G112" s="675"/>
      <c r="H112" s="675"/>
      <c r="I112" s="675"/>
      <c r="J112" s="675"/>
      <c r="K112" s="675"/>
      <c r="L112" s="675"/>
      <c r="M112" s="675"/>
      <c r="N112" s="675"/>
      <c r="O112" s="675"/>
      <c r="P112" s="675"/>
      <c r="Q112" s="675"/>
      <c r="R112" s="675"/>
      <c r="S112" s="675"/>
      <c r="T112" s="675"/>
      <c r="U112" s="675"/>
      <c r="V112" s="675"/>
      <c r="W112" s="327"/>
      <c r="X112" s="327"/>
      <c r="Y112" s="327"/>
      <c r="Z112" s="327"/>
      <c r="AA112" s="327"/>
    </row>
    <row r="113" spans="1:27" s="40" customFormat="1" ht="15">
      <c r="A113" s="327"/>
      <c r="B113" s="327"/>
      <c r="C113" s="327"/>
      <c r="D113" s="327"/>
      <c r="E113" s="327"/>
      <c r="F113" s="327"/>
      <c r="G113" s="675"/>
      <c r="H113" s="675"/>
      <c r="I113" s="675"/>
      <c r="J113" s="675"/>
      <c r="K113" s="675"/>
      <c r="L113" s="675"/>
      <c r="M113" s="675"/>
      <c r="N113" s="675"/>
      <c r="O113" s="675"/>
      <c r="P113" s="675"/>
      <c r="Q113" s="675"/>
      <c r="R113" s="675"/>
      <c r="S113" s="675"/>
      <c r="T113" s="675"/>
      <c r="U113" s="675"/>
      <c r="V113" s="675"/>
      <c r="W113" s="327"/>
      <c r="X113" s="327"/>
      <c r="Y113" s="327"/>
      <c r="Z113" s="327"/>
      <c r="AA113" s="327"/>
    </row>
    <row r="114" spans="1:27" s="40" customFormat="1" ht="15">
      <c r="A114" s="327"/>
      <c r="B114" s="327"/>
      <c r="C114" s="327"/>
      <c r="D114" s="327"/>
      <c r="E114" s="327"/>
      <c r="F114" s="327"/>
      <c r="G114" s="675"/>
      <c r="H114" s="675"/>
      <c r="I114" s="675"/>
      <c r="J114" s="675"/>
      <c r="K114" s="675"/>
      <c r="L114" s="675"/>
      <c r="M114" s="675"/>
      <c r="N114" s="675"/>
      <c r="O114" s="675"/>
      <c r="P114" s="675"/>
      <c r="Q114" s="675"/>
      <c r="R114" s="675"/>
      <c r="S114" s="675"/>
      <c r="T114" s="675"/>
      <c r="U114" s="675"/>
      <c r="V114" s="675"/>
      <c r="W114" s="327"/>
      <c r="X114" s="327"/>
      <c r="Y114" s="327"/>
      <c r="Z114" s="327"/>
      <c r="AA114" s="327"/>
    </row>
    <row r="115" spans="1:27" s="40" customFormat="1" ht="15">
      <c r="A115" s="327"/>
      <c r="B115" s="327"/>
      <c r="C115" s="327"/>
      <c r="D115" s="327"/>
      <c r="E115" s="327"/>
      <c r="F115" s="327"/>
      <c r="G115" s="675"/>
      <c r="H115" s="675"/>
      <c r="I115" s="675"/>
      <c r="J115" s="675"/>
      <c r="K115" s="675"/>
      <c r="L115" s="675"/>
      <c r="M115" s="675"/>
      <c r="N115" s="675"/>
      <c r="O115" s="675"/>
      <c r="P115" s="675"/>
      <c r="Q115" s="675"/>
      <c r="R115" s="675"/>
      <c r="S115" s="675"/>
      <c r="T115" s="675"/>
      <c r="U115" s="675"/>
      <c r="V115" s="675"/>
      <c r="W115" s="327"/>
      <c r="X115" s="327"/>
      <c r="Y115" s="327"/>
      <c r="Z115" s="327"/>
      <c r="AA115" s="327"/>
    </row>
    <row r="116" spans="1:27" s="40" customFormat="1" ht="15">
      <c r="A116" s="327"/>
      <c r="B116" s="327"/>
      <c r="C116" s="327"/>
      <c r="D116" s="327"/>
      <c r="E116" s="327"/>
      <c r="F116" s="327"/>
      <c r="G116" s="675"/>
      <c r="H116" s="675"/>
      <c r="I116" s="675"/>
      <c r="J116" s="675"/>
      <c r="K116" s="675"/>
      <c r="L116" s="675"/>
      <c r="M116" s="675"/>
      <c r="N116" s="675"/>
      <c r="O116" s="675"/>
      <c r="P116" s="675"/>
      <c r="Q116" s="675"/>
      <c r="R116" s="675"/>
      <c r="S116" s="675"/>
      <c r="T116" s="675"/>
      <c r="U116" s="675"/>
      <c r="V116" s="675"/>
      <c r="W116" s="327"/>
      <c r="X116" s="327"/>
      <c r="Y116" s="327"/>
      <c r="Z116" s="327"/>
      <c r="AA116" s="327"/>
    </row>
    <row r="117" spans="1:27" s="40" customFormat="1" ht="15">
      <c r="A117" s="327"/>
      <c r="B117" s="327"/>
      <c r="C117" s="327"/>
      <c r="D117" s="327"/>
      <c r="E117" s="327"/>
      <c r="F117" s="327"/>
      <c r="G117" s="675"/>
      <c r="H117" s="675"/>
      <c r="I117" s="675"/>
      <c r="J117" s="675"/>
      <c r="K117" s="675"/>
      <c r="L117" s="675"/>
      <c r="M117" s="675"/>
      <c r="N117" s="675"/>
      <c r="O117" s="675"/>
      <c r="P117" s="675"/>
      <c r="Q117" s="675"/>
      <c r="R117" s="675"/>
      <c r="S117" s="675"/>
      <c r="T117" s="675"/>
      <c r="U117" s="675"/>
      <c r="V117" s="675"/>
      <c r="W117" s="327"/>
      <c r="X117" s="327"/>
      <c r="Y117" s="327"/>
      <c r="Z117" s="327"/>
      <c r="AA117" s="327"/>
    </row>
    <row r="118" spans="1:27" s="40" customFormat="1" ht="15">
      <c r="A118" s="327"/>
      <c r="B118" s="327"/>
      <c r="C118" s="327"/>
      <c r="D118" s="327"/>
      <c r="E118" s="327"/>
      <c r="F118" s="327"/>
      <c r="G118" s="675"/>
      <c r="H118" s="675"/>
      <c r="I118" s="675"/>
      <c r="J118" s="675"/>
      <c r="K118" s="675"/>
      <c r="L118" s="675"/>
      <c r="M118" s="675"/>
      <c r="N118" s="675"/>
      <c r="O118" s="675"/>
      <c r="P118" s="675"/>
      <c r="Q118" s="675"/>
      <c r="R118" s="675"/>
      <c r="S118" s="675"/>
      <c r="T118" s="675"/>
      <c r="U118" s="675"/>
      <c r="V118" s="675"/>
      <c r="W118" s="327"/>
      <c r="X118" s="327"/>
      <c r="Y118" s="327"/>
      <c r="Z118" s="327"/>
      <c r="AA118" s="327"/>
    </row>
    <row r="119" spans="1:27" s="40" customFormat="1" ht="15">
      <c r="A119" s="327"/>
      <c r="B119" s="327"/>
      <c r="C119" s="327"/>
      <c r="D119" s="327"/>
      <c r="E119" s="327"/>
      <c r="F119" s="327"/>
      <c r="G119" s="675"/>
      <c r="H119" s="675"/>
      <c r="I119" s="675"/>
      <c r="J119" s="675"/>
      <c r="K119" s="675"/>
      <c r="L119" s="675"/>
      <c r="M119" s="675"/>
      <c r="N119" s="675"/>
      <c r="O119" s="675"/>
      <c r="P119" s="675"/>
      <c r="Q119" s="675"/>
      <c r="R119" s="675"/>
      <c r="S119" s="675"/>
      <c r="T119" s="675"/>
      <c r="U119" s="675"/>
      <c r="V119" s="675"/>
      <c r="W119" s="327"/>
      <c r="X119" s="327"/>
      <c r="Y119" s="327"/>
      <c r="Z119" s="327"/>
      <c r="AA119" s="327"/>
    </row>
    <row r="120" spans="1:27" s="40" customFormat="1" ht="15">
      <c r="A120" s="327"/>
      <c r="B120" s="327"/>
      <c r="C120" s="327"/>
      <c r="D120" s="327"/>
      <c r="E120" s="327"/>
      <c r="F120" s="327"/>
      <c r="G120" s="675"/>
      <c r="H120" s="675"/>
      <c r="I120" s="675"/>
      <c r="J120" s="675"/>
      <c r="K120" s="675"/>
      <c r="L120" s="675"/>
      <c r="M120" s="675"/>
      <c r="N120" s="675"/>
      <c r="O120" s="675"/>
      <c r="P120" s="675"/>
      <c r="Q120" s="675"/>
      <c r="R120" s="675"/>
      <c r="S120" s="675"/>
      <c r="T120" s="675"/>
      <c r="U120" s="675"/>
      <c r="V120" s="675"/>
      <c r="W120" s="327"/>
      <c r="X120" s="327"/>
      <c r="Y120" s="327"/>
      <c r="Z120" s="327"/>
      <c r="AA120" s="327"/>
    </row>
    <row r="121" spans="1:27" s="40" customFormat="1" ht="15">
      <c r="A121" s="327"/>
      <c r="B121" s="327"/>
      <c r="C121" s="327"/>
      <c r="D121" s="327"/>
      <c r="E121" s="327"/>
      <c r="F121" s="327"/>
      <c r="G121" s="675"/>
      <c r="H121" s="675"/>
      <c r="I121" s="675"/>
      <c r="J121" s="675"/>
      <c r="K121" s="675"/>
      <c r="L121" s="675"/>
      <c r="M121" s="675"/>
      <c r="N121" s="675"/>
      <c r="O121" s="675"/>
      <c r="P121" s="675"/>
      <c r="Q121" s="675"/>
      <c r="R121" s="675"/>
      <c r="S121" s="675"/>
      <c r="T121" s="675"/>
      <c r="U121" s="675"/>
      <c r="V121" s="675"/>
      <c r="W121" s="327"/>
      <c r="X121" s="327"/>
      <c r="Y121" s="327"/>
      <c r="Z121" s="327"/>
      <c r="AA121" s="327"/>
    </row>
    <row r="122" spans="1:27" s="40" customFormat="1" ht="15">
      <c r="A122" s="327"/>
      <c r="B122" s="327"/>
      <c r="C122" s="327"/>
      <c r="D122" s="327"/>
      <c r="E122" s="327"/>
      <c r="F122" s="327"/>
      <c r="G122" s="675"/>
      <c r="H122" s="675"/>
      <c r="I122" s="675"/>
      <c r="J122" s="675"/>
      <c r="K122" s="675"/>
      <c r="L122" s="675"/>
      <c r="M122" s="675"/>
      <c r="N122" s="675"/>
      <c r="O122" s="675"/>
      <c r="P122" s="675"/>
      <c r="Q122" s="675"/>
      <c r="R122" s="675"/>
      <c r="S122" s="675"/>
      <c r="T122" s="675"/>
      <c r="U122" s="675"/>
      <c r="V122" s="675"/>
      <c r="W122" s="327"/>
      <c r="X122" s="327"/>
      <c r="Y122" s="327"/>
      <c r="Z122" s="327"/>
      <c r="AA122" s="327"/>
    </row>
    <row r="123" spans="1:27" s="40" customFormat="1" ht="15">
      <c r="A123" s="327"/>
      <c r="B123" s="327"/>
      <c r="C123" s="327"/>
      <c r="D123" s="327"/>
      <c r="E123" s="327"/>
      <c r="F123" s="327"/>
      <c r="G123" s="675"/>
      <c r="H123" s="675"/>
      <c r="I123" s="675"/>
      <c r="J123" s="675"/>
      <c r="K123" s="675"/>
      <c r="L123" s="675"/>
      <c r="M123" s="675"/>
      <c r="N123" s="675"/>
      <c r="O123" s="675"/>
      <c r="P123" s="675"/>
      <c r="Q123" s="675"/>
      <c r="R123" s="675"/>
      <c r="S123" s="675"/>
      <c r="T123" s="675"/>
      <c r="U123" s="675"/>
      <c r="V123" s="675"/>
      <c r="W123" s="327"/>
      <c r="X123" s="327"/>
      <c r="Y123" s="327"/>
      <c r="Z123" s="327"/>
      <c r="AA123" s="327"/>
    </row>
    <row r="124" spans="1:27" s="40" customFormat="1" ht="15">
      <c r="A124" s="327"/>
      <c r="B124" s="327"/>
      <c r="C124" s="327"/>
      <c r="D124" s="327"/>
      <c r="E124" s="327"/>
      <c r="F124" s="327"/>
      <c r="G124" s="675"/>
      <c r="H124" s="675"/>
      <c r="I124" s="675"/>
      <c r="J124" s="675"/>
      <c r="K124" s="675"/>
      <c r="L124" s="675"/>
      <c r="M124" s="675"/>
      <c r="N124" s="675"/>
      <c r="O124" s="675"/>
      <c r="P124" s="675"/>
      <c r="Q124" s="675"/>
      <c r="R124" s="675"/>
      <c r="S124" s="675"/>
      <c r="T124" s="675"/>
      <c r="U124" s="675"/>
      <c r="V124" s="675"/>
      <c r="W124" s="327"/>
      <c r="X124" s="327"/>
      <c r="Y124" s="327"/>
      <c r="Z124" s="327"/>
      <c r="AA124" s="327"/>
    </row>
    <row r="125" spans="1:27" s="40" customFormat="1" ht="15">
      <c r="A125" s="327"/>
      <c r="B125" s="327"/>
      <c r="C125" s="327"/>
      <c r="D125" s="327"/>
      <c r="E125" s="327"/>
      <c r="F125" s="327"/>
      <c r="G125" s="675"/>
      <c r="H125" s="675"/>
      <c r="I125" s="675"/>
      <c r="J125" s="675"/>
      <c r="K125" s="675"/>
      <c r="L125" s="675"/>
      <c r="M125" s="675"/>
      <c r="N125" s="675"/>
      <c r="O125" s="675"/>
      <c r="P125" s="675"/>
      <c r="Q125" s="675"/>
      <c r="R125" s="675"/>
      <c r="S125" s="675"/>
      <c r="T125" s="675"/>
      <c r="U125" s="675"/>
      <c r="V125" s="675"/>
      <c r="W125" s="327"/>
      <c r="X125" s="327"/>
      <c r="Y125" s="327"/>
      <c r="Z125" s="327"/>
      <c r="AA125" s="327"/>
    </row>
    <row r="126" spans="1:27" s="40" customFormat="1" ht="15">
      <c r="A126" s="327"/>
      <c r="B126" s="327"/>
      <c r="C126" s="327"/>
      <c r="D126" s="327"/>
      <c r="E126" s="327"/>
      <c r="F126" s="327"/>
      <c r="G126" s="675"/>
      <c r="H126" s="675"/>
      <c r="I126" s="675"/>
      <c r="J126" s="675"/>
      <c r="K126" s="675"/>
      <c r="L126" s="675"/>
      <c r="M126" s="675"/>
      <c r="N126" s="675"/>
      <c r="O126" s="675"/>
      <c r="P126" s="675"/>
      <c r="Q126" s="675"/>
      <c r="R126" s="675"/>
      <c r="S126" s="675"/>
      <c r="T126" s="675"/>
      <c r="U126" s="675"/>
      <c r="V126" s="675"/>
      <c r="W126" s="327"/>
      <c r="X126" s="327"/>
      <c r="Y126" s="327"/>
      <c r="Z126" s="327"/>
      <c r="AA126" s="327"/>
    </row>
    <row r="127" spans="1:27" s="40" customFormat="1" ht="15">
      <c r="A127" s="327"/>
      <c r="B127" s="327"/>
      <c r="C127" s="327"/>
      <c r="D127" s="327"/>
      <c r="E127" s="327"/>
      <c r="F127" s="327"/>
      <c r="G127" s="675"/>
      <c r="H127" s="675"/>
      <c r="I127" s="675"/>
      <c r="J127" s="675"/>
      <c r="K127" s="675"/>
      <c r="L127" s="675"/>
      <c r="M127" s="675"/>
      <c r="N127" s="675"/>
      <c r="O127" s="675"/>
      <c r="P127" s="675"/>
      <c r="Q127" s="675"/>
      <c r="R127" s="675"/>
      <c r="S127" s="675"/>
      <c r="T127" s="675"/>
      <c r="U127" s="675"/>
      <c r="V127" s="675"/>
      <c r="W127" s="327"/>
      <c r="X127" s="327"/>
      <c r="Y127" s="327"/>
      <c r="Z127" s="327"/>
      <c r="AA127" s="327"/>
    </row>
    <row r="128" spans="1:27" s="40" customFormat="1" ht="15">
      <c r="A128" s="327"/>
      <c r="B128" s="327"/>
      <c r="C128" s="327"/>
      <c r="D128" s="327"/>
      <c r="E128" s="327"/>
      <c r="F128" s="327"/>
      <c r="G128" s="675"/>
      <c r="H128" s="675"/>
      <c r="I128" s="675"/>
      <c r="J128" s="675"/>
      <c r="K128" s="675"/>
      <c r="L128" s="675"/>
      <c r="M128" s="675"/>
      <c r="N128" s="675"/>
      <c r="O128" s="675"/>
      <c r="P128" s="675"/>
      <c r="Q128" s="675"/>
      <c r="R128" s="675"/>
      <c r="S128" s="675"/>
      <c r="T128" s="675"/>
      <c r="U128" s="675"/>
      <c r="V128" s="675"/>
      <c r="W128" s="327"/>
      <c r="X128" s="327"/>
      <c r="Y128" s="327"/>
      <c r="Z128" s="327"/>
      <c r="AA128" s="327"/>
    </row>
    <row r="129" spans="1:27" s="40" customFormat="1" ht="15">
      <c r="A129" s="327"/>
      <c r="B129" s="327"/>
      <c r="C129" s="327"/>
      <c r="D129" s="327"/>
      <c r="E129" s="327"/>
      <c r="F129" s="327"/>
      <c r="G129" s="675"/>
      <c r="H129" s="675"/>
      <c r="I129" s="675"/>
      <c r="J129" s="675"/>
      <c r="K129" s="675"/>
      <c r="L129" s="675"/>
      <c r="M129" s="675"/>
      <c r="N129" s="675"/>
      <c r="O129" s="675"/>
      <c r="P129" s="675"/>
      <c r="Q129" s="675"/>
      <c r="R129" s="675"/>
      <c r="S129" s="675"/>
      <c r="T129" s="675"/>
      <c r="U129" s="675"/>
      <c r="V129" s="675"/>
      <c r="W129" s="327"/>
      <c r="X129" s="327"/>
      <c r="Y129" s="327"/>
      <c r="Z129" s="327"/>
      <c r="AA129" s="327"/>
    </row>
    <row r="130" spans="1:27" s="40" customFormat="1" ht="15">
      <c r="A130" s="327"/>
      <c r="B130" s="327"/>
      <c r="C130" s="327"/>
      <c r="D130" s="327"/>
      <c r="E130" s="327"/>
      <c r="F130" s="327"/>
      <c r="G130" s="675"/>
      <c r="H130" s="675"/>
      <c r="I130" s="675"/>
      <c r="J130" s="675"/>
      <c r="K130" s="675"/>
      <c r="L130" s="675"/>
      <c r="M130" s="675"/>
      <c r="N130" s="675"/>
      <c r="O130" s="675"/>
      <c r="P130" s="675"/>
      <c r="Q130" s="675"/>
      <c r="R130" s="675"/>
      <c r="S130" s="675"/>
      <c r="T130" s="675"/>
      <c r="U130" s="675"/>
      <c r="V130" s="675"/>
      <c r="W130" s="327"/>
      <c r="X130" s="327"/>
      <c r="Y130" s="327"/>
      <c r="Z130" s="327"/>
      <c r="AA130" s="327"/>
    </row>
    <row r="131" spans="1:27" s="40" customFormat="1" ht="15">
      <c r="A131" s="327"/>
      <c r="B131" s="327"/>
      <c r="C131" s="327"/>
      <c r="D131" s="327"/>
      <c r="E131" s="327"/>
      <c r="F131" s="327"/>
      <c r="G131" s="675"/>
      <c r="H131" s="675"/>
      <c r="I131" s="675"/>
      <c r="J131" s="675"/>
      <c r="K131" s="675"/>
      <c r="L131" s="675"/>
      <c r="M131" s="675"/>
      <c r="N131" s="675"/>
      <c r="O131" s="675"/>
      <c r="P131" s="675"/>
      <c r="Q131" s="675"/>
      <c r="R131" s="675"/>
      <c r="S131" s="675"/>
      <c r="T131" s="675"/>
      <c r="U131" s="675"/>
      <c r="V131" s="675"/>
      <c r="W131" s="327"/>
      <c r="X131" s="327"/>
      <c r="Y131" s="327"/>
      <c r="Z131" s="327"/>
      <c r="AA131" s="327"/>
    </row>
    <row r="132" spans="1:27" s="40" customFormat="1" ht="15">
      <c r="A132" s="327"/>
      <c r="B132" s="327"/>
      <c r="C132" s="327"/>
      <c r="D132" s="327"/>
      <c r="E132" s="327"/>
      <c r="F132" s="327"/>
      <c r="G132" s="675"/>
      <c r="H132" s="675"/>
      <c r="I132" s="675"/>
      <c r="J132" s="675"/>
      <c r="K132" s="675"/>
      <c r="L132" s="675"/>
      <c r="M132" s="675"/>
      <c r="N132" s="675"/>
      <c r="O132" s="675"/>
      <c r="P132" s="675"/>
      <c r="Q132" s="675"/>
      <c r="R132" s="675"/>
      <c r="S132" s="675"/>
      <c r="T132" s="675"/>
      <c r="U132" s="675"/>
      <c r="V132" s="675"/>
      <c r="W132" s="327"/>
      <c r="X132" s="327"/>
      <c r="Y132" s="327"/>
      <c r="Z132" s="327"/>
      <c r="AA132" s="327"/>
    </row>
    <row r="133" spans="1:27" s="40" customFormat="1" ht="15">
      <c r="A133" s="327"/>
      <c r="B133" s="327"/>
      <c r="C133" s="327"/>
      <c r="D133" s="327"/>
      <c r="E133" s="327"/>
      <c r="F133" s="327"/>
      <c r="G133" s="675"/>
      <c r="H133" s="675"/>
      <c r="I133" s="675"/>
      <c r="J133" s="675"/>
      <c r="K133" s="675"/>
      <c r="L133" s="675"/>
      <c r="M133" s="675"/>
      <c r="N133" s="675"/>
      <c r="O133" s="675"/>
      <c r="P133" s="675"/>
      <c r="Q133" s="675"/>
      <c r="R133" s="675"/>
      <c r="S133" s="675"/>
      <c r="T133" s="675"/>
      <c r="U133" s="675"/>
      <c r="V133" s="675"/>
      <c r="W133" s="327"/>
      <c r="X133" s="327"/>
      <c r="Y133" s="327"/>
      <c r="Z133" s="327"/>
      <c r="AA133" s="327"/>
    </row>
    <row r="134" spans="1:27" s="40" customFormat="1" ht="15">
      <c r="A134" s="327"/>
      <c r="B134" s="327"/>
      <c r="C134" s="327"/>
      <c r="D134" s="327"/>
      <c r="E134" s="327"/>
      <c r="F134" s="327"/>
      <c r="G134" s="675"/>
      <c r="H134" s="675"/>
      <c r="I134" s="675"/>
      <c r="J134" s="675"/>
      <c r="K134" s="675"/>
      <c r="L134" s="675"/>
      <c r="M134" s="675"/>
      <c r="N134" s="675"/>
      <c r="O134" s="675"/>
      <c r="P134" s="675"/>
      <c r="Q134" s="675"/>
      <c r="R134" s="675"/>
      <c r="S134" s="675"/>
      <c r="T134" s="675"/>
      <c r="U134" s="675"/>
      <c r="V134" s="675"/>
      <c r="W134" s="327"/>
      <c r="X134" s="327"/>
      <c r="Y134" s="327"/>
      <c r="Z134" s="327"/>
      <c r="AA134" s="327"/>
    </row>
    <row r="135" spans="1:27" s="40" customFormat="1" ht="15">
      <c r="A135" s="327"/>
      <c r="B135" s="327"/>
      <c r="C135" s="327"/>
      <c r="D135" s="327"/>
      <c r="E135" s="327"/>
      <c r="F135" s="327"/>
      <c r="G135" s="675"/>
      <c r="H135" s="675"/>
      <c r="I135" s="675"/>
      <c r="J135" s="675"/>
      <c r="K135" s="675"/>
      <c r="L135" s="675"/>
      <c r="M135" s="675"/>
      <c r="N135" s="675"/>
      <c r="O135" s="675"/>
      <c r="P135" s="675"/>
      <c r="Q135" s="675"/>
      <c r="R135" s="675"/>
      <c r="S135" s="675"/>
      <c r="T135" s="675"/>
      <c r="U135" s="675"/>
      <c r="V135" s="675"/>
      <c r="W135" s="327"/>
      <c r="X135" s="327"/>
      <c r="Y135" s="327"/>
      <c r="Z135" s="327"/>
      <c r="AA135" s="327"/>
    </row>
    <row r="136" spans="1:27" s="40" customFormat="1" ht="15">
      <c r="A136" s="327"/>
      <c r="B136" s="327"/>
      <c r="C136" s="327"/>
      <c r="D136" s="327"/>
      <c r="E136" s="327"/>
      <c r="F136" s="327"/>
      <c r="G136" s="675"/>
      <c r="H136" s="675"/>
      <c r="I136" s="675"/>
      <c r="J136" s="675"/>
      <c r="K136" s="675"/>
      <c r="L136" s="675"/>
      <c r="M136" s="675"/>
      <c r="N136" s="675"/>
      <c r="O136" s="675"/>
      <c r="P136" s="675"/>
      <c r="Q136" s="675"/>
      <c r="R136" s="675"/>
      <c r="S136" s="675"/>
      <c r="T136" s="675"/>
      <c r="U136" s="675"/>
      <c r="V136" s="675"/>
      <c r="W136" s="327"/>
      <c r="X136" s="327"/>
      <c r="Y136" s="327"/>
      <c r="Z136" s="327"/>
      <c r="AA136" s="327"/>
    </row>
    <row r="137" spans="1:27" s="40" customFormat="1" ht="15">
      <c r="A137" s="327"/>
      <c r="B137" s="327"/>
      <c r="C137" s="327"/>
      <c r="D137" s="327"/>
      <c r="E137" s="327"/>
      <c r="F137" s="327"/>
      <c r="G137" s="675"/>
      <c r="H137" s="675"/>
      <c r="I137" s="675"/>
      <c r="J137" s="675"/>
      <c r="K137" s="675"/>
      <c r="L137" s="675"/>
      <c r="M137" s="675"/>
      <c r="N137" s="675"/>
      <c r="O137" s="675"/>
      <c r="P137" s="675"/>
      <c r="Q137" s="675"/>
      <c r="R137" s="675"/>
      <c r="S137" s="675"/>
      <c r="T137" s="675"/>
      <c r="U137" s="675"/>
      <c r="V137" s="675"/>
      <c r="W137" s="327"/>
      <c r="X137" s="327"/>
      <c r="Y137" s="327"/>
      <c r="Z137" s="327"/>
      <c r="AA137" s="327"/>
    </row>
    <row r="138" spans="1:27" s="40" customFormat="1" ht="15">
      <c r="A138" s="327"/>
      <c r="B138" s="327"/>
      <c r="C138" s="327"/>
      <c r="D138" s="327"/>
      <c r="E138" s="327"/>
      <c r="F138" s="327"/>
      <c r="G138" s="675"/>
      <c r="H138" s="675"/>
      <c r="I138" s="675"/>
      <c r="J138" s="675"/>
      <c r="K138" s="675"/>
      <c r="L138" s="675"/>
      <c r="M138" s="675"/>
      <c r="N138" s="675"/>
      <c r="O138" s="675"/>
      <c r="P138" s="675"/>
      <c r="Q138" s="675"/>
      <c r="R138" s="675"/>
      <c r="S138" s="675"/>
      <c r="T138" s="675"/>
      <c r="U138" s="675"/>
      <c r="V138" s="675"/>
      <c r="W138" s="327"/>
      <c r="X138" s="327"/>
      <c r="Y138" s="327"/>
      <c r="Z138" s="327"/>
      <c r="AA138" s="327"/>
    </row>
    <row r="139" spans="1:27" s="40" customFormat="1" ht="15">
      <c r="A139" s="327"/>
      <c r="B139" s="327"/>
      <c r="C139" s="327"/>
      <c r="D139" s="327"/>
      <c r="E139" s="327"/>
      <c r="F139" s="327"/>
      <c r="G139" s="675"/>
      <c r="H139" s="675"/>
      <c r="I139" s="675"/>
      <c r="J139" s="675"/>
      <c r="K139" s="675"/>
      <c r="L139" s="675"/>
      <c r="M139" s="675"/>
      <c r="N139" s="675"/>
      <c r="O139" s="675"/>
      <c r="P139" s="675"/>
      <c r="Q139" s="675"/>
      <c r="R139" s="675"/>
      <c r="S139" s="675"/>
      <c r="T139" s="675"/>
      <c r="U139" s="675"/>
      <c r="V139" s="675"/>
      <c r="W139" s="327"/>
      <c r="X139" s="327"/>
      <c r="Y139" s="327"/>
      <c r="Z139" s="327"/>
      <c r="AA139" s="327"/>
    </row>
    <row r="140" spans="1:27" s="40" customFormat="1" ht="15">
      <c r="A140" s="327"/>
      <c r="B140" s="327"/>
      <c r="C140" s="327"/>
      <c r="D140" s="327"/>
      <c r="E140" s="327"/>
      <c r="F140" s="327"/>
      <c r="G140" s="675"/>
      <c r="H140" s="675"/>
      <c r="I140" s="675"/>
      <c r="J140" s="675"/>
      <c r="K140" s="675"/>
      <c r="L140" s="675"/>
      <c r="M140" s="675"/>
      <c r="N140" s="675"/>
      <c r="O140" s="675"/>
      <c r="P140" s="675"/>
      <c r="Q140" s="675"/>
      <c r="R140" s="675"/>
      <c r="S140" s="675"/>
      <c r="T140" s="675"/>
      <c r="U140" s="675"/>
      <c r="V140" s="675"/>
      <c r="W140" s="327"/>
      <c r="X140" s="327"/>
      <c r="Y140" s="327"/>
      <c r="Z140" s="327"/>
      <c r="AA140" s="327"/>
    </row>
    <row r="141" spans="1:27" s="40" customFormat="1" ht="15">
      <c r="A141" s="327"/>
      <c r="B141" s="327"/>
      <c r="C141" s="327"/>
      <c r="D141" s="327"/>
      <c r="E141" s="327"/>
      <c r="F141" s="327"/>
      <c r="G141" s="675"/>
      <c r="H141" s="675"/>
      <c r="I141" s="675"/>
      <c r="J141" s="675"/>
      <c r="K141" s="675"/>
      <c r="L141" s="675"/>
      <c r="M141" s="675"/>
      <c r="N141" s="675"/>
      <c r="O141" s="675"/>
      <c r="P141" s="675"/>
      <c r="Q141" s="675"/>
      <c r="R141" s="675"/>
      <c r="S141" s="675"/>
      <c r="T141" s="675"/>
      <c r="U141" s="675"/>
      <c r="V141" s="675"/>
      <c r="W141" s="327"/>
      <c r="X141" s="327"/>
      <c r="Y141" s="327"/>
      <c r="Z141" s="327"/>
      <c r="AA141" s="327"/>
    </row>
    <row r="142" spans="1:27" s="40" customFormat="1" ht="15">
      <c r="A142" s="327"/>
      <c r="B142" s="327"/>
      <c r="C142" s="327"/>
      <c r="D142" s="327"/>
      <c r="E142" s="327"/>
      <c r="F142" s="327"/>
      <c r="G142" s="675"/>
      <c r="H142" s="675"/>
      <c r="I142" s="675"/>
      <c r="J142" s="675"/>
      <c r="K142" s="675"/>
      <c r="L142" s="675"/>
      <c r="M142" s="675"/>
      <c r="N142" s="675"/>
      <c r="O142" s="675"/>
      <c r="P142" s="675"/>
      <c r="Q142" s="675"/>
      <c r="R142" s="675"/>
      <c r="S142" s="675"/>
      <c r="T142" s="675"/>
      <c r="U142" s="675"/>
      <c r="V142" s="675"/>
      <c r="W142" s="327"/>
      <c r="X142" s="327"/>
      <c r="Y142" s="327"/>
      <c r="Z142" s="327"/>
      <c r="AA142" s="327"/>
    </row>
    <row r="143" spans="1:27" s="40" customFormat="1" ht="15">
      <c r="A143" s="327"/>
      <c r="B143" s="327"/>
      <c r="C143" s="327"/>
      <c r="D143" s="327"/>
      <c r="E143" s="327"/>
      <c r="F143" s="327"/>
      <c r="G143" s="675"/>
      <c r="H143" s="675"/>
      <c r="I143" s="675"/>
      <c r="J143" s="675"/>
      <c r="K143" s="675"/>
      <c r="L143" s="675"/>
      <c r="M143" s="675"/>
      <c r="N143" s="675"/>
      <c r="O143" s="675"/>
      <c r="P143" s="675"/>
      <c r="Q143" s="675"/>
      <c r="R143" s="675"/>
      <c r="S143" s="675"/>
      <c r="T143" s="675"/>
      <c r="U143" s="675"/>
      <c r="V143" s="675"/>
      <c r="W143" s="327"/>
      <c r="X143" s="327"/>
      <c r="Y143" s="327"/>
      <c r="Z143" s="327"/>
      <c r="AA143" s="327"/>
    </row>
    <row r="144" spans="1:27" s="40" customFormat="1" ht="15">
      <c r="A144" s="327"/>
      <c r="B144" s="327"/>
      <c r="C144" s="327"/>
      <c r="D144" s="327"/>
      <c r="E144" s="327"/>
      <c r="F144" s="327"/>
      <c r="G144" s="675"/>
      <c r="H144" s="675"/>
      <c r="I144" s="675"/>
      <c r="J144" s="675"/>
      <c r="K144" s="675"/>
      <c r="L144" s="675"/>
      <c r="M144" s="675"/>
      <c r="N144" s="675"/>
      <c r="O144" s="675"/>
      <c r="P144" s="675"/>
      <c r="Q144" s="675"/>
      <c r="R144" s="675"/>
      <c r="S144" s="675"/>
      <c r="T144" s="675"/>
      <c r="U144" s="675"/>
      <c r="V144" s="675"/>
      <c r="W144" s="327"/>
      <c r="X144" s="327"/>
      <c r="Y144" s="327"/>
      <c r="Z144" s="327"/>
      <c r="AA144" s="327"/>
    </row>
    <row r="145" spans="1:27" s="40" customFormat="1" ht="15">
      <c r="A145" s="327"/>
      <c r="B145" s="327"/>
      <c r="C145" s="327"/>
      <c r="D145" s="327"/>
      <c r="E145" s="327"/>
      <c r="F145" s="327"/>
      <c r="G145" s="675"/>
      <c r="H145" s="675"/>
      <c r="I145" s="675"/>
      <c r="J145" s="675"/>
      <c r="K145" s="675"/>
      <c r="L145" s="675"/>
      <c r="M145" s="675"/>
      <c r="N145" s="675"/>
      <c r="O145" s="675"/>
      <c r="P145" s="675"/>
      <c r="Q145" s="675"/>
      <c r="R145" s="675"/>
      <c r="S145" s="675"/>
      <c r="T145" s="675"/>
      <c r="U145" s="675"/>
      <c r="V145" s="675"/>
      <c r="W145" s="327"/>
      <c r="X145" s="327"/>
      <c r="Y145" s="327"/>
      <c r="Z145" s="327"/>
      <c r="AA145" s="327"/>
    </row>
    <row r="146" spans="1:27" s="40" customFormat="1" ht="15">
      <c r="A146" s="327"/>
      <c r="B146" s="327"/>
      <c r="C146" s="327"/>
      <c r="D146" s="327"/>
      <c r="E146" s="327"/>
      <c r="F146" s="327"/>
      <c r="G146" s="675"/>
      <c r="H146" s="675"/>
      <c r="I146" s="675"/>
      <c r="J146" s="675"/>
      <c r="K146" s="675"/>
      <c r="L146" s="675"/>
      <c r="M146" s="675"/>
      <c r="N146" s="675"/>
      <c r="O146" s="675"/>
      <c r="P146" s="675"/>
      <c r="Q146" s="675"/>
      <c r="R146" s="675"/>
      <c r="S146" s="675"/>
      <c r="T146" s="675"/>
      <c r="U146" s="675"/>
      <c r="V146" s="675"/>
      <c r="W146" s="327"/>
      <c r="X146" s="327"/>
      <c r="Y146" s="327"/>
      <c r="Z146" s="327"/>
      <c r="AA146" s="327"/>
    </row>
    <row r="147" spans="1:27" s="40" customFormat="1" ht="15">
      <c r="A147" s="327"/>
      <c r="B147" s="327"/>
      <c r="C147" s="327"/>
      <c r="D147" s="327"/>
      <c r="E147" s="327"/>
      <c r="F147" s="327"/>
      <c r="G147" s="675"/>
      <c r="H147" s="675"/>
      <c r="I147" s="675"/>
      <c r="J147" s="675"/>
      <c r="K147" s="675"/>
      <c r="L147" s="675"/>
      <c r="M147" s="675"/>
      <c r="N147" s="675"/>
      <c r="O147" s="675"/>
      <c r="P147" s="675"/>
      <c r="Q147" s="675"/>
      <c r="R147" s="675"/>
      <c r="S147" s="675"/>
      <c r="T147" s="675"/>
      <c r="U147" s="675"/>
      <c r="V147" s="675"/>
      <c r="W147" s="327"/>
      <c r="X147" s="327"/>
      <c r="Y147" s="327"/>
      <c r="Z147" s="327"/>
      <c r="AA147" s="327"/>
    </row>
    <row r="148" spans="1:27" s="40" customFormat="1" ht="15">
      <c r="A148" s="327"/>
      <c r="B148" s="327"/>
      <c r="C148" s="327"/>
      <c r="D148" s="327"/>
      <c r="E148" s="327"/>
      <c r="F148" s="327"/>
      <c r="G148" s="675"/>
      <c r="H148" s="675"/>
      <c r="I148" s="675"/>
      <c r="J148" s="675"/>
      <c r="K148" s="675"/>
      <c r="L148" s="675"/>
      <c r="M148" s="675"/>
      <c r="N148" s="675"/>
      <c r="O148" s="675"/>
      <c r="P148" s="675"/>
      <c r="Q148" s="675"/>
      <c r="R148" s="675"/>
      <c r="S148" s="675"/>
      <c r="T148" s="675"/>
      <c r="U148" s="675"/>
      <c r="V148" s="675"/>
      <c r="W148" s="327"/>
      <c r="X148" s="327"/>
      <c r="Y148" s="327"/>
      <c r="Z148" s="327"/>
      <c r="AA148" s="327"/>
    </row>
    <row r="149" spans="1:27" s="40" customFormat="1" ht="15">
      <c r="A149" s="327"/>
      <c r="B149" s="327"/>
      <c r="C149" s="327"/>
      <c r="D149" s="327"/>
      <c r="E149" s="327"/>
      <c r="F149" s="327"/>
      <c r="G149" s="675"/>
      <c r="H149" s="675"/>
      <c r="I149" s="675"/>
      <c r="J149" s="675"/>
      <c r="K149" s="675"/>
      <c r="L149" s="675"/>
      <c r="M149" s="675"/>
      <c r="N149" s="675"/>
      <c r="O149" s="675"/>
      <c r="P149" s="675"/>
      <c r="Q149" s="675"/>
      <c r="R149" s="675"/>
      <c r="S149" s="675"/>
      <c r="T149" s="675"/>
      <c r="U149" s="675"/>
      <c r="V149" s="675"/>
      <c r="W149" s="327"/>
      <c r="X149" s="327"/>
      <c r="Y149" s="327"/>
      <c r="Z149" s="327"/>
      <c r="AA149" s="327"/>
    </row>
    <row r="150" spans="1:27" s="40" customFormat="1" ht="15">
      <c r="A150" s="327"/>
      <c r="B150" s="327"/>
      <c r="C150" s="327"/>
      <c r="D150" s="327"/>
      <c r="E150" s="327"/>
      <c r="F150" s="327"/>
      <c r="G150" s="675"/>
      <c r="H150" s="675"/>
      <c r="I150" s="675"/>
      <c r="J150" s="675"/>
      <c r="K150" s="675"/>
      <c r="L150" s="675"/>
      <c r="M150" s="675"/>
      <c r="N150" s="675"/>
      <c r="O150" s="675"/>
      <c r="P150" s="675"/>
      <c r="Q150" s="675"/>
      <c r="R150" s="675"/>
      <c r="S150" s="675"/>
      <c r="T150" s="675"/>
      <c r="U150" s="675"/>
      <c r="V150" s="675"/>
      <c r="W150" s="327"/>
      <c r="X150" s="327"/>
      <c r="Y150" s="327"/>
      <c r="Z150" s="327"/>
      <c r="AA150" s="327"/>
    </row>
    <row r="151" spans="1:27" s="40" customFormat="1" ht="15">
      <c r="A151" s="327"/>
      <c r="B151" s="327"/>
      <c r="C151" s="327"/>
      <c r="D151" s="327"/>
      <c r="E151" s="327"/>
      <c r="F151" s="327"/>
      <c r="G151" s="675"/>
      <c r="H151" s="675"/>
      <c r="I151" s="675"/>
      <c r="J151" s="675"/>
      <c r="K151" s="675"/>
      <c r="L151" s="675"/>
      <c r="M151" s="675"/>
      <c r="N151" s="675"/>
      <c r="O151" s="675"/>
      <c r="P151" s="675"/>
      <c r="Q151" s="675"/>
      <c r="R151" s="675"/>
      <c r="S151" s="675"/>
      <c r="T151" s="675"/>
      <c r="U151" s="675"/>
      <c r="V151" s="675"/>
      <c r="W151" s="327"/>
      <c r="X151" s="327"/>
      <c r="Y151" s="327"/>
      <c r="Z151" s="327"/>
      <c r="AA151" s="327"/>
    </row>
    <row r="152" spans="1:27" s="40" customFormat="1" ht="15">
      <c r="A152" s="327"/>
      <c r="B152" s="327"/>
      <c r="C152" s="327"/>
      <c r="D152" s="327"/>
      <c r="E152" s="327"/>
      <c r="F152" s="327"/>
      <c r="G152" s="675"/>
      <c r="H152" s="675"/>
      <c r="I152" s="675"/>
      <c r="J152" s="675"/>
      <c r="K152" s="675"/>
      <c r="L152" s="675"/>
      <c r="M152" s="675"/>
      <c r="N152" s="675"/>
      <c r="O152" s="675"/>
      <c r="P152" s="675"/>
      <c r="Q152" s="675"/>
      <c r="R152" s="675"/>
      <c r="S152" s="675"/>
      <c r="T152" s="675"/>
      <c r="U152" s="675"/>
      <c r="V152" s="675"/>
      <c r="W152" s="327"/>
      <c r="X152" s="327"/>
      <c r="Y152" s="327"/>
      <c r="Z152" s="327"/>
      <c r="AA152" s="327"/>
    </row>
    <row r="153" spans="1:27" s="40" customFormat="1" ht="15">
      <c r="A153" s="327"/>
      <c r="B153" s="327"/>
      <c r="C153" s="327"/>
      <c r="D153" s="327"/>
      <c r="E153" s="327"/>
      <c r="F153" s="327"/>
      <c r="G153" s="675"/>
      <c r="H153" s="675"/>
      <c r="I153" s="675"/>
      <c r="J153" s="675"/>
      <c r="K153" s="675"/>
      <c r="L153" s="675"/>
      <c r="M153" s="675"/>
      <c r="N153" s="675"/>
      <c r="O153" s="675"/>
      <c r="P153" s="675"/>
      <c r="Q153" s="675"/>
      <c r="R153" s="675"/>
      <c r="S153" s="675"/>
      <c r="T153" s="675"/>
      <c r="U153" s="675"/>
      <c r="V153" s="675"/>
      <c r="W153" s="327"/>
      <c r="X153" s="327"/>
      <c r="Y153" s="327"/>
      <c r="Z153" s="327"/>
      <c r="AA153" s="327"/>
    </row>
    <row r="154" spans="1:27" s="40" customFormat="1" ht="15">
      <c r="A154" s="327"/>
      <c r="B154" s="327"/>
      <c r="C154" s="327"/>
      <c r="D154" s="327"/>
      <c r="E154" s="327"/>
      <c r="F154" s="327"/>
      <c r="G154" s="675"/>
      <c r="H154" s="675"/>
      <c r="I154" s="675"/>
      <c r="J154" s="675"/>
      <c r="K154" s="675"/>
      <c r="L154" s="675"/>
      <c r="M154" s="675"/>
      <c r="N154" s="675"/>
      <c r="O154" s="675"/>
      <c r="P154" s="675"/>
      <c r="Q154" s="675"/>
      <c r="R154" s="675"/>
      <c r="S154" s="675"/>
      <c r="T154" s="675"/>
      <c r="U154" s="675"/>
      <c r="V154" s="675"/>
      <c r="W154" s="327"/>
      <c r="X154" s="327"/>
      <c r="Y154" s="327"/>
      <c r="Z154" s="327"/>
      <c r="AA154" s="327"/>
    </row>
    <row r="155" spans="1:27" s="40" customFormat="1" ht="15">
      <c r="A155" s="327"/>
      <c r="B155" s="327"/>
      <c r="C155" s="327"/>
      <c r="D155" s="327"/>
      <c r="E155" s="327"/>
      <c r="F155" s="327"/>
      <c r="G155" s="675"/>
      <c r="H155" s="675"/>
      <c r="I155" s="675"/>
      <c r="J155" s="675"/>
      <c r="K155" s="675"/>
      <c r="L155" s="675"/>
      <c r="M155" s="675"/>
      <c r="N155" s="675"/>
      <c r="O155" s="675"/>
      <c r="P155" s="675"/>
      <c r="Q155" s="675"/>
      <c r="R155" s="675"/>
      <c r="S155" s="675"/>
      <c r="T155" s="675"/>
      <c r="U155" s="675"/>
      <c r="V155" s="675"/>
      <c r="W155" s="327"/>
      <c r="X155" s="327"/>
      <c r="Y155" s="327"/>
      <c r="Z155" s="327"/>
      <c r="AA155" s="327"/>
    </row>
    <row r="156" spans="1:27" s="40" customFormat="1" ht="15">
      <c r="A156" s="327"/>
      <c r="B156" s="327"/>
      <c r="C156" s="327"/>
      <c r="D156" s="327"/>
      <c r="E156" s="327"/>
      <c r="F156" s="327"/>
      <c r="G156" s="675"/>
      <c r="H156" s="675"/>
      <c r="I156" s="675"/>
      <c r="J156" s="675"/>
      <c r="K156" s="675"/>
      <c r="L156" s="675"/>
      <c r="M156" s="675"/>
      <c r="N156" s="675"/>
      <c r="O156" s="675"/>
      <c r="P156" s="675"/>
      <c r="Q156" s="675"/>
      <c r="R156" s="675"/>
      <c r="S156" s="675"/>
      <c r="T156" s="675"/>
      <c r="U156" s="675"/>
      <c r="V156" s="675"/>
      <c r="W156" s="327"/>
      <c r="X156" s="327"/>
      <c r="Y156" s="327"/>
      <c r="Z156" s="327"/>
      <c r="AA156" s="327"/>
    </row>
    <row r="157" spans="1:27" s="40" customFormat="1" ht="15">
      <c r="A157" s="327"/>
      <c r="B157" s="327"/>
      <c r="C157" s="327"/>
      <c r="D157" s="327"/>
      <c r="E157" s="327"/>
      <c r="F157" s="327"/>
      <c r="G157" s="675"/>
      <c r="H157" s="675"/>
      <c r="I157" s="675"/>
      <c r="J157" s="675"/>
      <c r="K157" s="675"/>
      <c r="L157" s="675"/>
      <c r="M157" s="675"/>
      <c r="N157" s="675"/>
      <c r="O157" s="675"/>
      <c r="P157" s="675"/>
      <c r="Q157" s="675"/>
      <c r="R157" s="675"/>
      <c r="S157" s="675"/>
      <c r="T157" s="675"/>
      <c r="U157" s="675"/>
      <c r="V157" s="675"/>
      <c r="W157" s="327"/>
      <c r="X157" s="327"/>
      <c r="Y157" s="327"/>
      <c r="Z157" s="327"/>
      <c r="AA157" s="327"/>
    </row>
    <row r="158" spans="1:27" s="40" customFormat="1" ht="15">
      <c r="A158" s="327"/>
      <c r="B158" s="327"/>
      <c r="C158" s="327"/>
      <c r="D158" s="327"/>
      <c r="E158" s="327"/>
      <c r="F158" s="327"/>
      <c r="G158" s="675"/>
      <c r="H158" s="675"/>
      <c r="I158" s="675"/>
      <c r="J158" s="675"/>
      <c r="K158" s="675"/>
      <c r="L158" s="675"/>
      <c r="M158" s="675"/>
      <c r="N158" s="675"/>
      <c r="O158" s="675"/>
      <c r="P158" s="675"/>
      <c r="Q158" s="675"/>
      <c r="R158" s="675"/>
      <c r="S158" s="675"/>
      <c r="T158" s="675"/>
      <c r="U158" s="675"/>
      <c r="V158" s="675"/>
      <c r="W158" s="327"/>
      <c r="X158" s="327"/>
      <c r="Y158" s="327"/>
      <c r="Z158" s="327"/>
      <c r="AA158" s="327"/>
    </row>
    <row r="159" spans="1:27" s="40" customFormat="1" ht="15">
      <c r="A159" s="327"/>
      <c r="B159" s="327"/>
      <c r="C159" s="327"/>
      <c r="D159" s="327"/>
      <c r="E159" s="327"/>
      <c r="F159" s="327"/>
      <c r="G159" s="675"/>
      <c r="H159" s="675"/>
      <c r="I159" s="675"/>
      <c r="J159" s="675"/>
      <c r="K159" s="675"/>
      <c r="L159" s="675"/>
      <c r="M159" s="675"/>
      <c r="N159" s="675"/>
      <c r="O159" s="675"/>
      <c r="P159" s="675"/>
      <c r="Q159" s="675"/>
      <c r="R159" s="675"/>
      <c r="S159" s="675"/>
      <c r="T159" s="675"/>
      <c r="U159" s="675"/>
      <c r="V159" s="675"/>
      <c r="W159" s="327"/>
      <c r="X159" s="327"/>
      <c r="Y159" s="327"/>
      <c r="Z159" s="327"/>
      <c r="AA159" s="327"/>
    </row>
    <row r="160" spans="1:27" s="40" customFormat="1" ht="15">
      <c r="A160" s="327"/>
      <c r="B160" s="327"/>
      <c r="C160" s="327"/>
      <c r="D160" s="327"/>
      <c r="E160" s="327"/>
      <c r="F160" s="327"/>
      <c r="G160" s="675"/>
      <c r="H160" s="675"/>
      <c r="I160" s="675"/>
      <c r="J160" s="675"/>
      <c r="K160" s="675"/>
      <c r="L160" s="675"/>
      <c r="M160" s="675"/>
      <c r="N160" s="675"/>
      <c r="O160" s="675"/>
      <c r="P160" s="675"/>
      <c r="Q160" s="675"/>
      <c r="R160" s="675"/>
      <c r="S160" s="675"/>
      <c r="T160" s="675"/>
      <c r="U160" s="675"/>
      <c r="V160" s="675"/>
      <c r="W160" s="327"/>
      <c r="X160" s="327"/>
      <c r="Y160" s="327"/>
      <c r="Z160" s="327"/>
      <c r="AA160" s="327"/>
    </row>
    <row r="161" spans="1:27" s="40" customFormat="1" ht="15">
      <c r="A161" s="327"/>
      <c r="B161" s="327"/>
      <c r="C161" s="327"/>
      <c r="D161" s="327"/>
      <c r="E161" s="327"/>
      <c r="F161" s="327"/>
      <c r="G161" s="675"/>
      <c r="H161" s="675"/>
      <c r="I161" s="675"/>
      <c r="J161" s="675"/>
      <c r="K161" s="675"/>
      <c r="L161" s="675"/>
      <c r="M161" s="675"/>
      <c r="N161" s="675"/>
      <c r="O161" s="675"/>
      <c r="P161" s="675"/>
      <c r="Q161" s="675"/>
      <c r="R161" s="675"/>
      <c r="S161" s="675"/>
      <c r="T161" s="675"/>
      <c r="U161" s="675"/>
      <c r="V161" s="675"/>
      <c r="W161" s="327"/>
      <c r="X161" s="327"/>
      <c r="Y161" s="327"/>
      <c r="Z161" s="327"/>
      <c r="AA161" s="327"/>
    </row>
    <row r="162" spans="1:27" s="40" customFormat="1" ht="15">
      <c r="A162" s="327"/>
      <c r="B162" s="327"/>
      <c r="C162" s="327"/>
      <c r="D162" s="327"/>
      <c r="E162" s="327"/>
      <c r="F162" s="327"/>
      <c r="G162" s="675"/>
      <c r="H162" s="675"/>
      <c r="I162" s="675"/>
      <c r="J162" s="675"/>
      <c r="K162" s="675"/>
      <c r="L162" s="675"/>
      <c r="M162" s="675"/>
      <c r="N162" s="675"/>
      <c r="O162" s="675"/>
      <c r="P162" s="675"/>
      <c r="Q162" s="675"/>
      <c r="R162" s="675"/>
      <c r="S162" s="675"/>
      <c r="T162" s="675"/>
      <c r="U162" s="675"/>
      <c r="V162" s="675"/>
      <c r="W162" s="327"/>
      <c r="X162" s="327"/>
      <c r="Y162" s="327"/>
      <c r="Z162" s="327"/>
      <c r="AA162" s="327"/>
    </row>
    <row r="163" spans="1:27" s="40" customFormat="1" ht="15">
      <c r="A163" s="327"/>
      <c r="B163" s="327"/>
      <c r="C163" s="327"/>
      <c r="D163" s="327"/>
      <c r="E163" s="327"/>
      <c r="F163" s="327"/>
      <c r="G163" s="675"/>
      <c r="H163" s="675"/>
      <c r="I163" s="675"/>
      <c r="J163" s="675"/>
      <c r="K163" s="675"/>
      <c r="L163" s="675"/>
      <c r="M163" s="675"/>
      <c r="N163" s="675"/>
      <c r="O163" s="675"/>
      <c r="P163" s="675"/>
      <c r="Q163" s="675"/>
      <c r="R163" s="675"/>
      <c r="S163" s="675"/>
      <c r="T163" s="675"/>
      <c r="U163" s="675"/>
      <c r="V163" s="675"/>
      <c r="W163" s="327"/>
      <c r="X163" s="327"/>
      <c r="Y163" s="327"/>
      <c r="Z163" s="327"/>
      <c r="AA163" s="327"/>
    </row>
    <row r="164" spans="1:27" s="40" customFormat="1" ht="15">
      <c r="A164" s="327"/>
      <c r="B164" s="327"/>
      <c r="C164" s="327"/>
      <c r="D164" s="327"/>
      <c r="E164" s="327"/>
      <c r="F164" s="327"/>
      <c r="G164" s="675"/>
      <c r="H164" s="675"/>
      <c r="I164" s="675"/>
      <c r="J164" s="675"/>
      <c r="K164" s="675"/>
      <c r="L164" s="675"/>
      <c r="M164" s="675"/>
      <c r="N164" s="675"/>
      <c r="O164" s="675"/>
      <c r="P164" s="675"/>
      <c r="Q164" s="675"/>
      <c r="R164" s="675"/>
      <c r="S164" s="675"/>
      <c r="T164" s="675"/>
      <c r="U164" s="675"/>
      <c r="V164" s="675"/>
      <c r="W164" s="327"/>
      <c r="X164" s="327"/>
      <c r="Y164" s="327"/>
      <c r="Z164" s="327"/>
      <c r="AA164" s="327"/>
    </row>
    <row r="165" spans="1:27" s="40" customFormat="1" ht="15">
      <c r="A165" s="327"/>
      <c r="B165" s="327"/>
      <c r="C165" s="327"/>
      <c r="D165" s="327"/>
      <c r="E165" s="327"/>
      <c r="F165" s="327"/>
      <c r="G165" s="675"/>
      <c r="H165" s="675"/>
      <c r="I165" s="675"/>
      <c r="J165" s="675"/>
      <c r="K165" s="675"/>
      <c r="L165" s="675"/>
      <c r="M165" s="675"/>
      <c r="N165" s="675"/>
      <c r="O165" s="675"/>
      <c r="P165" s="675"/>
      <c r="Q165" s="675"/>
      <c r="R165" s="675"/>
      <c r="S165" s="675"/>
      <c r="T165" s="675"/>
      <c r="U165" s="675"/>
      <c r="V165" s="675"/>
      <c r="W165" s="327"/>
      <c r="X165" s="327"/>
      <c r="Y165" s="327"/>
      <c r="Z165" s="327"/>
      <c r="AA165" s="327"/>
    </row>
    <row r="166" spans="1:27" s="40" customFormat="1" ht="15">
      <c r="A166" s="327"/>
      <c r="B166" s="327"/>
      <c r="C166" s="327"/>
      <c r="D166" s="327"/>
      <c r="E166" s="327"/>
      <c r="F166" s="327"/>
      <c r="G166" s="675"/>
      <c r="H166" s="675"/>
      <c r="I166" s="675"/>
      <c r="J166" s="675"/>
      <c r="K166" s="675"/>
      <c r="L166" s="675"/>
      <c r="M166" s="675"/>
      <c r="N166" s="675"/>
      <c r="O166" s="675"/>
      <c r="P166" s="675"/>
      <c r="Q166" s="675"/>
      <c r="R166" s="675"/>
      <c r="S166" s="675"/>
      <c r="T166" s="675"/>
      <c r="U166" s="675"/>
      <c r="V166" s="675"/>
      <c r="W166" s="327"/>
      <c r="X166" s="327"/>
      <c r="Y166" s="327"/>
      <c r="Z166" s="327"/>
      <c r="AA166" s="327"/>
    </row>
    <row r="167" spans="1:27" s="40" customFormat="1" ht="15">
      <c r="A167" s="327"/>
      <c r="B167" s="327"/>
      <c r="C167" s="327"/>
      <c r="D167" s="327"/>
      <c r="E167" s="327"/>
      <c r="F167" s="327"/>
      <c r="G167" s="675"/>
      <c r="H167" s="675"/>
      <c r="I167" s="675"/>
      <c r="J167" s="675"/>
      <c r="K167" s="675"/>
      <c r="L167" s="675"/>
      <c r="M167" s="675"/>
      <c r="N167" s="675"/>
      <c r="O167" s="675"/>
      <c r="P167" s="675"/>
      <c r="Q167" s="675"/>
      <c r="R167" s="675"/>
      <c r="S167" s="675"/>
      <c r="T167" s="675"/>
      <c r="U167" s="675"/>
      <c r="V167" s="675"/>
      <c r="W167" s="327"/>
      <c r="X167" s="327"/>
      <c r="Y167" s="327"/>
      <c r="Z167" s="327"/>
      <c r="AA167" s="327"/>
    </row>
    <row r="168" spans="1:27" s="40" customFormat="1" ht="15">
      <c r="A168" s="327"/>
      <c r="B168" s="327"/>
      <c r="C168" s="327"/>
      <c r="D168" s="327"/>
      <c r="E168" s="327"/>
      <c r="F168" s="327"/>
      <c r="G168" s="675"/>
      <c r="H168" s="675"/>
      <c r="I168" s="675"/>
      <c r="J168" s="675"/>
      <c r="K168" s="675"/>
      <c r="L168" s="675"/>
      <c r="M168" s="675"/>
      <c r="N168" s="675"/>
      <c r="O168" s="675"/>
      <c r="P168" s="675"/>
      <c r="Q168" s="675"/>
      <c r="R168" s="675"/>
      <c r="S168" s="675"/>
      <c r="T168" s="675"/>
      <c r="U168" s="675"/>
      <c r="V168" s="675"/>
      <c r="W168" s="327"/>
      <c r="X168" s="327"/>
      <c r="Y168" s="327"/>
      <c r="Z168" s="327"/>
      <c r="AA168" s="327"/>
    </row>
    <row r="169" spans="1:27" s="40" customFormat="1" ht="15">
      <c r="A169" s="327"/>
      <c r="B169" s="327"/>
      <c r="C169" s="327"/>
      <c r="D169" s="327"/>
      <c r="E169" s="327"/>
      <c r="F169" s="327"/>
      <c r="G169" s="675"/>
      <c r="H169" s="675"/>
      <c r="I169" s="675"/>
      <c r="J169" s="675"/>
      <c r="K169" s="675"/>
      <c r="L169" s="675"/>
      <c r="M169" s="675"/>
      <c r="N169" s="675"/>
      <c r="O169" s="675"/>
      <c r="P169" s="675"/>
      <c r="Q169" s="675"/>
      <c r="R169" s="675"/>
      <c r="S169" s="675"/>
      <c r="T169" s="675"/>
      <c r="U169" s="675"/>
      <c r="V169" s="675"/>
      <c r="W169" s="327"/>
      <c r="X169" s="327"/>
      <c r="Y169" s="327"/>
      <c r="Z169" s="327"/>
      <c r="AA169" s="327"/>
    </row>
    <row r="170" spans="1:27" s="40" customFormat="1" ht="15">
      <c r="A170" s="327"/>
      <c r="B170" s="327"/>
      <c r="C170" s="327"/>
      <c r="D170" s="327"/>
      <c r="E170" s="327"/>
      <c r="F170" s="327"/>
      <c r="G170" s="675"/>
      <c r="H170" s="675"/>
      <c r="I170" s="675"/>
      <c r="J170" s="675"/>
      <c r="K170" s="675"/>
      <c r="L170" s="675"/>
      <c r="M170" s="675"/>
      <c r="N170" s="675"/>
      <c r="O170" s="675"/>
      <c r="P170" s="675"/>
      <c r="Q170" s="675"/>
      <c r="R170" s="675"/>
      <c r="S170" s="675"/>
      <c r="T170" s="675"/>
      <c r="U170" s="675"/>
      <c r="V170" s="675"/>
      <c r="W170" s="327"/>
      <c r="X170" s="327"/>
      <c r="Y170" s="327"/>
      <c r="Z170" s="327"/>
      <c r="AA170" s="327"/>
    </row>
    <row r="171" spans="1:27" s="40" customFormat="1" ht="15">
      <c r="A171" s="327"/>
      <c r="B171" s="327"/>
      <c r="C171" s="327"/>
      <c r="D171" s="327"/>
      <c r="E171" s="327"/>
      <c r="F171" s="327"/>
      <c r="G171" s="675"/>
      <c r="H171" s="675"/>
      <c r="I171" s="675"/>
      <c r="J171" s="675"/>
      <c r="K171" s="675"/>
      <c r="L171" s="675"/>
      <c r="M171" s="675"/>
      <c r="N171" s="675"/>
      <c r="O171" s="675"/>
      <c r="P171" s="675"/>
      <c r="Q171" s="675"/>
      <c r="R171" s="675"/>
      <c r="S171" s="675"/>
      <c r="T171" s="675"/>
      <c r="U171" s="675"/>
      <c r="V171" s="675"/>
      <c r="W171" s="327"/>
      <c r="X171" s="327"/>
      <c r="Y171" s="327"/>
      <c r="Z171" s="327"/>
      <c r="AA171" s="327"/>
    </row>
    <row r="172" spans="1:27" s="40" customFormat="1" ht="15">
      <c r="A172" s="327"/>
      <c r="B172" s="327"/>
      <c r="C172" s="327"/>
      <c r="D172" s="327"/>
      <c r="E172" s="327"/>
      <c r="F172" s="327"/>
      <c r="G172" s="675"/>
      <c r="H172" s="675"/>
      <c r="I172" s="675"/>
      <c r="J172" s="675"/>
      <c r="K172" s="675"/>
      <c r="L172" s="675"/>
      <c r="M172" s="675"/>
      <c r="N172" s="675"/>
      <c r="O172" s="675"/>
      <c r="P172" s="675"/>
      <c r="Q172" s="675"/>
      <c r="R172" s="675"/>
      <c r="S172" s="675"/>
      <c r="T172" s="675"/>
      <c r="U172" s="675"/>
      <c r="V172" s="675"/>
      <c r="W172" s="327"/>
      <c r="X172" s="327"/>
      <c r="Y172" s="327"/>
      <c r="Z172" s="327"/>
      <c r="AA172" s="327"/>
    </row>
    <row r="173" spans="1:27" s="40" customFormat="1" ht="15">
      <c r="A173" s="327"/>
      <c r="B173" s="327"/>
      <c r="C173" s="327"/>
      <c r="D173" s="327"/>
      <c r="E173" s="327"/>
      <c r="F173" s="327"/>
      <c r="G173" s="675"/>
      <c r="H173" s="675"/>
      <c r="I173" s="675"/>
      <c r="J173" s="675"/>
      <c r="K173" s="675"/>
      <c r="L173" s="675"/>
      <c r="M173" s="675"/>
      <c r="N173" s="675"/>
      <c r="O173" s="675"/>
      <c r="P173" s="675"/>
      <c r="Q173" s="675"/>
      <c r="R173" s="675"/>
      <c r="S173" s="675"/>
      <c r="T173" s="675"/>
      <c r="U173" s="675"/>
      <c r="V173" s="675"/>
      <c r="W173" s="327"/>
      <c r="X173" s="327"/>
      <c r="Y173" s="327"/>
      <c r="Z173" s="327"/>
      <c r="AA173" s="327"/>
    </row>
    <row r="174" spans="1:27" s="40" customFormat="1" ht="15">
      <c r="A174" s="327"/>
      <c r="B174" s="327"/>
      <c r="C174" s="327"/>
      <c r="D174" s="327"/>
      <c r="E174" s="327"/>
      <c r="F174" s="327"/>
      <c r="G174" s="675"/>
      <c r="H174" s="675"/>
      <c r="I174" s="675"/>
      <c r="J174" s="675"/>
      <c r="K174" s="675"/>
      <c r="L174" s="675"/>
      <c r="M174" s="675"/>
      <c r="N174" s="675"/>
      <c r="O174" s="675"/>
      <c r="P174" s="675"/>
      <c r="Q174" s="675"/>
      <c r="R174" s="675"/>
      <c r="S174" s="675"/>
      <c r="T174" s="675"/>
      <c r="U174" s="675"/>
      <c r="V174" s="675"/>
      <c r="W174" s="327"/>
      <c r="X174" s="327"/>
      <c r="Y174" s="327"/>
      <c r="Z174" s="327"/>
      <c r="AA174" s="327"/>
    </row>
    <row r="175" spans="1:27" s="40" customFormat="1" ht="15">
      <c r="A175" s="327"/>
      <c r="B175" s="327"/>
      <c r="C175" s="327"/>
      <c r="D175" s="327"/>
      <c r="E175" s="327"/>
      <c r="F175" s="327"/>
      <c r="G175" s="675"/>
      <c r="H175" s="675"/>
      <c r="I175" s="675"/>
      <c r="J175" s="675"/>
      <c r="K175" s="675"/>
      <c r="L175" s="675"/>
      <c r="M175" s="675"/>
      <c r="N175" s="675"/>
      <c r="O175" s="675"/>
      <c r="P175" s="675"/>
      <c r="Q175" s="675"/>
      <c r="R175" s="675"/>
      <c r="S175" s="675"/>
      <c r="T175" s="675"/>
      <c r="U175" s="675"/>
      <c r="V175" s="675"/>
      <c r="W175" s="327"/>
      <c r="X175" s="327"/>
      <c r="Y175" s="327"/>
      <c r="Z175" s="327"/>
      <c r="AA175" s="327"/>
    </row>
    <row r="176" spans="1:27" s="40" customFormat="1" ht="15">
      <c r="A176" s="327"/>
      <c r="B176" s="327"/>
      <c r="C176" s="327"/>
      <c r="D176" s="327"/>
      <c r="E176" s="327"/>
      <c r="F176" s="327"/>
      <c r="G176" s="675"/>
      <c r="H176" s="675"/>
      <c r="I176" s="675"/>
      <c r="J176" s="675"/>
      <c r="K176" s="675"/>
      <c r="L176" s="675"/>
      <c r="M176" s="675"/>
      <c r="N176" s="675"/>
      <c r="O176" s="675"/>
      <c r="P176" s="675"/>
      <c r="Q176" s="675"/>
      <c r="R176" s="675"/>
      <c r="S176" s="675"/>
      <c r="T176" s="675"/>
      <c r="U176" s="675"/>
      <c r="V176" s="675"/>
      <c r="W176" s="327"/>
      <c r="X176" s="327"/>
      <c r="Y176" s="327"/>
      <c r="Z176" s="327"/>
      <c r="AA176" s="327"/>
    </row>
    <row r="177" spans="1:27" s="40" customFormat="1" ht="15">
      <c r="A177" s="327"/>
      <c r="B177" s="327"/>
      <c r="C177" s="327"/>
      <c r="D177" s="327"/>
      <c r="E177" s="327"/>
      <c r="F177" s="327"/>
      <c r="G177" s="675"/>
      <c r="H177" s="675"/>
      <c r="I177" s="675"/>
      <c r="J177" s="675"/>
      <c r="K177" s="675"/>
      <c r="L177" s="675"/>
      <c r="M177" s="675"/>
      <c r="N177" s="675"/>
      <c r="O177" s="675"/>
      <c r="P177" s="675"/>
      <c r="Q177" s="675"/>
      <c r="R177" s="675"/>
      <c r="S177" s="675"/>
      <c r="T177" s="675"/>
      <c r="U177" s="675"/>
      <c r="V177" s="675"/>
      <c r="W177" s="327"/>
      <c r="X177" s="327"/>
      <c r="Y177" s="327"/>
      <c r="Z177" s="327"/>
      <c r="AA177" s="327"/>
    </row>
    <row r="178" spans="1:27" s="40" customFormat="1" ht="15">
      <c r="A178" s="327"/>
      <c r="B178" s="327"/>
      <c r="C178" s="327"/>
      <c r="D178" s="327"/>
      <c r="E178" s="327"/>
      <c r="F178" s="327"/>
      <c r="G178" s="675"/>
      <c r="H178" s="675"/>
      <c r="I178" s="675"/>
      <c r="J178" s="675"/>
      <c r="K178" s="675"/>
      <c r="L178" s="675"/>
      <c r="M178" s="675"/>
      <c r="N178" s="675"/>
      <c r="O178" s="675"/>
      <c r="P178" s="675"/>
      <c r="Q178" s="675"/>
      <c r="R178" s="675"/>
      <c r="S178" s="675"/>
      <c r="T178" s="675"/>
      <c r="U178" s="675"/>
      <c r="V178" s="675"/>
      <c r="W178" s="327"/>
      <c r="X178" s="327"/>
      <c r="Y178" s="327"/>
      <c r="Z178" s="327"/>
      <c r="AA178" s="327"/>
    </row>
    <row r="179" spans="1:27" s="40" customFormat="1" ht="15">
      <c r="A179" s="327"/>
      <c r="B179" s="327"/>
      <c r="C179" s="327"/>
      <c r="D179" s="327"/>
      <c r="E179" s="327"/>
      <c r="F179" s="327"/>
      <c r="G179" s="675"/>
      <c r="H179" s="675"/>
      <c r="I179" s="675"/>
      <c r="J179" s="675"/>
      <c r="K179" s="675"/>
      <c r="L179" s="675"/>
      <c r="M179" s="675"/>
      <c r="N179" s="675"/>
      <c r="O179" s="675"/>
      <c r="P179" s="675"/>
      <c r="Q179" s="675"/>
      <c r="R179" s="675"/>
      <c r="S179" s="675"/>
      <c r="T179" s="675"/>
      <c r="U179" s="675"/>
      <c r="V179" s="675"/>
      <c r="W179" s="327"/>
      <c r="X179" s="327"/>
      <c r="Y179" s="327"/>
      <c r="Z179" s="327"/>
      <c r="AA179" s="327"/>
    </row>
    <row r="180" spans="1:27" s="40" customFormat="1" ht="15">
      <c r="A180" s="327"/>
      <c r="B180" s="327"/>
      <c r="C180" s="327"/>
      <c r="D180" s="327"/>
      <c r="E180" s="327"/>
      <c r="F180" s="327"/>
      <c r="G180" s="675"/>
      <c r="H180" s="675"/>
      <c r="I180" s="675"/>
      <c r="J180" s="675"/>
      <c r="K180" s="675"/>
      <c r="L180" s="675"/>
      <c r="M180" s="675"/>
      <c r="N180" s="675"/>
      <c r="O180" s="675"/>
      <c r="P180" s="675"/>
      <c r="Q180" s="675"/>
      <c r="R180" s="675"/>
      <c r="S180" s="675"/>
      <c r="T180" s="675"/>
      <c r="U180" s="675"/>
      <c r="V180" s="675"/>
      <c r="W180" s="327"/>
      <c r="X180" s="327"/>
      <c r="Y180" s="327"/>
      <c r="Z180" s="327"/>
      <c r="AA180" s="327"/>
    </row>
    <row r="181" spans="1:27" s="40" customFormat="1" ht="15">
      <c r="A181" s="327"/>
      <c r="B181" s="327"/>
      <c r="C181" s="327"/>
      <c r="D181" s="327"/>
      <c r="E181" s="327"/>
      <c r="F181" s="327"/>
      <c r="G181" s="675"/>
      <c r="H181" s="675"/>
      <c r="I181" s="675"/>
      <c r="J181" s="675"/>
      <c r="K181" s="675"/>
      <c r="L181" s="675"/>
      <c r="M181" s="675"/>
      <c r="N181" s="675"/>
      <c r="O181" s="675"/>
      <c r="P181" s="675"/>
      <c r="Q181" s="675"/>
      <c r="R181" s="675"/>
      <c r="S181" s="675"/>
      <c r="T181" s="675"/>
      <c r="U181" s="675"/>
      <c r="V181" s="675"/>
      <c r="W181" s="327"/>
      <c r="X181" s="327"/>
      <c r="Y181" s="327"/>
      <c r="Z181" s="327"/>
      <c r="AA181" s="327"/>
    </row>
    <row r="182" spans="1:27" s="40" customFormat="1" ht="15">
      <c r="A182" s="327"/>
      <c r="B182" s="327"/>
      <c r="C182" s="327"/>
      <c r="D182" s="327"/>
      <c r="E182" s="327"/>
      <c r="F182" s="327"/>
      <c r="G182" s="675"/>
      <c r="H182" s="675"/>
      <c r="I182" s="675"/>
      <c r="J182" s="675"/>
      <c r="K182" s="675"/>
      <c r="L182" s="675"/>
      <c r="M182" s="675"/>
      <c r="N182" s="675"/>
      <c r="O182" s="675"/>
      <c r="P182" s="675"/>
      <c r="Q182" s="675"/>
      <c r="R182" s="675"/>
      <c r="S182" s="675"/>
      <c r="T182" s="675"/>
      <c r="U182" s="675"/>
      <c r="V182" s="675"/>
      <c r="W182" s="327"/>
      <c r="X182" s="327"/>
      <c r="Y182" s="327"/>
      <c r="Z182" s="327"/>
      <c r="AA182" s="327"/>
    </row>
    <row r="183" spans="1:27" s="40" customFormat="1" ht="15">
      <c r="A183" s="327"/>
      <c r="B183" s="327"/>
      <c r="C183" s="327"/>
      <c r="D183" s="327"/>
      <c r="E183" s="327"/>
      <c r="F183" s="327"/>
      <c r="G183" s="675"/>
      <c r="H183" s="675"/>
      <c r="I183" s="675"/>
      <c r="J183" s="675"/>
      <c r="K183" s="675"/>
      <c r="L183" s="675"/>
      <c r="M183" s="675"/>
      <c r="N183" s="675"/>
      <c r="O183" s="675"/>
      <c r="P183" s="675"/>
      <c r="Q183" s="675"/>
      <c r="R183" s="675"/>
      <c r="S183" s="675"/>
      <c r="T183" s="675"/>
      <c r="U183" s="675"/>
      <c r="V183" s="675"/>
      <c r="W183" s="327"/>
      <c r="X183" s="327"/>
      <c r="Y183" s="327"/>
      <c r="Z183" s="327"/>
      <c r="AA183" s="327"/>
    </row>
    <row r="184" spans="1:27" s="40" customFormat="1" ht="15">
      <c r="A184" s="327"/>
      <c r="B184" s="327"/>
      <c r="C184" s="327"/>
      <c r="D184" s="327"/>
      <c r="E184" s="327"/>
      <c r="F184" s="327"/>
      <c r="G184" s="675"/>
      <c r="H184" s="675"/>
      <c r="I184" s="675"/>
      <c r="J184" s="675"/>
      <c r="K184" s="675"/>
      <c r="L184" s="675"/>
      <c r="M184" s="675"/>
      <c r="N184" s="675"/>
      <c r="O184" s="675"/>
      <c r="P184" s="675"/>
      <c r="Q184" s="675"/>
      <c r="R184" s="675"/>
      <c r="S184" s="675"/>
      <c r="T184" s="675"/>
      <c r="U184" s="675"/>
      <c r="V184" s="675"/>
      <c r="W184" s="327"/>
      <c r="X184" s="327"/>
      <c r="Y184" s="327"/>
      <c r="Z184" s="327"/>
      <c r="AA184" s="327"/>
    </row>
    <row r="185" spans="1:27" s="40" customFormat="1" ht="15">
      <c r="A185" s="327"/>
      <c r="B185" s="327"/>
      <c r="C185" s="327"/>
      <c r="D185" s="327"/>
      <c r="E185" s="327"/>
      <c r="F185" s="327"/>
      <c r="G185" s="675"/>
      <c r="H185" s="675"/>
      <c r="I185" s="675"/>
      <c r="J185" s="675"/>
      <c r="K185" s="675"/>
      <c r="L185" s="675"/>
      <c r="M185" s="675"/>
      <c r="N185" s="675"/>
      <c r="O185" s="675"/>
      <c r="P185" s="675"/>
      <c r="Q185" s="675"/>
      <c r="R185" s="675"/>
      <c r="S185" s="675"/>
      <c r="T185" s="675"/>
      <c r="U185" s="675"/>
      <c r="V185" s="675"/>
      <c r="W185" s="327"/>
      <c r="X185" s="327"/>
      <c r="Y185" s="327"/>
      <c r="Z185" s="327"/>
      <c r="AA185" s="327"/>
    </row>
    <row r="186" spans="1:27" s="40" customFormat="1" ht="15">
      <c r="A186" s="327"/>
      <c r="B186" s="327"/>
      <c r="C186" s="327"/>
      <c r="D186" s="327"/>
      <c r="E186" s="327"/>
      <c r="F186" s="327"/>
      <c r="G186" s="675"/>
      <c r="H186" s="675"/>
      <c r="I186" s="675"/>
      <c r="J186" s="675"/>
      <c r="K186" s="675"/>
      <c r="L186" s="675"/>
      <c r="M186" s="675"/>
      <c r="N186" s="675"/>
      <c r="O186" s="675"/>
      <c r="P186" s="675"/>
      <c r="Q186" s="675"/>
      <c r="R186" s="675"/>
      <c r="S186" s="675"/>
      <c r="T186" s="675"/>
      <c r="U186" s="675"/>
      <c r="V186" s="675"/>
      <c r="W186" s="327"/>
      <c r="X186" s="327"/>
      <c r="Y186" s="327"/>
      <c r="Z186" s="327"/>
      <c r="AA186" s="327"/>
    </row>
    <row r="187" spans="1:27" s="40" customFormat="1" ht="15">
      <c r="A187" s="327"/>
      <c r="B187" s="327"/>
      <c r="C187" s="327"/>
      <c r="D187" s="327"/>
      <c r="E187" s="327"/>
      <c r="F187" s="327"/>
      <c r="G187" s="675"/>
      <c r="H187" s="675"/>
      <c r="I187" s="675"/>
      <c r="J187" s="675"/>
      <c r="K187" s="675"/>
      <c r="L187" s="675"/>
      <c r="M187" s="675"/>
      <c r="N187" s="675"/>
      <c r="O187" s="675"/>
      <c r="P187" s="675"/>
      <c r="Q187" s="675"/>
      <c r="R187" s="675"/>
      <c r="S187" s="675"/>
      <c r="T187" s="675"/>
      <c r="U187" s="675"/>
      <c r="V187" s="675"/>
      <c r="W187" s="327"/>
      <c r="X187" s="327"/>
      <c r="Y187" s="327"/>
      <c r="Z187" s="327"/>
      <c r="AA187" s="327"/>
    </row>
    <row r="188" spans="1:27" s="40" customFormat="1" ht="15">
      <c r="A188" s="327"/>
      <c r="B188" s="327"/>
      <c r="C188" s="327"/>
      <c r="D188" s="327"/>
      <c r="E188" s="327"/>
      <c r="F188" s="327"/>
      <c r="G188" s="675"/>
      <c r="H188" s="675"/>
      <c r="I188" s="675"/>
      <c r="J188" s="675"/>
      <c r="K188" s="675"/>
      <c r="L188" s="675"/>
      <c r="M188" s="675"/>
      <c r="N188" s="675"/>
      <c r="O188" s="675"/>
      <c r="P188" s="675"/>
      <c r="Q188" s="675"/>
      <c r="R188" s="675"/>
      <c r="S188" s="675"/>
      <c r="T188" s="675"/>
      <c r="U188" s="675"/>
      <c r="V188" s="675"/>
      <c r="W188" s="327"/>
      <c r="X188" s="327"/>
      <c r="Y188" s="327"/>
      <c r="Z188" s="327"/>
      <c r="AA188" s="327"/>
    </row>
    <row r="189" spans="1:27" s="40" customFormat="1" ht="15">
      <c r="A189" s="327"/>
      <c r="B189" s="327"/>
      <c r="C189" s="327"/>
      <c r="D189" s="327"/>
      <c r="E189" s="327"/>
      <c r="F189" s="327"/>
      <c r="G189" s="675"/>
      <c r="H189" s="675"/>
      <c r="I189" s="675"/>
      <c r="J189" s="675"/>
      <c r="K189" s="675"/>
      <c r="L189" s="675"/>
      <c r="M189" s="675"/>
      <c r="N189" s="675"/>
      <c r="O189" s="675"/>
      <c r="P189" s="675"/>
      <c r="Q189" s="675"/>
      <c r="R189" s="675"/>
      <c r="S189" s="675"/>
      <c r="T189" s="675"/>
      <c r="U189" s="675"/>
      <c r="V189" s="675"/>
      <c r="W189" s="327"/>
      <c r="X189" s="327"/>
      <c r="Y189" s="327"/>
      <c r="Z189" s="327"/>
      <c r="AA189" s="327"/>
    </row>
    <row r="190" spans="1:27" s="40" customFormat="1" ht="15">
      <c r="A190" s="327"/>
      <c r="B190" s="327"/>
      <c r="C190" s="327"/>
      <c r="D190" s="327"/>
      <c r="E190" s="327"/>
      <c r="F190" s="327"/>
      <c r="G190" s="675"/>
      <c r="H190" s="675"/>
      <c r="I190" s="675"/>
      <c r="J190" s="675"/>
      <c r="K190" s="675"/>
      <c r="L190" s="675"/>
      <c r="M190" s="675"/>
      <c r="N190" s="675"/>
      <c r="O190" s="675"/>
      <c r="P190" s="675"/>
      <c r="Q190" s="675"/>
      <c r="R190" s="675"/>
      <c r="S190" s="675"/>
      <c r="T190" s="675"/>
      <c r="U190" s="675"/>
      <c r="V190" s="675"/>
      <c r="W190" s="327"/>
      <c r="X190" s="327"/>
      <c r="Y190" s="327"/>
      <c r="Z190" s="327"/>
      <c r="AA190" s="327"/>
    </row>
    <row r="191" spans="1:27" s="40" customFormat="1" ht="15">
      <c r="A191" s="327"/>
      <c r="B191" s="327"/>
      <c r="C191" s="327"/>
      <c r="D191" s="327"/>
      <c r="E191" s="327"/>
      <c r="F191" s="327"/>
      <c r="G191" s="675"/>
      <c r="H191" s="675"/>
      <c r="I191" s="675"/>
      <c r="J191" s="675"/>
      <c r="K191" s="675"/>
      <c r="L191" s="675"/>
      <c r="M191" s="675"/>
      <c r="N191" s="675"/>
      <c r="O191" s="675"/>
      <c r="P191" s="675"/>
      <c r="Q191" s="675"/>
      <c r="R191" s="675"/>
      <c r="S191" s="675"/>
      <c r="T191" s="675"/>
      <c r="U191" s="675"/>
      <c r="V191" s="675"/>
      <c r="W191" s="327"/>
      <c r="X191" s="327"/>
      <c r="Y191" s="327"/>
      <c r="Z191" s="327"/>
      <c r="AA191" s="327"/>
    </row>
    <row r="192" spans="1:27" s="40" customFormat="1" ht="15">
      <c r="A192" s="327"/>
      <c r="B192" s="327"/>
      <c r="C192" s="327"/>
      <c r="D192" s="327"/>
      <c r="E192" s="327"/>
      <c r="F192" s="327"/>
      <c r="G192" s="675"/>
      <c r="H192" s="675"/>
      <c r="I192" s="675"/>
      <c r="J192" s="675"/>
      <c r="K192" s="675"/>
      <c r="L192" s="675"/>
      <c r="M192" s="675"/>
      <c r="N192" s="675"/>
      <c r="O192" s="675"/>
      <c r="P192" s="675"/>
      <c r="Q192" s="675"/>
      <c r="R192" s="675"/>
      <c r="S192" s="675"/>
      <c r="T192" s="675"/>
      <c r="U192" s="675"/>
      <c r="V192" s="675"/>
      <c r="W192" s="327"/>
      <c r="X192" s="327"/>
      <c r="Y192" s="327"/>
      <c r="Z192" s="327"/>
      <c r="AA192" s="327"/>
    </row>
    <row r="193" spans="1:27" s="40" customFormat="1" ht="15">
      <c r="A193" s="327"/>
      <c r="B193" s="327"/>
      <c r="C193" s="327"/>
      <c r="D193" s="327"/>
      <c r="E193" s="327"/>
      <c r="F193" s="327"/>
      <c r="G193" s="675"/>
      <c r="H193" s="675"/>
      <c r="I193" s="675"/>
      <c r="J193" s="675"/>
      <c r="K193" s="675"/>
      <c r="L193" s="675"/>
      <c r="M193" s="675"/>
      <c r="N193" s="675"/>
      <c r="O193" s="675"/>
      <c r="P193" s="675"/>
      <c r="Q193" s="675"/>
      <c r="R193" s="675"/>
      <c r="S193" s="675"/>
      <c r="T193" s="675"/>
      <c r="U193" s="675"/>
      <c r="V193" s="675"/>
      <c r="W193" s="327"/>
      <c r="X193" s="327"/>
      <c r="Y193" s="327"/>
      <c r="Z193" s="327"/>
      <c r="AA193" s="327"/>
    </row>
    <row r="194" spans="1:27" s="40" customFormat="1" ht="15">
      <c r="A194" s="327"/>
      <c r="B194" s="327"/>
      <c r="C194" s="327"/>
      <c r="D194" s="327"/>
      <c r="E194" s="327"/>
      <c r="F194" s="327"/>
      <c r="G194" s="675"/>
      <c r="H194" s="675"/>
      <c r="I194" s="675"/>
      <c r="J194" s="675"/>
      <c r="K194" s="675"/>
      <c r="L194" s="675"/>
      <c r="M194" s="675"/>
      <c r="N194" s="675"/>
      <c r="O194" s="675"/>
      <c r="P194" s="675"/>
      <c r="Q194" s="675"/>
      <c r="R194" s="675"/>
      <c r="S194" s="675"/>
      <c r="T194" s="675"/>
      <c r="U194" s="675"/>
      <c r="V194" s="675"/>
      <c r="W194" s="327"/>
      <c r="X194" s="327"/>
      <c r="Y194" s="327"/>
      <c r="Z194" s="327"/>
      <c r="AA194" s="327"/>
    </row>
    <row r="195" spans="1:27" s="40" customFormat="1" ht="15">
      <c r="A195" s="327"/>
      <c r="B195" s="327"/>
      <c r="C195" s="327"/>
      <c r="D195" s="327"/>
      <c r="E195" s="327"/>
      <c r="F195" s="327"/>
      <c r="G195" s="675"/>
      <c r="H195" s="675"/>
      <c r="I195" s="675"/>
      <c r="J195" s="675"/>
      <c r="K195" s="675"/>
      <c r="L195" s="675"/>
      <c r="M195" s="675"/>
      <c r="N195" s="675"/>
      <c r="O195" s="675"/>
      <c r="P195" s="675"/>
      <c r="Q195" s="675"/>
      <c r="R195" s="675"/>
      <c r="S195" s="675"/>
      <c r="T195" s="675"/>
      <c r="U195" s="675"/>
      <c r="V195" s="675"/>
      <c r="W195" s="327"/>
      <c r="X195" s="327"/>
      <c r="Y195" s="327"/>
      <c r="Z195" s="327"/>
      <c r="AA195" s="327"/>
    </row>
    <row r="196" spans="1:27" s="40" customFormat="1" ht="15">
      <c r="A196" s="327"/>
      <c r="B196" s="327"/>
      <c r="C196" s="327"/>
      <c r="D196" s="327"/>
      <c r="E196" s="327"/>
      <c r="F196" s="327"/>
      <c r="G196" s="675"/>
      <c r="H196" s="675"/>
      <c r="I196" s="675"/>
      <c r="J196" s="675"/>
      <c r="K196" s="675"/>
      <c r="L196" s="675"/>
      <c r="M196" s="675"/>
      <c r="N196" s="675"/>
      <c r="O196" s="675"/>
      <c r="P196" s="675"/>
      <c r="Q196" s="675"/>
      <c r="R196" s="675"/>
      <c r="S196" s="675"/>
      <c r="T196" s="675"/>
      <c r="U196" s="675"/>
      <c r="V196" s="675"/>
      <c r="W196" s="327"/>
      <c r="X196" s="327"/>
      <c r="Y196" s="327"/>
      <c r="Z196" s="327"/>
      <c r="AA196" s="327"/>
    </row>
    <row r="197" spans="1:27" s="40" customFormat="1" ht="15">
      <c r="A197" s="327"/>
      <c r="B197" s="327"/>
      <c r="C197" s="327"/>
      <c r="D197" s="327"/>
      <c r="E197" s="327"/>
      <c r="F197" s="327"/>
      <c r="G197" s="675"/>
      <c r="H197" s="675"/>
      <c r="I197" s="675"/>
      <c r="J197" s="675"/>
      <c r="K197" s="675"/>
      <c r="L197" s="675"/>
      <c r="M197" s="675"/>
      <c r="N197" s="675"/>
      <c r="O197" s="675"/>
      <c r="P197" s="675"/>
      <c r="Q197" s="675"/>
      <c r="R197" s="675"/>
      <c r="S197" s="675"/>
      <c r="T197" s="675"/>
      <c r="U197" s="675"/>
      <c r="V197" s="675"/>
      <c r="W197" s="327"/>
      <c r="X197" s="327"/>
      <c r="Y197" s="327"/>
      <c r="Z197" s="327"/>
      <c r="AA197" s="327"/>
    </row>
    <row r="198" spans="1:27" s="40" customFormat="1" ht="15">
      <c r="A198" s="327"/>
      <c r="B198" s="327"/>
      <c r="C198" s="327"/>
      <c r="D198" s="327"/>
      <c r="E198" s="327"/>
      <c r="F198" s="327"/>
      <c r="G198" s="675"/>
      <c r="H198" s="675"/>
      <c r="I198" s="675"/>
      <c r="J198" s="675"/>
      <c r="K198" s="675"/>
      <c r="L198" s="675"/>
      <c r="M198" s="675"/>
      <c r="N198" s="675"/>
      <c r="O198" s="675"/>
      <c r="P198" s="675"/>
      <c r="Q198" s="675"/>
      <c r="R198" s="675"/>
      <c r="S198" s="675"/>
      <c r="T198" s="675"/>
      <c r="U198" s="675"/>
      <c r="V198" s="675"/>
      <c r="W198" s="327"/>
      <c r="X198" s="327"/>
      <c r="Y198" s="327"/>
      <c r="Z198" s="327"/>
      <c r="AA198" s="327"/>
    </row>
    <row r="199" spans="1:27" s="40" customFormat="1" ht="15">
      <c r="A199" s="327"/>
      <c r="B199" s="327"/>
      <c r="C199" s="327"/>
      <c r="D199" s="327"/>
      <c r="E199" s="327"/>
      <c r="F199" s="327"/>
      <c r="G199" s="675"/>
      <c r="H199" s="675"/>
      <c r="I199" s="675"/>
      <c r="J199" s="675"/>
      <c r="K199" s="675"/>
      <c r="L199" s="675"/>
      <c r="M199" s="675"/>
      <c r="N199" s="675"/>
      <c r="O199" s="675"/>
      <c r="P199" s="675"/>
      <c r="Q199" s="675"/>
      <c r="R199" s="675"/>
      <c r="S199" s="675"/>
      <c r="T199" s="675"/>
      <c r="U199" s="675"/>
      <c r="V199" s="675"/>
      <c r="W199" s="327"/>
      <c r="X199" s="327"/>
      <c r="Y199" s="327"/>
      <c r="Z199" s="327"/>
      <c r="AA199" s="327"/>
    </row>
    <row r="200" spans="1:27" s="40" customFormat="1" ht="15">
      <c r="A200" s="327"/>
      <c r="B200" s="327"/>
      <c r="C200" s="327"/>
      <c r="D200" s="327"/>
      <c r="E200" s="327"/>
      <c r="F200" s="327"/>
      <c r="G200" s="675"/>
      <c r="H200" s="675"/>
      <c r="I200" s="675"/>
      <c r="J200" s="675"/>
      <c r="K200" s="675"/>
      <c r="L200" s="675"/>
      <c r="M200" s="675"/>
      <c r="N200" s="675"/>
      <c r="O200" s="675"/>
      <c r="P200" s="675"/>
      <c r="Q200" s="675"/>
      <c r="R200" s="675"/>
      <c r="S200" s="675"/>
      <c r="T200" s="675"/>
      <c r="U200" s="675"/>
      <c r="V200" s="675"/>
      <c r="W200" s="327"/>
      <c r="X200" s="327"/>
      <c r="Y200" s="327"/>
      <c r="Z200" s="327"/>
      <c r="AA200" s="327"/>
    </row>
    <row r="201" spans="1:27" s="40" customFormat="1" ht="15">
      <c r="A201" s="327"/>
      <c r="B201" s="327"/>
      <c r="C201" s="327"/>
      <c r="D201" s="327"/>
      <c r="E201" s="327"/>
      <c r="F201" s="327"/>
      <c r="G201" s="675"/>
      <c r="H201" s="675"/>
      <c r="I201" s="675"/>
      <c r="J201" s="675"/>
      <c r="K201" s="675"/>
      <c r="L201" s="675"/>
      <c r="M201" s="675"/>
      <c r="N201" s="675"/>
      <c r="O201" s="675"/>
      <c r="P201" s="675"/>
      <c r="Q201" s="675"/>
      <c r="R201" s="675"/>
      <c r="S201" s="675"/>
      <c r="T201" s="675"/>
      <c r="U201" s="675"/>
      <c r="V201" s="675"/>
      <c r="W201" s="327"/>
      <c r="X201" s="327"/>
      <c r="Y201" s="327"/>
      <c r="Z201" s="327"/>
      <c r="AA201" s="327"/>
    </row>
    <row r="202" spans="1:27" s="40" customFormat="1" ht="15">
      <c r="A202" s="327"/>
      <c r="B202" s="327"/>
      <c r="C202" s="327"/>
      <c r="D202" s="327"/>
      <c r="E202" s="327"/>
      <c r="F202" s="327"/>
      <c r="G202" s="675"/>
      <c r="H202" s="675"/>
      <c r="I202" s="675"/>
      <c r="J202" s="675"/>
      <c r="K202" s="675"/>
      <c r="L202" s="675"/>
      <c r="M202" s="675"/>
      <c r="N202" s="675"/>
      <c r="O202" s="675"/>
      <c r="P202" s="675"/>
      <c r="Q202" s="675"/>
      <c r="R202" s="675"/>
      <c r="S202" s="675"/>
      <c r="T202" s="675"/>
      <c r="U202" s="675"/>
      <c r="V202" s="675"/>
      <c r="W202" s="327"/>
      <c r="X202" s="327"/>
      <c r="Y202" s="327"/>
      <c r="Z202" s="327"/>
      <c r="AA202" s="327"/>
    </row>
    <row r="203" spans="1:27" s="40" customFormat="1" ht="15">
      <c r="A203" s="327"/>
      <c r="B203" s="327"/>
      <c r="C203" s="327"/>
      <c r="D203" s="327"/>
      <c r="E203" s="327"/>
      <c r="F203" s="327"/>
      <c r="G203" s="675"/>
      <c r="H203" s="675"/>
      <c r="I203" s="675"/>
      <c r="J203" s="675"/>
      <c r="K203" s="675"/>
      <c r="L203" s="675"/>
      <c r="M203" s="675"/>
      <c r="N203" s="675"/>
      <c r="O203" s="675"/>
      <c r="P203" s="675"/>
      <c r="Q203" s="675"/>
      <c r="R203" s="675"/>
      <c r="S203" s="675"/>
      <c r="T203" s="675"/>
      <c r="U203" s="675"/>
      <c r="V203" s="675"/>
      <c r="W203" s="327"/>
      <c r="X203" s="327"/>
      <c r="Y203" s="327"/>
      <c r="Z203" s="327"/>
      <c r="AA203" s="327"/>
    </row>
    <row r="204" spans="1:27" s="40" customFormat="1" ht="15">
      <c r="A204" s="327"/>
      <c r="B204" s="327"/>
      <c r="C204" s="327"/>
      <c r="D204" s="327"/>
      <c r="E204" s="327"/>
      <c r="F204" s="327"/>
      <c r="G204" s="675"/>
      <c r="H204" s="675"/>
      <c r="I204" s="675"/>
      <c r="J204" s="675"/>
      <c r="K204" s="675"/>
      <c r="L204" s="675"/>
      <c r="M204" s="675"/>
      <c r="N204" s="675"/>
      <c r="O204" s="675"/>
      <c r="P204" s="675"/>
      <c r="Q204" s="675"/>
      <c r="R204" s="675"/>
      <c r="S204" s="675"/>
      <c r="T204" s="675"/>
      <c r="U204" s="675"/>
      <c r="V204" s="675"/>
      <c r="W204" s="327"/>
      <c r="X204" s="327"/>
      <c r="Y204" s="327"/>
      <c r="Z204" s="327"/>
      <c r="AA204" s="327"/>
    </row>
    <row r="205" spans="1:27" s="40" customFormat="1" ht="15">
      <c r="A205" s="327"/>
      <c r="B205" s="327"/>
      <c r="C205" s="327"/>
      <c r="D205" s="327"/>
      <c r="E205" s="327"/>
      <c r="F205" s="327"/>
      <c r="G205" s="675"/>
      <c r="H205" s="675"/>
      <c r="I205" s="675"/>
      <c r="J205" s="675"/>
      <c r="K205" s="675"/>
      <c r="L205" s="675"/>
      <c r="M205" s="675"/>
      <c r="N205" s="675"/>
      <c r="O205" s="675"/>
      <c r="P205" s="675"/>
      <c r="Q205" s="675"/>
      <c r="R205" s="675"/>
      <c r="S205" s="675"/>
      <c r="T205" s="675"/>
      <c r="U205" s="675"/>
      <c r="V205" s="675"/>
      <c r="W205" s="327"/>
      <c r="X205" s="327"/>
      <c r="Y205" s="327"/>
      <c r="Z205" s="327"/>
      <c r="AA205" s="327"/>
    </row>
    <row r="206" spans="1:27" s="40" customFormat="1" ht="15">
      <c r="A206" s="327"/>
      <c r="B206" s="327"/>
      <c r="C206" s="327"/>
      <c r="D206" s="327"/>
      <c r="E206" s="327"/>
      <c r="F206" s="327"/>
      <c r="G206" s="675"/>
      <c r="H206" s="675"/>
      <c r="I206" s="675"/>
      <c r="J206" s="675"/>
      <c r="K206" s="675"/>
      <c r="L206" s="675"/>
      <c r="M206" s="675"/>
      <c r="N206" s="675"/>
      <c r="O206" s="675"/>
      <c r="P206" s="675"/>
      <c r="Q206" s="675"/>
      <c r="R206" s="675"/>
      <c r="S206" s="675"/>
      <c r="T206" s="675"/>
      <c r="U206" s="675"/>
      <c r="V206" s="675"/>
      <c r="W206" s="327"/>
      <c r="X206" s="327"/>
      <c r="Y206" s="327"/>
      <c r="Z206" s="327"/>
      <c r="AA206" s="327"/>
    </row>
    <row r="207" spans="1:27" s="40" customFormat="1" ht="15">
      <c r="A207" s="327"/>
      <c r="B207" s="327"/>
      <c r="C207" s="327"/>
      <c r="D207" s="327"/>
      <c r="E207" s="327"/>
      <c r="F207" s="327"/>
      <c r="G207" s="675"/>
      <c r="H207" s="675"/>
      <c r="I207" s="675"/>
      <c r="J207" s="675"/>
      <c r="K207" s="675"/>
      <c r="L207" s="675"/>
      <c r="M207" s="675"/>
      <c r="N207" s="675"/>
      <c r="O207" s="675"/>
      <c r="P207" s="675"/>
      <c r="Q207" s="675"/>
      <c r="R207" s="675"/>
      <c r="S207" s="675"/>
      <c r="T207" s="675"/>
      <c r="U207" s="675"/>
      <c r="V207" s="675"/>
      <c r="W207" s="327"/>
      <c r="X207" s="327"/>
      <c r="Y207" s="327"/>
      <c r="Z207" s="327"/>
      <c r="AA207" s="327"/>
    </row>
    <row r="208" spans="1:27" s="40" customFormat="1" ht="15">
      <c r="A208" s="327"/>
      <c r="B208" s="327"/>
      <c r="C208" s="327"/>
      <c r="D208" s="327"/>
      <c r="E208" s="327"/>
      <c r="F208" s="327"/>
      <c r="G208" s="675"/>
      <c r="H208" s="675"/>
      <c r="I208" s="675"/>
      <c r="J208" s="675"/>
      <c r="K208" s="675"/>
      <c r="L208" s="675"/>
      <c r="M208" s="675"/>
      <c r="N208" s="675"/>
      <c r="O208" s="675"/>
      <c r="P208" s="675"/>
      <c r="Q208" s="675"/>
      <c r="R208" s="675"/>
      <c r="S208" s="675"/>
      <c r="T208" s="675"/>
      <c r="U208" s="675"/>
      <c r="V208" s="675"/>
      <c r="W208" s="327"/>
      <c r="X208" s="327"/>
      <c r="Y208" s="327"/>
      <c r="Z208" s="327"/>
      <c r="AA208" s="327"/>
    </row>
    <row r="209" spans="1:27" s="40" customFormat="1" ht="15">
      <c r="A209" s="327"/>
      <c r="B209" s="327"/>
      <c r="C209" s="327"/>
      <c r="D209" s="327"/>
      <c r="E209" s="327"/>
      <c r="F209" s="327"/>
      <c r="G209" s="675"/>
      <c r="H209" s="675"/>
      <c r="I209" s="675"/>
      <c r="J209" s="675"/>
      <c r="K209" s="675"/>
      <c r="L209" s="675"/>
      <c r="M209" s="675"/>
      <c r="N209" s="675"/>
      <c r="O209" s="675"/>
      <c r="P209" s="675"/>
      <c r="Q209" s="675"/>
      <c r="R209" s="675"/>
      <c r="S209" s="675"/>
      <c r="T209" s="675"/>
      <c r="U209" s="675"/>
      <c r="V209" s="675"/>
      <c r="W209" s="327"/>
      <c r="X209" s="327"/>
      <c r="Y209" s="327"/>
      <c r="Z209" s="327"/>
      <c r="AA209" s="327"/>
    </row>
    <row r="210" spans="1:27" s="40" customFormat="1" ht="15">
      <c r="A210" s="327"/>
      <c r="B210" s="327"/>
      <c r="C210" s="327"/>
      <c r="D210" s="327"/>
      <c r="E210" s="327"/>
      <c r="F210" s="327"/>
      <c r="G210" s="675"/>
      <c r="H210" s="675"/>
      <c r="I210" s="675"/>
      <c r="J210" s="675"/>
      <c r="K210" s="675"/>
      <c r="L210" s="675"/>
      <c r="M210" s="675"/>
      <c r="N210" s="675"/>
      <c r="O210" s="675"/>
      <c r="P210" s="675"/>
      <c r="Q210" s="675"/>
      <c r="R210" s="675"/>
      <c r="S210" s="675"/>
      <c r="T210" s="675"/>
      <c r="U210" s="675"/>
      <c r="V210" s="675"/>
      <c r="W210" s="327"/>
      <c r="X210" s="327"/>
      <c r="Y210" s="327"/>
      <c r="Z210" s="327"/>
      <c r="AA210" s="327"/>
    </row>
    <row r="211" spans="1:27" s="40" customFormat="1" ht="15">
      <c r="A211" s="327"/>
      <c r="B211" s="327"/>
      <c r="C211" s="327"/>
      <c r="D211" s="327"/>
      <c r="E211" s="327"/>
      <c r="F211" s="327"/>
      <c r="G211" s="675"/>
      <c r="H211" s="675"/>
      <c r="I211" s="675"/>
      <c r="J211" s="675"/>
      <c r="K211" s="675"/>
      <c r="L211" s="675"/>
      <c r="M211" s="675"/>
      <c r="N211" s="675"/>
      <c r="O211" s="675"/>
      <c r="P211" s="675"/>
      <c r="Q211" s="675"/>
      <c r="R211" s="675"/>
      <c r="S211" s="675"/>
      <c r="T211" s="675"/>
      <c r="U211" s="675"/>
      <c r="V211" s="675"/>
      <c r="W211" s="327"/>
      <c r="X211" s="327"/>
      <c r="Y211" s="327"/>
      <c r="Z211" s="327"/>
      <c r="AA211" s="327"/>
    </row>
    <row r="212" spans="1:27" s="40" customFormat="1" ht="15">
      <c r="A212" s="327"/>
      <c r="B212" s="327"/>
      <c r="C212" s="327"/>
      <c r="D212" s="327"/>
      <c r="E212" s="327"/>
      <c r="F212" s="327"/>
      <c r="G212" s="675"/>
      <c r="H212" s="675"/>
      <c r="I212" s="675"/>
      <c r="J212" s="675"/>
      <c r="K212" s="675"/>
      <c r="L212" s="675"/>
      <c r="M212" s="675"/>
      <c r="N212" s="675"/>
      <c r="O212" s="675"/>
      <c r="P212" s="675"/>
      <c r="Q212" s="675"/>
      <c r="R212" s="675"/>
      <c r="S212" s="675"/>
      <c r="T212" s="675"/>
      <c r="U212" s="675"/>
      <c r="V212" s="675"/>
      <c r="W212" s="327"/>
      <c r="X212" s="327"/>
      <c r="Y212" s="327"/>
      <c r="Z212" s="327"/>
      <c r="AA212" s="327"/>
    </row>
    <row r="213" spans="1:27" s="40" customFormat="1" ht="15">
      <c r="A213" s="327"/>
      <c r="B213" s="327"/>
      <c r="C213" s="327"/>
      <c r="D213" s="327"/>
      <c r="E213" s="327"/>
      <c r="F213" s="327"/>
      <c r="G213" s="675"/>
      <c r="H213" s="675"/>
      <c r="I213" s="675"/>
      <c r="J213" s="675"/>
      <c r="K213" s="675"/>
      <c r="L213" s="675"/>
      <c r="M213" s="675"/>
      <c r="N213" s="675"/>
      <c r="O213" s="675"/>
      <c r="P213" s="675"/>
      <c r="Q213" s="675"/>
      <c r="R213" s="675"/>
      <c r="S213" s="675"/>
      <c r="T213" s="675"/>
      <c r="U213" s="675"/>
      <c r="V213" s="675"/>
      <c r="W213" s="327"/>
      <c r="X213" s="327"/>
      <c r="Y213" s="327"/>
      <c r="Z213" s="327"/>
      <c r="AA213" s="327"/>
    </row>
    <row r="214" spans="1:27" s="40" customFormat="1" ht="15">
      <c r="A214" s="327"/>
      <c r="B214" s="327"/>
      <c r="C214" s="327"/>
      <c r="D214" s="327"/>
      <c r="E214" s="327"/>
      <c r="F214" s="327"/>
      <c r="G214" s="675"/>
      <c r="H214" s="675"/>
      <c r="I214" s="675"/>
      <c r="J214" s="675"/>
      <c r="K214" s="675"/>
      <c r="L214" s="675"/>
      <c r="M214" s="675"/>
      <c r="N214" s="675"/>
      <c r="O214" s="675"/>
      <c r="P214" s="675"/>
      <c r="Q214" s="675"/>
      <c r="R214" s="675"/>
      <c r="S214" s="675"/>
      <c r="T214" s="675"/>
      <c r="U214" s="675"/>
      <c r="V214" s="675"/>
      <c r="W214" s="327"/>
      <c r="X214" s="327"/>
      <c r="Y214" s="327"/>
      <c r="Z214" s="327"/>
      <c r="AA214" s="327"/>
    </row>
    <row r="215" spans="1:27" s="40" customFormat="1" ht="15">
      <c r="A215" s="327"/>
      <c r="B215" s="327"/>
      <c r="C215" s="327"/>
      <c r="D215" s="327"/>
      <c r="E215" s="327"/>
      <c r="F215" s="327"/>
      <c r="G215" s="675"/>
      <c r="H215" s="675"/>
      <c r="I215" s="675"/>
      <c r="J215" s="675"/>
      <c r="K215" s="675"/>
      <c r="L215" s="675"/>
      <c r="M215" s="675"/>
      <c r="N215" s="675"/>
      <c r="O215" s="675"/>
      <c r="P215" s="675"/>
      <c r="Q215" s="675"/>
      <c r="R215" s="675"/>
      <c r="S215" s="675"/>
      <c r="T215" s="675"/>
      <c r="U215" s="675"/>
      <c r="V215" s="675"/>
      <c r="W215" s="327"/>
      <c r="X215" s="327"/>
      <c r="Y215" s="327"/>
      <c r="Z215" s="327"/>
      <c r="AA215" s="327"/>
    </row>
    <row r="216" spans="1:27" s="40" customFormat="1" ht="15">
      <c r="A216" s="327"/>
      <c r="B216" s="327"/>
      <c r="C216" s="327"/>
      <c r="D216" s="327"/>
      <c r="E216" s="327"/>
      <c r="F216" s="327"/>
      <c r="G216" s="675"/>
      <c r="H216" s="675"/>
      <c r="I216" s="675"/>
      <c r="J216" s="675"/>
      <c r="K216" s="675"/>
      <c r="L216" s="675"/>
      <c r="M216" s="675"/>
      <c r="N216" s="675"/>
      <c r="O216" s="675"/>
      <c r="P216" s="675"/>
      <c r="Q216" s="675"/>
      <c r="R216" s="675"/>
      <c r="S216" s="675"/>
      <c r="T216" s="675"/>
      <c r="U216" s="675"/>
      <c r="V216" s="675"/>
      <c r="W216" s="327"/>
      <c r="X216" s="327"/>
      <c r="Y216" s="327"/>
      <c r="Z216" s="327"/>
      <c r="AA216" s="327"/>
    </row>
    <row r="217" spans="1:27" s="40" customFormat="1" ht="15">
      <c r="A217" s="327"/>
      <c r="B217" s="327"/>
      <c r="C217" s="327"/>
      <c r="D217" s="327"/>
      <c r="E217" s="327"/>
      <c r="F217" s="327"/>
      <c r="G217" s="675"/>
      <c r="H217" s="675"/>
      <c r="I217" s="675"/>
      <c r="J217" s="675"/>
      <c r="K217" s="675"/>
      <c r="L217" s="675"/>
      <c r="M217" s="675"/>
      <c r="N217" s="675"/>
      <c r="O217" s="675"/>
      <c r="P217" s="675"/>
      <c r="Q217" s="675"/>
      <c r="R217" s="675"/>
      <c r="S217" s="675"/>
      <c r="T217" s="675"/>
      <c r="U217" s="675"/>
      <c r="V217" s="675"/>
      <c r="W217" s="327"/>
      <c r="X217" s="327"/>
      <c r="Y217" s="327"/>
      <c r="Z217" s="327"/>
      <c r="AA217" s="327"/>
    </row>
    <row r="218" spans="1:27" s="40" customFormat="1" ht="15">
      <c r="A218" s="327"/>
      <c r="B218" s="327"/>
      <c r="C218" s="327"/>
      <c r="D218" s="327"/>
      <c r="E218" s="327"/>
      <c r="F218" s="327"/>
      <c r="G218" s="675"/>
      <c r="H218" s="675"/>
      <c r="I218" s="675"/>
      <c r="J218" s="675"/>
      <c r="K218" s="675"/>
      <c r="L218" s="675"/>
      <c r="M218" s="675"/>
      <c r="N218" s="675"/>
      <c r="O218" s="675"/>
      <c r="P218" s="675"/>
      <c r="Q218" s="675"/>
      <c r="R218" s="675"/>
      <c r="S218" s="675"/>
      <c r="T218" s="675"/>
      <c r="U218" s="675"/>
      <c r="V218" s="675"/>
      <c r="W218" s="327"/>
      <c r="X218" s="327"/>
      <c r="Y218" s="327"/>
      <c r="Z218" s="327"/>
      <c r="AA218" s="327"/>
    </row>
    <row r="219" spans="1:27" s="40" customFormat="1" ht="15">
      <c r="A219" s="327"/>
      <c r="B219" s="327"/>
      <c r="C219" s="327"/>
      <c r="D219" s="327"/>
      <c r="E219" s="327"/>
      <c r="F219" s="327"/>
      <c r="G219" s="675"/>
      <c r="H219" s="675"/>
      <c r="I219" s="675"/>
      <c r="J219" s="675"/>
      <c r="K219" s="675"/>
      <c r="L219" s="675"/>
      <c r="M219" s="675"/>
      <c r="N219" s="675"/>
      <c r="O219" s="675"/>
      <c r="P219" s="675"/>
      <c r="Q219" s="675"/>
      <c r="R219" s="675"/>
      <c r="S219" s="675"/>
      <c r="T219" s="675"/>
      <c r="U219" s="675"/>
      <c r="V219" s="675"/>
      <c r="W219" s="327"/>
      <c r="X219" s="327"/>
      <c r="Y219" s="327"/>
      <c r="Z219" s="327"/>
      <c r="AA219" s="327"/>
    </row>
    <row r="220" spans="1:27" s="40" customFormat="1" ht="15">
      <c r="A220" s="327"/>
      <c r="B220" s="327"/>
      <c r="C220" s="327"/>
      <c r="D220" s="327"/>
      <c r="E220" s="327"/>
      <c r="F220" s="327"/>
      <c r="G220" s="675"/>
      <c r="H220" s="675"/>
      <c r="I220" s="675"/>
      <c r="J220" s="675"/>
      <c r="K220" s="675"/>
      <c r="L220" s="675"/>
      <c r="M220" s="675"/>
      <c r="N220" s="675"/>
      <c r="O220" s="675"/>
      <c r="P220" s="675"/>
      <c r="Q220" s="675"/>
      <c r="R220" s="675"/>
      <c r="S220" s="675"/>
      <c r="T220" s="675"/>
      <c r="U220" s="675"/>
      <c r="V220" s="675"/>
      <c r="W220" s="327"/>
      <c r="X220" s="327"/>
      <c r="Y220" s="327"/>
      <c r="Z220" s="327"/>
      <c r="AA220" s="327"/>
    </row>
    <row r="221" spans="1:27" s="40" customFormat="1" ht="15">
      <c r="A221" s="327"/>
      <c r="B221" s="327"/>
      <c r="C221" s="327"/>
      <c r="D221" s="327"/>
      <c r="E221" s="327"/>
      <c r="F221" s="327"/>
      <c r="G221" s="675"/>
      <c r="H221" s="675"/>
      <c r="I221" s="675"/>
      <c r="J221" s="675"/>
      <c r="K221" s="675"/>
      <c r="L221" s="675"/>
      <c r="M221" s="675"/>
      <c r="N221" s="675"/>
      <c r="O221" s="675"/>
      <c r="P221" s="675"/>
      <c r="Q221" s="675"/>
      <c r="R221" s="675"/>
      <c r="S221" s="675"/>
      <c r="T221" s="675"/>
      <c r="U221" s="675"/>
      <c r="V221" s="675"/>
      <c r="W221" s="327"/>
      <c r="X221" s="327"/>
      <c r="Y221" s="327"/>
      <c r="Z221" s="327"/>
      <c r="AA221" s="327"/>
    </row>
    <row r="222" spans="1:27" s="40" customFormat="1" ht="15">
      <c r="A222" s="327"/>
      <c r="B222" s="327"/>
      <c r="C222" s="327"/>
      <c r="D222" s="327"/>
      <c r="E222" s="327"/>
      <c r="F222" s="327"/>
      <c r="G222" s="675"/>
      <c r="H222" s="675"/>
      <c r="I222" s="675"/>
      <c r="J222" s="675"/>
      <c r="K222" s="675"/>
      <c r="L222" s="675"/>
      <c r="M222" s="675"/>
      <c r="N222" s="675"/>
      <c r="O222" s="675"/>
      <c r="P222" s="675"/>
      <c r="Q222" s="675"/>
      <c r="R222" s="675"/>
      <c r="S222" s="675"/>
      <c r="T222" s="675"/>
      <c r="U222" s="675"/>
      <c r="V222" s="675"/>
      <c r="W222" s="327"/>
      <c r="X222" s="327"/>
      <c r="Y222" s="327"/>
      <c r="Z222" s="327"/>
      <c r="AA222" s="327"/>
    </row>
    <row r="223" spans="1:27" s="40" customFormat="1" ht="15">
      <c r="A223" s="327"/>
      <c r="B223" s="327"/>
      <c r="C223" s="327"/>
      <c r="D223" s="327"/>
      <c r="E223" s="327"/>
      <c r="F223" s="327"/>
      <c r="G223" s="675"/>
      <c r="H223" s="675"/>
      <c r="I223" s="675"/>
      <c r="J223" s="675"/>
      <c r="K223" s="675"/>
      <c r="L223" s="675"/>
      <c r="M223" s="675"/>
      <c r="N223" s="675"/>
      <c r="O223" s="675"/>
      <c r="P223" s="675"/>
      <c r="Q223" s="675"/>
      <c r="R223" s="675"/>
      <c r="S223" s="675"/>
      <c r="T223" s="675"/>
      <c r="U223" s="675"/>
      <c r="V223" s="675"/>
      <c r="W223" s="327"/>
      <c r="X223" s="327"/>
      <c r="Y223" s="327"/>
      <c r="Z223" s="327"/>
      <c r="AA223" s="327"/>
    </row>
    <row r="224" spans="1:27" s="40" customFormat="1" ht="15">
      <c r="A224" s="327"/>
      <c r="B224" s="327"/>
      <c r="C224" s="327"/>
      <c r="D224" s="327"/>
      <c r="E224" s="327"/>
      <c r="F224" s="327"/>
      <c r="G224" s="675"/>
      <c r="H224" s="675"/>
      <c r="I224" s="675"/>
      <c r="J224" s="675"/>
      <c r="K224" s="675"/>
      <c r="L224" s="675"/>
      <c r="M224" s="675"/>
      <c r="N224" s="675"/>
      <c r="O224" s="675"/>
      <c r="P224" s="675"/>
      <c r="Q224" s="675"/>
      <c r="R224" s="675"/>
      <c r="S224" s="675"/>
      <c r="T224" s="675"/>
      <c r="U224" s="675"/>
      <c r="V224" s="675"/>
      <c r="W224" s="327"/>
      <c r="X224" s="327"/>
      <c r="Y224" s="327"/>
      <c r="Z224" s="327"/>
      <c r="AA224" s="327"/>
    </row>
    <row r="225" spans="1:27" s="40" customFormat="1" ht="15">
      <c r="A225" s="327"/>
      <c r="B225" s="327"/>
      <c r="C225" s="327"/>
      <c r="D225" s="327"/>
      <c r="E225" s="327"/>
      <c r="F225" s="327"/>
      <c r="G225" s="675"/>
      <c r="H225" s="675"/>
      <c r="I225" s="675"/>
      <c r="J225" s="675"/>
      <c r="K225" s="675"/>
      <c r="L225" s="675"/>
      <c r="M225" s="675"/>
      <c r="N225" s="675"/>
      <c r="O225" s="675"/>
      <c r="P225" s="675"/>
      <c r="Q225" s="675"/>
      <c r="R225" s="675"/>
      <c r="S225" s="675"/>
      <c r="T225" s="675"/>
      <c r="U225" s="675"/>
      <c r="V225" s="675"/>
      <c r="W225" s="327"/>
      <c r="X225" s="327"/>
      <c r="Y225" s="327"/>
      <c r="Z225" s="327"/>
      <c r="AA225" s="327"/>
    </row>
    <row r="226" spans="1:27" s="40" customFormat="1" ht="15">
      <c r="A226" s="327"/>
      <c r="B226" s="327"/>
      <c r="C226" s="327"/>
      <c r="D226" s="327"/>
      <c r="E226" s="327"/>
      <c r="F226" s="327"/>
      <c r="G226" s="675"/>
      <c r="H226" s="675"/>
      <c r="I226" s="675"/>
      <c r="J226" s="675"/>
      <c r="K226" s="675"/>
      <c r="L226" s="675"/>
      <c r="M226" s="675"/>
      <c r="N226" s="675"/>
      <c r="O226" s="675"/>
      <c r="P226" s="675"/>
      <c r="Q226" s="675"/>
      <c r="R226" s="675"/>
      <c r="S226" s="675"/>
      <c r="T226" s="675"/>
      <c r="U226" s="675"/>
      <c r="V226" s="675"/>
      <c r="W226" s="327"/>
      <c r="X226" s="327"/>
      <c r="Y226" s="327"/>
      <c r="Z226" s="327"/>
      <c r="AA226" s="327"/>
    </row>
    <row r="227" spans="1:27" s="40" customFormat="1" ht="15">
      <c r="A227" s="327"/>
      <c r="B227" s="327"/>
      <c r="C227" s="327"/>
      <c r="D227" s="327"/>
      <c r="E227" s="327"/>
      <c r="F227" s="327"/>
      <c r="G227" s="675"/>
      <c r="H227" s="675"/>
      <c r="I227" s="675"/>
      <c r="J227" s="675"/>
      <c r="K227" s="675"/>
      <c r="L227" s="675"/>
      <c r="M227" s="675"/>
      <c r="N227" s="675"/>
      <c r="O227" s="675"/>
      <c r="P227" s="675"/>
      <c r="Q227" s="675"/>
      <c r="R227" s="675"/>
      <c r="S227" s="675"/>
      <c r="T227" s="675"/>
      <c r="U227" s="675"/>
      <c r="V227" s="675"/>
      <c r="W227" s="327"/>
      <c r="X227" s="327"/>
      <c r="Y227" s="327"/>
      <c r="Z227" s="327"/>
      <c r="AA227" s="327"/>
    </row>
    <row r="228" spans="1:27" s="40" customFormat="1" ht="15">
      <c r="A228" s="327"/>
      <c r="B228" s="327"/>
      <c r="C228" s="327"/>
      <c r="D228" s="327"/>
      <c r="E228" s="327"/>
      <c r="F228" s="327"/>
      <c r="G228" s="675"/>
      <c r="H228" s="675"/>
      <c r="I228" s="675"/>
      <c r="J228" s="675"/>
      <c r="K228" s="675"/>
      <c r="L228" s="675"/>
      <c r="M228" s="675"/>
      <c r="N228" s="675"/>
      <c r="O228" s="675"/>
      <c r="P228" s="675"/>
      <c r="Q228" s="675"/>
      <c r="R228" s="675"/>
      <c r="S228" s="675"/>
      <c r="T228" s="675"/>
      <c r="U228" s="675"/>
      <c r="V228" s="675"/>
      <c r="W228" s="327"/>
      <c r="X228" s="327"/>
      <c r="Y228" s="327"/>
      <c r="Z228" s="327"/>
      <c r="AA228" s="327"/>
    </row>
    <row r="229" spans="1:27" s="40" customFormat="1" ht="15">
      <c r="A229" s="327"/>
      <c r="B229" s="327"/>
      <c r="C229" s="327"/>
      <c r="D229" s="327"/>
      <c r="E229" s="327"/>
      <c r="F229" s="327"/>
      <c r="G229" s="675"/>
      <c r="H229" s="675"/>
      <c r="I229" s="675"/>
      <c r="J229" s="675"/>
      <c r="K229" s="675"/>
      <c r="L229" s="675"/>
      <c r="M229" s="675"/>
      <c r="N229" s="675"/>
      <c r="O229" s="675"/>
      <c r="P229" s="675"/>
      <c r="Q229" s="675"/>
      <c r="R229" s="675"/>
      <c r="S229" s="675"/>
      <c r="T229" s="675"/>
      <c r="U229" s="675"/>
      <c r="V229" s="675"/>
      <c r="W229" s="327"/>
      <c r="X229" s="327"/>
      <c r="Y229" s="327"/>
      <c r="Z229" s="327"/>
      <c r="AA229" s="327"/>
    </row>
    <row r="230" spans="1:27" s="40" customFormat="1" ht="15">
      <c r="A230" s="327"/>
      <c r="B230" s="327"/>
      <c r="C230" s="327"/>
      <c r="D230" s="327"/>
      <c r="E230" s="327"/>
      <c r="F230" s="327"/>
      <c r="G230" s="675"/>
      <c r="H230" s="675"/>
      <c r="I230" s="675"/>
      <c r="J230" s="675"/>
      <c r="K230" s="675"/>
      <c r="L230" s="675"/>
      <c r="M230" s="675"/>
      <c r="N230" s="675"/>
      <c r="O230" s="675"/>
      <c r="P230" s="675"/>
      <c r="Q230" s="675"/>
      <c r="R230" s="675"/>
      <c r="S230" s="675"/>
      <c r="T230" s="675"/>
      <c r="U230" s="675"/>
      <c r="V230" s="675"/>
      <c r="W230" s="327"/>
      <c r="X230" s="327"/>
      <c r="Y230" s="327"/>
      <c r="Z230" s="327"/>
      <c r="AA230" s="327"/>
    </row>
    <row r="231" spans="1:27" s="40" customFormat="1" ht="15">
      <c r="A231" s="327"/>
      <c r="B231" s="327"/>
      <c r="C231" s="327"/>
      <c r="D231" s="327"/>
      <c r="E231" s="327"/>
      <c r="F231" s="327"/>
      <c r="G231" s="675"/>
      <c r="H231" s="675"/>
      <c r="I231" s="675"/>
      <c r="J231" s="675"/>
      <c r="K231" s="675"/>
      <c r="L231" s="675"/>
      <c r="M231" s="675"/>
      <c r="N231" s="675"/>
      <c r="O231" s="675"/>
      <c r="P231" s="675"/>
      <c r="Q231" s="675"/>
      <c r="R231" s="675"/>
      <c r="S231" s="675"/>
      <c r="T231" s="675"/>
      <c r="U231" s="675"/>
      <c r="V231" s="675"/>
      <c r="W231" s="327"/>
      <c r="X231" s="327"/>
      <c r="Y231" s="327"/>
      <c r="Z231" s="327"/>
      <c r="AA231" s="327"/>
    </row>
    <row r="232" spans="1:27" s="40" customFormat="1" ht="15">
      <c r="A232" s="327"/>
      <c r="B232" s="327"/>
      <c r="C232" s="327"/>
      <c r="D232" s="327"/>
      <c r="E232" s="327"/>
      <c r="F232" s="327"/>
      <c r="G232" s="675"/>
      <c r="H232" s="675"/>
      <c r="I232" s="675"/>
      <c r="J232" s="675"/>
      <c r="K232" s="675"/>
      <c r="L232" s="675"/>
      <c r="M232" s="675"/>
      <c r="N232" s="675"/>
      <c r="O232" s="675"/>
      <c r="P232" s="675"/>
      <c r="Q232" s="675"/>
      <c r="R232" s="675"/>
      <c r="S232" s="675"/>
      <c r="T232" s="675"/>
      <c r="U232" s="675"/>
      <c r="V232" s="675"/>
      <c r="W232" s="327"/>
      <c r="X232" s="327"/>
      <c r="Y232" s="327"/>
      <c r="Z232" s="327"/>
      <c r="AA232" s="327"/>
    </row>
    <row r="233" spans="1:27" s="40" customFormat="1" ht="15">
      <c r="A233" s="327"/>
      <c r="B233" s="327"/>
      <c r="C233" s="327"/>
      <c r="D233" s="327"/>
      <c r="E233" s="327"/>
      <c r="F233" s="327"/>
      <c r="G233" s="675"/>
      <c r="H233" s="675"/>
      <c r="I233" s="675"/>
      <c r="J233" s="675"/>
      <c r="K233" s="675"/>
      <c r="L233" s="675"/>
      <c r="M233" s="675"/>
      <c r="N233" s="675"/>
      <c r="O233" s="675"/>
      <c r="P233" s="675"/>
      <c r="Q233" s="675"/>
      <c r="R233" s="675"/>
      <c r="S233" s="675"/>
      <c r="T233" s="675"/>
      <c r="U233" s="675"/>
      <c r="V233" s="675"/>
      <c r="W233" s="327"/>
      <c r="X233" s="327"/>
      <c r="Y233" s="327"/>
      <c r="Z233" s="327"/>
      <c r="AA233" s="327"/>
    </row>
    <row r="234" spans="1:27" s="40" customFormat="1" ht="15">
      <c r="A234" s="327"/>
      <c r="B234" s="327"/>
      <c r="C234" s="327"/>
      <c r="D234" s="327"/>
      <c r="E234" s="327"/>
      <c r="F234" s="327"/>
      <c r="G234" s="675"/>
      <c r="H234" s="675"/>
      <c r="I234" s="675"/>
      <c r="J234" s="675"/>
      <c r="K234" s="675"/>
      <c r="L234" s="675"/>
      <c r="M234" s="675"/>
      <c r="N234" s="675"/>
      <c r="O234" s="675"/>
      <c r="P234" s="675"/>
      <c r="Q234" s="675"/>
      <c r="R234" s="675"/>
      <c r="S234" s="675"/>
      <c r="T234" s="675"/>
      <c r="U234" s="675"/>
      <c r="V234" s="675"/>
      <c r="W234" s="327"/>
      <c r="X234" s="327"/>
      <c r="Y234" s="327"/>
      <c r="Z234" s="327"/>
      <c r="AA234" s="327"/>
    </row>
    <row r="235" spans="1:27" s="40" customFormat="1" ht="15">
      <c r="A235" s="327"/>
      <c r="B235" s="327"/>
      <c r="C235" s="327"/>
      <c r="D235" s="327"/>
      <c r="E235" s="327"/>
      <c r="F235" s="327"/>
      <c r="G235" s="675"/>
      <c r="H235" s="675"/>
      <c r="I235" s="675"/>
      <c r="J235" s="675"/>
      <c r="K235" s="675"/>
      <c r="L235" s="675"/>
      <c r="M235" s="675"/>
      <c r="N235" s="675"/>
      <c r="O235" s="675"/>
      <c r="P235" s="675"/>
      <c r="Q235" s="675"/>
      <c r="R235" s="675"/>
      <c r="S235" s="675"/>
      <c r="T235" s="675"/>
      <c r="U235" s="675"/>
      <c r="V235" s="675"/>
      <c r="W235" s="327"/>
      <c r="X235" s="327"/>
      <c r="Y235" s="327"/>
      <c r="Z235" s="327"/>
      <c r="AA235" s="327"/>
    </row>
    <row r="236" spans="1:27" s="40" customFormat="1" ht="15">
      <c r="A236" s="327"/>
      <c r="B236" s="327"/>
      <c r="C236" s="327"/>
      <c r="D236" s="327"/>
      <c r="E236" s="327"/>
      <c r="F236" s="327"/>
      <c r="G236" s="675"/>
      <c r="H236" s="675"/>
      <c r="I236" s="675"/>
      <c r="J236" s="675"/>
      <c r="K236" s="675"/>
      <c r="L236" s="675"/>
      <c r="M236" s="675"/>
      <c r="N236" s="675"/>
      <c r="O236" s="675"/>
      <c r="P236" s="675"/>
      <c r="Q236" s="675"/>
      <c r="R236" s="675"/>
      <c r="S236" s="675"/>
      <c r="T236" s="675"/>
      <c r="U236" s="675"/>
      <c r="V236" s="675"/>
      <c r="W236" s="327"/>
      <c r="X236" s="327"/>
      <c r="Y236" s="327"/>
      <c r="Z236" s="327"/>
      <c r="AA236" s="327"/>
    </row>
    <row r="237" spans="1:27" s="40" customFormat="1" ht="15">
      <c r="A237" s="327"/>
      <c r="B237" s="327"/>
      <c r="C237" s="327"/>
      <c r="D237" s="327"/>
      <c r="E237" s="327"/>
      <c r="F237" s="327"/>
      <c r="G237" s="675"/>
      <c r="H237" s="675"/>
      <c r="I237" s="675"/>
      <c r="J237" s="675"/>
      <c r="K237" s="675"/>
      <c r="L237" s="675"/>
      <c r="M237" s="675"/>
      <c r="N237" s="675"/>
      <c r="O237" s="675"/>
      <c r="P237" s="675"/>
      <c r="Q237" s="675"/>
      <c r="R237" s="675"/>
      <c r="S237" s="675"/>
      <c r="T237" s="675"/>
      <c r="U237" s="675"/>
      <c r="V237" s="675"/>
      <c r="W237" s="327"/>
      <c r="X237" s="327"/>
      <c r="Y237" s="327"/>
      <c r="Z237" s="327"/>
      <c r="AA237" s="327"/>
    </row>
    <row r="238" spans="1:27" s="40" customFormat="1" ht="15">
      <c r="A238" s="327"/>
      <c r="B238" s="327"/>
      <c r="C238" s="327"/>
      <c r="D238" s="327"/>
      <c r="E238" s="327"/>
      <c r="F238" s="327"/>
      <c r="G238" s="675"/>
      <c r="H238" s="675"/>
      <c r="I238" s="675"/>
      <c r="J238" s="675"/>
      <c r="K238" s="675"/>
      <c r="L238" s="675"/>
      <c r="M238" s="675"/>
      <c r="N238" s="675"/>
      <c r="O238" s="675"/>
      <c r="P238" s="675"/>
      <c r="Q238" s="675"/>
      <c r="R238" s="675"/>
      <c r="S238" s="675"/>
      <c r="T238" s="675"/>
      <c r="U238" s="675"/>
      <c r="V238" s="675"/>
      <c r="W238" s="327"/>
      <c r="X238" s="327"/>
      <c r="Y238" s="327"/>
      <c r="Z238" s="327"/>
      <c r="AA238" s="327"/>
    </row>
    <row r="239" spans="1:27" s="40" customFormat="1" ht="15">
      <c r="A239" s="327"/>
      <c r="B239" s="327"/>
      <c r="C239" s="327"/>
      <c r="D239" s="327"/>
      <c r="E239" s="327"/>
      <c r="F239" s="327"/>
      <c r="G239" s="675"/>
      <c r="H239" s="675"/>
      <c r="I239" s="675"/>
      <c r="J239" s="675"/>
      <c r="K239" s="675"/>
      <c r="L239" s="675"/>
      <c r="M239" s="675"/>
      <c r="N239" s="675"/>
      <c r="O239" s="675"/>
      <c r="P239" s="675"/>
      <c r="Q239" s="675"/>
      <c r="R239" s="675"/>
      <c r="S239" s="675"/>
      <c r="T239" s="675"/>
      <c r="U239" s="675"/>
      <c r="V239" s="675"/>
      <c r="W239" s="327"/>
      <c r="X239" s="327"/>
      <c r="Y239" s="327"/>
      <c r="Z239" s="327"/>
      <c r="AA239" s="327"/>
    </row>
    <row r="240" spans="1:27" s="40" customFormat="1" ht="15">
      <c r="A240" s="327"/>
      <c r="B240" s="327"/>
      <c r="C240" s="327"/>
      <c r="D240" s="327"/>
      <c r="E240" s="327"/>
      <c r="F240" s="327"/>
      <c r="G240" s="675"/>
      <c r="H240" s="675"/>
      <c r="I240" s="675"/>
      <c r="J240" s="675"/>
      <c r="K240" s="675"/>
      <c r="L240" s="675"/>
      <c r="M240" s="675"/>
      <c r="N240" s="675"/>
      <c r="O240" s="675"/>
      <c r="P240" s="675"/>
      <c r="Q240" s="675"/>
      <c r="R240" s="675"/>
      <c r="S240" s="675"/>
      <c r="T240" s="675"/>
      <c r="U240" s="675"/>
      <c r="V240" s="675"/>
      <c r="W240" s="327"/>
      <c r="X240" s="327"/>
      <c r="Y240" s="327"/>
      <c r="Z240" s="327"/>
      <c r="AA240" s="327"/>
    </row>
    <row r="241" spans="1:27" s="40" customFormat="1" ht="15">
      <c r="A241" s="327"/>
      <c r="B241" s="327"/>
      <c r="C241" s="327"/>
      <c r="D241" s="327"/>
      <c r="E241" s="327"/>
      <c r="F241" s="327"/>
      <c r="G241" s="675"/>
      <c r="H241" s="675"/>
      <c r="I241" s="675"/>
      <c r="J241" s="675"/>
      <c r="K241" s="675"/>
      <c r="L241" s="675"/>
      <c r="M241" s="675"/>
      <c r="N241" s="675"/>
      <c r="O241" s="675"/>
      <c r="P241" s="675"/>
      <c r="Q241" s="675"/>
      <c r="R241" s="675"/>
      <c r="S241" s="675"/>
      <c r="T241" s="675"/>
      <c r="U241" s="675"/>
      <c r="V241" s="675"/>
      <c r="W241" s="327"/>
      <c r="X241" s="327"/>
      <c r="Y241" s="327"/>
      <c r="Z241" s="327"/>
      <c r="AA241" s="327"/>
    </row>
    <row r="242" spans="1:27" s="40" customFormat="1" ht="15">
      <c r="A242" s="327"/>
      <c r="B242" s="327"/>
      <c r="C242" s="327"/>
      <c r="D242" s="327"/>
      <c r="E242" s="327"/>
      <c r="F242" s="327"/>
      <c r="G242" s="675"/>
      <c r="H242" s="675"/>
      <c r="I242" s="675"/>
      <c r="J242" s="675"/>
      <c r="K242" s="675"/>
      <c r="L242" s="675"/>
      <c r="M242" s="675"/>
      <c r="N242" s="675"/>
      <c r="O242" s="675"/>
      <c r="P242" s="675"/>
      <c r="Q242" s="675"/>
      <c r="R242" s="675"/>
      <c r="S242" s="675"/>
      <c r="T242" s="675"/>
      <c r="U242" s="675"/>
      <c r="V242" s="675"/>
      <c r="W242" s="327"/>
      <c r="X242" s="327"/>
      <c r="Y242" s="327"/>
      <c r="Z242" s="327"/>
      <c r="AA242" s="327"/>
    </row>
    <row r="243" spans="1:27" s="40" customFormat="1" ht="15">
      <c r="A243" s="327"/>
      <c r="B243" s="327"/>
      <c r="C243" s="327"/>
      <c r="D243" s="327"/>
      <c r="E243" s="327"/>
      <c r="F243" s="327"/>
      <c r="G243" s="675"/>
      <c r="H243" s="675"/>
      <c r="I243" s="675"/>
      <c r="J243" s="675"/>
      <c r="K243" s="675"/>
      <c r="L243" s="675"/>
      <c r="M243" s="675"/>
      <c r="N243" s="675"/>
      <c r="O243" s="675"/>
      <c r="P243" s="675"/>
      <c r="Q243" s="675"/>
      <c r="R243" s="675"/>
      <c r="S243" s="675"/>
      <c r="T243" s="675"/>
      <c r="U243" s="675"/>
      <c r="V243" s="675"/>
      <c r="W243" s="327"/>
      <c r="X243" s="327"/>
      <c r="Y243" s="327"/>
      <c r="Z243" s="327"/>
      <c r="AA243" s="327"/>
    </row>
    <row r="244" spans="1:27" s="40" customFormat="1" ht="15">
      <c r="A244" s="327"/>
      <c r="B244" s="327"/>
      <c r="C244" s="327"/>
      <c r="D244" s="327"/>
      <c r="E244" s="327"/>
      <c r="F244" s="327"/>
      <c r="G244" s="675"/>
      <c r="H244" s="675"/>
      <c r="I244" s="675"/>
      <c r="J244" s="675"/>
      <c r="K244" s="675"/>
      <c r="L244" s="675"/>
      <c r="M244" s="675"/>
      <c r="N244" s="675"/>
      <c r="O244" s="675"/>
      <c r="P244" s="675"/>
      <c r="Q244" s="675"/>
      <c r="R244" s="675"/>
      <c r="S244" s="675"/>
      <c r="T244" s="675"/>
      <c r="U244" s="675"/>
      <c r="V244" s="675"/>
      <c r="W244" s="327"/>
      <c r="X244" s="327"/>
      <c r="Y244" s="327"/>
      <c r="Z244" s="327"/>
      <c r="AA244" s="327"/>
    </row>
    <row r="245" spans="1:27" s="40" customFormat="1" ht="15">
      <c r="A245" s="327"/>
      <c r="B245" s="327"/>
      <c r="C245" s="327"/>
      <c r="D245" s="327"/>
      <c r="E245" s="327"/>
      <c r="F245" s="327"/>
      <c r="G245" s="675"/>
      <c r="H245" s="675"/>
      <c r="I245" s="675"/>
      <c r="J245" s="675"/>
      <c r="K245" s="675"/>
      <c r="L245" s="675"/>
      <c r="M245" s="675"/>
      <c r="N245" s="675"/>
      <c r="O245" s="675"/>
      <c r="P245" s="675"/>
      <c r="Q245" s="675"/>
      <c r="R245" s="675"/>
      <c r="S245" s="675"/>
      <c r="T245" s="675"/>
      <c r="U245" s="675"/>
      <c r="V245" s="675"/>
      <c r="W245" s="327"/>
      <c r="X245" s="327"/>
      <c r="Y245" s="327"/>
      <c r="Z245" s="327"/>
      <c r="AA245" s="327"/>
    </row>
    <row r="246" spans="1:27" s="40" customFormat="1" ht="15">
      <c r="A246" s="327"/>
      <c r="B246" s="327"/>
      <c r="C246" s="327"/>
      <c r="D246" s="327"/>
      <c r="E246" s="327"/>
      <c r="F246" s="327"/>
      <c r="G246" s="675"/>
      <c r="H246" s="675"/>
      <c r="I246" s="675"/>
      <c r="J246" s="675"/>
      <c r="K246" s="675"/>
      <c r="L246" s="675"/>
      <c r="M246" s="675"/>
      <c r="N246" s="675"/>
      <c r="O246" s="675"/>
      <c r="P246" s="675"/>
      <c r="Q246" s="675"/>
      <c r="R246" s="675"/>
      <c r="S246" s="675"/>
      <c r="T246" s="675"/>
      <c r="U246" s="675"/>
      <c r="V246" s="675"/>
      <c r="W246" s="327"/>
      <c r="X246" s="327"/>
      <c r="Y246" s="327"/>
      <c r="Z246" s="327"/>
      <c r="AA246" s="327"/>
    </row>
    <row r="247" spans="1:27" s="40" customFormat="1" ht="15">
      <c r="A247" s="327"/>
      <c r="B247" s="327"/>
      <c r="C247" s="327"/>
      <c r="D247" s="327"/>
      <c r="E247" s="327"/>
      <c r="F247" s="327"/>
      <c r="G247" s="675"/>
      <c r="H247" s="675"/>
      <c r="I247" s="675"/>
      <c r="J247" s="675"/>
      <c r="K247" s="675"/>
      <c r="L247" s="675"/>
      <c r="M247" s="675"/>
      <c r="N247" s="675"/>
      <c r="O247" s="675"/>
      <c r="P247" s="675"/>
      <c r="Q247" s="675"/>
      <c r="R247" s="675"/>
      <c r="S247" s="675"/>
      <c r="T247" s="675"/>
      <c r="U247" s="675"/>
      <c r="V247" s="675"/>
      <c r="W247" s="327"/>
      <c r="X247" s="327"/>
      <c r="Y247" s="327"/>
      <c r="Z247" s="327"/>
      <c r="AA247" s="327"/>
    </row>
    <row r="248" spans="1:27" s="40" customFormat="1" ht="15">
      <c r="A248" s="327"/>
      <c r="B248" s="327"/>
      <c r="C248" s="327"/>
      <c r="D248" s="327"/>
      <c r="E248" s="327"/>
      <c r="F248" s="327"/>
      <c r="G248" s="675"/>
      <c r="H248" s="675"/>
      <c r="I248" s="675"/>
      <c r="J248" s="675"/>
      <c r="K248" s="675"/>
      <c r="L248" s="675"/>
      <c r="M248" s="675"/>
      <c r="N248" s="675"/>
      <c r="O248" s="675"/>
      <c r="P248" s="675"/>
      <c r="Q248" s="675"/>
      <c r="R248" s="675"/>
      <c r="S248" s="675"/>
      <c r="T248" s="675"/>
      <c r="U248" s="675"/>
      <c r="V248" s="675"/>
      <c r="W248" s="327"/>
      <c r="X248" s="327"/>
      <c r="Y248" s="327"/>
      <c r="Z248" s="327"/>
      <c r="AA248" s="327"/>
    </row>
    <row r="249" spans="1:27" s="40" customFormat="1" ht="15">
      <c r="A249" s="327"/>
      <c r="B249" s="327"/>
      <c r="C249" s="327"/>
      <c r="D249" s="327"/>
      <c r="E249" s="327"/>
      <c r="F249" s="327"/>
      <c r="G249" s="675"/>
      <c r="H249" s="675"/>
      <c r="I249" s="675"/>
      <c r="J249" s="675"/>
      <c r="K249" s="675"/>
      <c r="L249" s="675"/>
      <c r="M249" s="675"/>
      <c r="N249" s="675"/>
      <c r="O249" s="675"/>
      <c r="P249" s="675"/>
      <c r="Q249" s="675"/>
      <c r="R249" s="675"/>
      <c r="S249" s="675"/>
      <c r="T249" s="675"/>
      <c r="U249" s="675"/>
      <c r="V249" s="675"/>
      <c r="W249" s="327"/>
      <c r="X249" s="327"/>
      <c r="Y249" s="327"/>
      <c r="Z249" s="327"/>
      <c r="AA249" s="327"/>
    </row>
    <row r="250" spans="1:27" s="40" customFormat="1" ht="15">
      <c r="A250" s="327"/>
      <c r="B250" s="327"/>
      <c r="C250" s="327"/>
      <c r="D250" s="327"/>
      <c r="E250" s="327"/>
      <c r="F250" s="327"/>
      <c r="G250" s="675"/>
      <c r="H250" s="675"/>
      <c r="I250" s="675"/>
      <c r="J250" s="675"/>
      <c r="K250" s="675"/>
      <c r="L250" s="675"/>
      <c r="M250" s="675"/>
      <c r="N250" s="675"/>
      <c r="O250" s="675"/>
      <c r="P250" s="675"/>
      <c r="Q250" s="675"/>
      <c r="R250" s="675"/>
      <c r="S250" s="675"/>
      <c r="T250" s="675"/>
      <c r="U250" s="675"/>
      <c r="V250" s="675"/>
      <c r="W250" s="327"/>
      <c r="X250" s="327"/>
      <c r="Y250" s="327"/>
      <c r="Z250" s="327"/>
      <c r="AA250" s="327"/>
    </row>
    <row r="251" spans="1:27" s="40" customFormat="1" ht="15">
      <c r="A251" s="327"/>
      <c r="B251" s="327"/>
      <c r="C251" s="327"/>
      <c r="D251" s="327"/>
      <c r="E251" s="327"/>
      <c r="F251" s="327"/>
      <c r="G251" s="675"/>
      <c r="H251" s="675"/>
      <c r="I251" s="675"/>
      <c r="J251" s="675"/>
      <c r="K251" s="675"/>
      <c r="L251" s="675"/>
      <c r="M251" s="675"/>
      <c r="N251" s="675"/>
      <c r="O251" s="675"/>
      <c r="P251" s="675"/>
      <c r="Q251" s="675"/>
      <c r="R251" s="675"/>
      <c r="S251" s="675"/>
      <c r="T251" s="675"/>
      <c r="U251" s="675"/>
      <c r="V251" s="675"/>
      <c r="W251" s="327"/>
      <c r="X251" s="327"/>
      <c r="Y251" s="327"/>
      <c r="Z251" s="327"/>
      <c r="AA251" s="327"/>
    </row>
    <row r="252" spans="1:27" s="40" customFormat="1" ht="15">
      <c r="A252" s="327"/>
      <c r="B252" s="327"/>
      <c r="C252" s="327"/>
      <c r="D252" s="327"/>
      <c r="E252" s="327"/>
      <c r="F252" s="327"/>
      <c r="G252" s="675"/>
      <c r="H252" s="675"/>
      <c r="I252" s="675"/>
      <c r="J252" s="675"/>
      <c r="K252" s="675"/>
      <c r="L252" s="675"/>
      <c r="M252" s="675"/>
      <c r="N252" s="675"/>
      <c r="O252" s="675"/>
      <c r="P252" s="675"/>
      <c r="Q252" s="675"/>
      <c r="R252" s="675"/>
      <c r="S252" s="675"/>
      <c r="T252" s="675"/>
      <c r="U252" s="675"/>
      <c r="V252" s="675"/>
      <c r="W252" s="327"/>
      <c r="X252" s="327"/>
      <c r="Y252" s="327"/>
      <c r="Z252" s="327"/>
      <c r="AA252" s="327"/>
    </row>
    <row r="253" spans="1:27" s="40" customFormat="1" ht="15">
      <c r="A253" s="327"/>
      <c r="B253" s="327"/>
      <c r="C253" s="327"/>
      <c r="D253" s="327"/>
      <c r="E253" s="327"/>
      <c r="F253" s="327"/>
      <c r="G253" s="675"/>
      <c r="H253" s="675"/>
      <c r="I253" s="675"/>
      <c r="J253" s="675"/>
      <c r="K253" s="675"/>
      <c r="L253" s="675"/>
      <c r="M253" s="675"/>
      <c r="N253" s="675"/>
      <c r="O253" s="675"/>
      <c r="P253" s="675"/>
      <c r="Q253" s="675"/>
      <c r="R253" s="675"/>
      <c r="S253" s="675"/>
      <c r="T253" s="675"/>
      <c r="U253" s="675"/>
      <c r="V253" s="675"/>
      <c r="W253" s="327"/>
      <c r="X253" s="327"/>
      <c r="Y253" s="327"/>
      <c r="Z253" s="327"/>
      <c r="AA253" s="327"/>
    </row>
    <row r="254" spans="1:27" s="40" customFormat="1" ht="15">
      <c r="A254" s="327"/>
      <c r="B254" s="327"/>
      <c r="C254" s="327"/>
      <c r="D254" s="327"/>
      <c r="E254" s="327"/>
      <c r="F254" s="327"/>
      <c r="G254" s="675"/>
      <c r="H254" s="675"/>
      <c r="I254" s="675"/>
      <c r="J254" s="675"/>
      <c r="K254" s="675"/>
      <c r="L254" s="675"/>
      <c r="M254" s="675"/>
      <c r="N254" s="675"/>
      <c r="O254" s="675"/>
      <c r="P254" s="675"/>
      <c r="Q254" s="675"/>
      <c r="R254" s="675"/>
      <c r="S254" s="675"/>
      <c r="T254" s="675"/>
      <c r="U254" s="675"/>
      <c r="V254" s="675"/>
      <c r="W254" s="327"/>
      <c r="X254" s="327"/>
      <c r="Y254" s="327"/>
      <c r="Z254" s="327"/>
      <c r="AA254" s="327"/>
    </row>
    <row r="255" spans="1:27" s="40" customFormat="1" ht="15">
      <c r="A255" s="327"/>
      <c r="B255" s="327"/>
      <c r="C255" s="327"/>
      <c r="D255" s="327"/>
      <c r="E255" s="327"/>
      <c r="F255" s="327"/>
      <c r="G255" s="675"/>
      <c r="H255" s="675"/>
      <c r="I255" s="675"/>
      <c r="J255" s="675"/>
      <c r="K255" s="675"/>
      <c r="L255" s="675"/>
      <c r="M255" s="675"/>
      <c r="N255" s="675"/>
      <c r="O255" s="675"/>
      <c r="P255" s="675"/>
      <c r="Q255" s="675"/>
      <c r="R255" s="675"/>
      <c r="S255" s="675"/>
      <c r="T255" s="675"/>
      <c r="U255" s="675"/>
      <c r="V255" s="675"/>
      <c r="W255" s="327"/>
      <c r="X255" s="327"/>
      <c r="Y255" s="327"/>
      <c r="Z255" s="327"/>
      <c r="AA255" s="327"/>
    </row>
    <row r="256" spans="1:27" s="40" customFormat="1" ht="15">
      <c r="A256" s="327"/>
      <c r="B256" s="327"/>
      <c r="C256" s="327"/>
      <c r="D256" s="327"/>
      <c r="E256" s="327"/>
      <c r="F256" s="327"/>
      <c r="G256" s="675"/>
      <c r="H256" s="675"/>
      <c r="I256" s="675"/>
      <c r="J256" s="675"/>
      <c r="K256" s="675"/>
      <c r="L256" s="675"/>
      <c r="M256" s="675"/>
      <c r="N256" s="675"/>
      <c r="O256" s="675"/>
      <c r="P256" s="675"/>
      <c r="Q256" s="675"/>
      <c r="R256" s="675"/>
      <c r="S256" s="675"/>
      <c r="T256" s="675"/>
      <c r="U256" s="675"/>
      <c r="V256" s="675"/>
      <c r="W256" s="327"/>
      <c r="X256" s="327"/>
      <c r="Y256" s="327"/>
      <c r="Z256" s="327"/>
      <c r="AA256" s="327"/>
    </row>
    <row r="257" spans="1:27" s="40" customFormat="1" ht="15">
      <c r="A257" s="327"/>
      <c r="B257" s="327"/>
      <c r="C257" s="327"/>
      <c r="D257" s="327"/>
      <c r="E257" s="327"/>
      <c r="F257" s="327"/>
      <c r="G257" s="675"/>
      <c r="H257" s="675"/>
      <c r="I257" s="675"/>
      <c r="J257" s="675"/>
      <c r="K257" s="675"/>
      <c r="L257" s="675"/>
      <c r="M257" s="675"/>
      <c r="N257" s="675"/>
      <c r="O257" s="675"/>
      <c r="P257" s="675"/>
      <c r="Q257" s="675"/>
      <c r="R257" s="675"/>
      <c r="S257" s="675"/>
      <c r="T257" s="675"/>
      <c r="U257" s="675"/>
      <c r="V257" s="675"/>
      <c r="W257" s="327"/>
      <c r="X257" s="327"/>
      <c r="Y257" s="327"/>
      <c r="Z257" s="327"/>
      <c r="AA257" s="327"/>
    </row>
    <row r="258" spans="1:27" s="40" customFormat="1" ht="15">
      <c r="A258" s="327"/>
      <c r="B258" s="327"/>
      <c r="C258" s="327"/>
      <c r="D258" s="327"/>
      <c r="E258" s="327"/>
      <c r="F258" s="327"/>
      <c r="G258" s="675"/>
      <c r="H258" s="675"/>
      <c r="I258" s="675"/>
      <c r="J258" s="675"/>
      <c r="K258" s="675"/>
      <c r="L258" s="675"/>
      <c r="M258" s="675"/>
      <c r="N258" s="675"/>
      <c r="O258" s="675"/>
      <c r="P258" s="675"/>
      <c r="Q258" s="675"/>
      <c r="R258" s="675"/>
      <c r="S258" s="675"/>
      <c r="T258" s="675"/>
      <c r="U258" s="675"/>
      <c r="V258" s="675"/>
      <c r="W258" s="327"/>
      <c r="X258" s="327"/>
      <c r="Y258" s="327"/>
      <c r="Z258" s="327"/>
      <c r="AA258" s="327"/>
    </row>
    <row r="259" spans="1:27" s="40" customFormat="1" ht="15">
      <c r="A259" s="327"/>
      <c r="B259" s="327"/>
      <c r="C259" s="327"/>
      <c r="D259" s="327"/>
      <c r="E259" s="327"/>
      <c r="F259" s="327"/>
      <c r="G259" s="675"/>
      <c r="H259" s="675"/>
      <c r="I259" s="675"/>
      <c r="J259" s="675"/>
      <c r="K259" s="675"/>
      <c r="L259" s="675"/>
      <c r="M259" s="675"/>
      <c r="N259" s="675"/>
      <c r="O259" s="675"/>
      <c r="P259" s="675"/>
      <c r="Q259" s="675"/>
      <c r="R259" s="675"/>
      <c r="S259" s="675"/>
      <c r="T259" s="675"/>
      <c r="U259" s="675"/>
      <c r="V259" s="675"/>
      <c r="W259" s="327"/>
      <c r="X259" s="327"/>
      <c r="Y259" s="327"/>
      <c r="Z259" s="327"/>
      <c r="AA259" s="327"/>
    </row>
    <row r="260" spans="1:27" s="40" customFormat="1" ht="15">
      <c r="A260" s="327"/>
      <c r="B260" s="327"/>
      <c r="C260" s="327"/>
      <c r="D260" s="327"/>
      <c r="E260" s="327"/>
      <c r="F260" s="327"/>
      <c r="G260" s="675"/>
      <c r="H260" s="675"/>
      <c r="I260" s="675"/>
      <c r="J260" s="675"/>
      <c r="K260" s="675"/>
      <c r="L260" s="675"/>
      <c r="M260" s="675"/>
      <c r="N260" s="675"/>
      <c r="O260" s="675"/>
      <c r="P260" s="675"/>
      <c r="Q260" s="675"/>
      <c r="R260" s="675"/>
      <c r="S260" s="675"/>
      <c r="T260" s="675"/>
      <c r="U260" s="675"/>
      <c r="V260" s="675"/>
      <c r="W260" s="327"/>
      <c r="X260" s="327"/>
      <c r="Y260" s="327"/>
      <c r="Z260" s="327"/>
      <c r="AA260" s="327"/>
    </row>
    <row r="261" spans="1:27" s="40" customFormat="1" ht="15">
      <c r="A261" s="327"/>
      <c r="B261" s="327"/>
      <c r="C261" s="327"/>
      <c r="D261" s="327"/>
      <c r="E261" s="327"/>
      <c r="F261" s="327"/>
      <c r="G261" s="675"/>
      <c r="H261" s="675"/>
      <c r="I261" s="675"/>
      <c r="J261" s="675"/>
      <c r="K261" s="675"/>
      <c r="L261" s="675"/>
      <c r="M261" s="675"/>
      <c r="N261" s="675"/>
      <c r="O261" s="675"/>
      <c r="P261" s="675"/>
      <c r="Q261" s="675"/>
      <c r="R261" s="675"/>
      <c r="S261" s="675"/>
      <c r="T261" s="675"/>
      <c r="U261" s="675"/>
      <c r="V261" s="675"/>
      <c r="W261" s="327"/>
      <c r="X261" s="327"/>
      <c r="Y261" s="327"/>
      <c r="Z261" s="327"/>
      <c r="AA261" s="327"/>
    </row>
    <row r="262" spans="1:27" s="40" customFormat="1" ht="15">
      <c r="A262" s="327"/>
      <c r="B262" s="327"/>
      <c r="C262" s="327"/>
      <c r="D262" s="327"/>
      <c r="E262" s="327"/>
      <c r="F262" s="327"/>
      <c r="G262" s="675"/>
      <c r="H262" s="675"/>
      <c r="I262" s="675"/>
      <c r="J262" s="675"/>
      <c r="K262" s="675"/>
      <c r="L262" s="675"/>
      <c r="M262" s="675"/>
      <c r="N262" s="675"/>
      <c r="O262" s="675"/>
      <c r="P262" s="675"/>
      <c r="Q262" s="675"/>
      <c r="R262" s="675"/>
      <c r="S262" s="675"/>
      <c r="T262" s="675"/>
      <c r="U262" s="675"/>
      <c r="V262" s="675"/>
      <c r="W262" s="327"/>
      <c r="X262" s="327"/>
      <c r="Y262" s="327"/>
      <c r="Z262" s="327"/>
      <c r="AA262" s="327"/>
    </row>
    <row r="263" spans="1:27" s="40" customFormat="1" ht="15">
      <c r="A263" s="327"/>
      <c r="B263" s="327"/>
      <c r="C263" s="327"/>
      <c r="D263" s="327"/>
      <c r="E263" s="327"/>
      <c r="F263" s="327"/>
      <c r="G263" s="675"/>
      <c r="H263" s="675"/>
      <c r="I263" s="675"/>
      <c r="J263" s="675"/>
      <c r="K263" s="675"/>
      <c r="L263" s="675"/>
      <c r="M263" s="675"/>
      <c r="N263" s="675"/>
      <c r="O263" s="675"/>
      <c r="P263" s="675"/>
      <c r="Q263" s="675"/>
      <c r="R263" s="675"/>
      <c r="S263" s="675"/>
      <c r="T263" s="675"/>
      <c r="U263" s="675"/>
      <c r="V263" s="675"/>
      <c r="W263" s="327"/>
      <c r="X263" s="327"/>
      <c r="Y263" s="327"/>
      <c r="Z263" s="327"/>
      <c r="AA263" s="327"/>
    </row>
    <row r="264" spans="1:27" s="40" customFormat="1" ht="15">
      <c r="A264" s="327"/>
      <c r="B264" s="327"/>
      <c r="C264" s="327"/>
      <c r="D264" s="327"/>
      <c r="E264" s="327"/>
      <c r="F264" s="327"/>
      <c r="G264" s="675"/>
      <c r="H264" s="675"/>
      <c r="I264" s="675"/>
      <c r="J264" s="675"/>
      <c r="K264" s="675"/>
      <c r="L264" s="675"/>
      <c r="M264" s="675"/>
      <c r="N264" s="675"/>
      <c r="O264" s="675"/>
      <c r="P264" s="675"/>
      <c r="Q264" s="675"/>
      <c r="R264" s="675"/>
      <c r="S264" s="675"/>
      <c r="T264" s="675"/>
      <c r="U264" s="675"/>
      <c r="V264" s="675"/>
      <c r="W264" s="327"/>
      <c r="X264" s="327"/>
      <c r="Y264" s="327"/>
      <c r="Z264" s="327"/>
      <c r="AA264" s="327"/>
    </row>
    <row r="265" spans="1:27" s="40" customFormat="1" ht="15">
      <c r="A265" s="327"/>
      <c r="B265" s="327"/>
      <c r="C265" s="327"/>
      <c r="D265" s="327"/>
      <c r="E265" s="327"/>
      <c r="F265" s="327"/>
      <c r="G265" s="675"/>
      <c r="H265" s="675"/>
      <c r="I265" s="675"/>
      <c r="J265" s="675"/>
      <c r="K265" s="675"/>
      <c r="L265" s="675"/>
      <c r="M265" s="675"/>
      <c r="N265" s="675"/>
      <c r="O265" s="675"/>
      <c r="P265" s="675"/>
      <c r="Q265" s="675"/>
      <c r="R265" s="675"/>
      <c r="S265" s="675"/>
      <c r="T265" s="675"/>
      <c r="U265" s="675"/>
      <c r="V265" s="675"/>
      <c r="W265" s="327"/>
      <c r="X265" s="327"/>
      <c r="Y265" s="327"/>
      <c r="Z265" s="327"/>
      <c r="AA265" s="327"/>
    </row>
    <row r="266" spans="1:27" s="40" customFormat="1" ht="15">
      <c r="A266" s="327"/>
      <c r="B266" s="327"/>
      <c r="C266" s="327"/>
      <c r="D266" s="327"/>
      <c r="E266" s="327"/>
      <c r="F266" s="327"/>
      <c r="G266" s="675"/>
      <c r="H266" s="675"/>
      <c r="I266" s="675"/>
      <c r="J266" s="675"/>
      <c r="K266" s="675"/>
      <c r="L266" s="675"/>
      <c r="M266" s="675"/>
      <c r="N266" s="675"/>
      <c r="O266" s="675"/>
      <c r="P266" s="675"/>
      <c r="Q266" s="675"/>
      <c r="R266" s="675"/>
      <c r="S266" s="675"/>
      <c r="T266" s="675"/>
      <c r="U266" s="675"/>
      <c r="V266" s="675"/>
      <c r="W266" s="327"/>
      <c r="X266" s="327"/>
      <c r="Y266" s="327"/>
      <c r="Z266" s="327"/>
      <c r="AA266" s="327"/>
    </row>
    <row r="267" spans="1:27" s="40" customFormat="1" ht="15">
      <c r="A267" s="327"/>
      <c r="B267" s="327"/>
      <c r="C267" s="327"/>
      <c r="D267" s="327"/>
      <c r="E267" s="327"/>
      <c r="F267" s="327"/>
      <c r="G267" s="675"/>
      <c r="H267" s="675"/>
      <c r="I267" s="675"/>
      <c r="J267" s="675"/>
      <c r="K267" s="675"/>
      <c r="L267" s="675"/>
      <c r="M267" s="675"/>
      <c r="N267" s="675"/>
      <c r="O267" s="675"/>
      <c r="P267" s="675"/>
      <c r="Q267" s="675"/>
      <c r="R267" s="675"/>
      <c r="S267" s="675"/>
      <c r="T267" s="675"/>
      <c r="U267" s="675"/>
      <c r="V267" s="675"/>
      <c r="W267" s="327"/>
      <c r="X267" s="327"/>
      <c r="Y267" s="327"/>
      <c r="Z267" s="327"/>
      <c r="AA267" s="327"/>
    </row>
    <row r="268" spans="1:27" s="40" customFormat="1" ht="15">
      <c r="A268" s="327"/>
      <c r="B268" s="327"/>
      <c r="C268" s="327"/>
      <c r="D268" s="327"/>
      <c r="E268" s="327"/>
      <c r="F268" s="327"/>
      <c r="G268" s="675"/>
      <c r="H268" s="675"/>
      <c r="I268" s="675"/>
      <c r="J268" s="675"/>
      <c r="K268" s="675"/>
      <c r="L268" s="675"/>
      <c r="M268" s="675"/>
      <c r="N268" s="675"/>
      <c r="O268" s="675"/>
      <c r="P268" s="675"/>
      <c r="Q268" s="675"/>
      <c r="R268" s="675"/>
      <c r="S268" s="675"/>
      <c r="T268" s="675"/>
      <c r="U268" s="675"/>
      <c r="V268" s="675"/>
      <c r="W268" s="327"/>
      <c r="X268" s="327"/>
      <c r="Y268" s="327"/>
      <c r="Z268" s="327"/>
      <c r="AA268" s="327"/>
    </row>
    <row r="269" spans="1:27" s="40" customFormat="1" ht="15">
      <c r="A269" s="327"/>
      <c r="B269" s="327"/>
      <c r="C269" s="327"/>
      <c r="D269" s="327"/>
      <c r="E269" s="327"/>
      <c r="F269" s="327"/>
      <c r="G269" s="675"/>
      <c r="H269" s="675"/>
      <c r="I269" s="675"/>
      <c r="J269" s="675"/>
      <c r="K269" s="675"/>
      <c r="L269" s="675"/>
      <c r="M269" s="675"/>
      <c r="N269" s="675"/>
      <c r="O269" s="675"/>
      <c r="P269" s="675"/>
      <c r="Q269" s="675"/>
      <c r="R269" s="675"/>
      <c r="S269" s="675"/>
      <c r="T269" s="675"/>
      <c r="U269" s="675"/>
      <c r="V269" s="675"/>
      <c r="W269" s="327"/>
      <c r="X269" s="327"/>
      <c r="Y269" s="327"/>
      <c r="Z269" s="327"/>
      <c r="AA269" s="327"/>
    </row>
    <row r="270" spans="1:27" s="40" customFormat="1" ht="15">
      <c r="A270" s="327"/>
      <c r="B270" s="327"/>
      <c r="C270" s="327"/>
      <c r="D270" s="327"/>
      <c r="E270" s="327"/>
      <c r="F270" s="327"/>
      <c r="G270" s="675"/>
      <c r="H270" s="675"/>
      <c r="I270" s="675"/>
      <c r="J270" s="675"/>
      <c r="K270" s="675"/>
      <c r="L270" s="675"/>
      <c r="M270" s="675"/>
      <c r="N270" s="675"/>
      <c r="O270" s="675"/>
      <c r="P270" s="675"/>
      <c r="Q270" s="675"/>
      <c r="R270" s="675"/>
      <c r="S270" s="675"/>
      <c r="T270" s="675"/>
      <c r="U270" s="675"/>
      <c r="V270" s="675"/>
      <c r="W270" s="327"/>
      <c r="X270" s="327"/>
      <c r="Y270" s="327"/>
      <c r="Z270" s="327"/>
      <c r="AA270" s="327"/>
    </row>
    <row r="271" spans="1:27" s="40" customFormat="1" ht="15">
      <c r="A271" s="327"/>
      <c r="B271" s="327"/>
      <c r="C271" s="327"/>
      <c r="D271" s="327"/>
      <c r="E271" s="327"/>
      <c r="F271" s="327"/>
      <c r="G271" s="675"/>
      <c r="H271" s="675"/>
      <c r="I271" s="675"/>
      <c r="J271" s="675"/>
      <c r="K271" s="675"/>
      <c r="L271" s="675"/>
      <c r="M271" s="675"/>
      <c r="N271" s="675"/>
      <c r="O271" s="675"/>
      <c r="P271" s="675"/>
      <c r="Q271" s="675"/>
      <c r="R271" s="675"/>
      <c r="S271" s="675"/>
      <c r="T271" s="675"/>
      <c r="U271" s="675"/>
      <c r="V271" s="675"/>
      <c r="W271" s="327"/>
      <c r="X271" s="327"/>
      <c r="Y271" s="327"/>
      <c r="Z271" s="327"/>
      <c r="AA271" s="327"/>
    </row>
    <row r="272" spans="1:27" s="40" customFormat="1" ht="15">
      <c r="A272" s="327"/>
      <c r="B272" s="327"/>
      <c r="C272" s="327"/>
      <c r="D272" s="327"/>
      <c r="E272" s="327"/>
      <c r="F272" s="327"/>
      <c r="G272" s="675"/>
      <c r="H272" s="675"/>
      <c r="I272" s="675"/>
      <c r="J272" s="675"/>
      <c r="K272" s="675"/>
      <c r="L272" s="675"/>
      <c r="M272" s="675"/>
      <c r="N272" s="675"/>
      <c r="O272" s="675"/>
      <c r="P272" s="675"/>
      <c r="Q272" s="675"/>
      <c r="R272" s="675"/>
      <c r="S272" s="675"/>
      <c r="T272" s="675"/>
      <c r="U272" s="675"/>
      <c r="V272" s="675"/>
      <c r="W272" s="327"/>
      <c r="X272" s="327"/>
      <c r="Y272" s="327"/>
      <c r="Z272" s="327"/>
      <c r="AA272" s="327"/>
    </row>
    <row r="273" spans="1:27" s="40" customFormat="1" ht="15">
      <c r="A273" s="327"/>
      <c r="B273" s="327"/>
      <c r="C273" s="327"/>
      <c r="D273" s="327"/>
      <c r="E273" s="327"/>
      <c r="F273" s="327"/>
      <c r="G273" s="675"/>
      <c r="H273" s="675"/>
      <c r="I273" s="675"/>
      <c r="J273" s="675"/>
      <c r="K273" s="675"/>
      <c r="L273" s="675"/>
      <c r="M273" s="675"/>
      <c r="N273" s="675"/>
      <c r="O273" s="675"/>
      <c r="P273" s="675"/>
      <c r="Q273" s="675"/>
      <c r="R273" s="675"/>
      <c r="S273" s="675"/>
      <c r="T273" s="675"/>
      <c r="U273" s="675"/>
      <c r="V273" s="675"/>
      <c r="W273" s="327"/>
      <c r="X273" s="327"/>
      <c r="Y273" s="327"/>
      <c r="Z273" s="327"/>
      <c r="AA273" s="327"/>
    </row>
    <row r="274" spans="1:27" s="40" customFormat="1" ht="15">
      <c r="A274" s="327"/>
      <c r="B274" s="327"/>
      <c r="C274" s="327"/>
      <c r="D274" s="327"/>
      <c r="E274" s="327"/>
      <c r="F274" s="327"/>
      <c r="G274" s="675"/>
      <c r="H274" s="675"/>
      <c r="I274" s="675"/>
      <c r="J274" s="675"/>
      <c r="K274" s="675"/>
      <c r="L274" s="675"/>
      <c r="M274" s="675"/>
      <c r="N274" s="675"/>
      <c r="O274" s="675"/>
      <c r="P274" s="675"/>
      <c r="Q274" s="675"/>
      <c r="R274" s="675"/>
      <c r="S274" s="675"/>
      <c r="T274" s="675"/>
      <c r="U274" s="675"/>
      <c r="V274" s="675"/>
      <c r="W274" s="327"/>
      <c r="X274" s="327"/>
      <c r="Y274" s="327"/>
      <c r="Z274" s="327"/>
      <c r="AA274" s="327"/>
    </row>
    <row r="275" spans="1:27" s="40" customFormat="1" ht="15">
      <c r="A275" s="327"/>
      <c r="B275" s="327"/>
      <c r="C275" s="327"/>
      <c r="D275" s="327"/>
      <c r="E275" s="327"/>
      <c r="F275" s="327"/>
      <c r="G275" s="675"/>
      <c r="H275" s="675"/>
      <c r="I275" s="675"/>
      <c r="J275" s="675"/>
      <c r="K275" s="675"/>
      <c r="L275" s="675"/>
      <c r="M275" s="675"/>
      <c r="N275" s="675"/>
      <c r="O275" s="675"/>
      <c r="P275" s="675"/>
      <c r="Q275" s="675"/>
      <c r="R275" s="675"/>
      <c r="S275" s="675"/>
      <c r="T275" s="675"/>
      <c r="U275" s="675"/>
      <c r="V275" s="675"/>
      <c r="W275" s="327"/>
      <c r="X275" s="327"/>
      <c r="Y275" s="327"/>
      <c r="Z275" s="327"/>
      <c r="AA275" s="327"/>
    </row>
    <row r="276" spans="1:27" s="40" customFormat="1" ht="15">
      <c r="A276" s="327"/>
      <c r="B276" s="327"/>
      <c r="C276" s="327"/>
      <c r="D276" s="327"/>
      <c r="E276" s="327"/>
      <c r="F276" s="327"/>
      <c r="G276" s="675"/>
      <c r="H276" s="675"/>
      <c r="I276" s="675"/>
      <c r="J276" s="675"/>
      <c r="K276" s="675"/>
      <c r="L276" s="675"/>
      <c r="M276" s="675"/>
      <c r="N276" s="675"/>
      <c r="O276" s="675"/>
      <c r="P276" s="675"/>
      <c r="Q276" s="675"/>
      <c r="R276" s="675"/>
      <c r="S276" s="675"/>
      <c r="T276" s="675"/>
      <c r="U276" s="675"/>
      <c r="V276" s="675"/>
      <c r="W276" s="327"/>
      <c r="X276" s="327"/>
      <c r="Y276" s="327"/>
      <c r="Z276" s="327"/>
      <c r="AA276" s="327"/>
    </row>
    <row r="277" spans="1:27" s="40" customFormat="1" ht="15">
      <c r="A277" s="327"/>
      <c r="B277" s="327"/>
      <c r="C277" s="327"/>
      <c r="D277" s="327"/>
      <c r="E277" s="327"/>
      <c r="F277" s="327"/>
      <c r="G277" s="675"/>
      <c r="H277" s="675"/>
      <c r="I277" s="675"/>
      <c r="J277" s="675"/>
      <c r="K277" s="675"/>
      <c r="L277" s="675"/>
      <c r="M277" s="675"/>
      <c r="N277" s="675"/>
      <c r="O277" s="675"/>
      <c r="P277" s="675"/>
      <c r="Q277" s="675"/>
      <c r="R277" s="675"/>
      <c r="S277" s="675"/>
      <c r="T277" s="675"/>
      <c r="U277" s="675"/>
      <c r="V277" s="675"/>
      <c r="W277" s="327"/>
      <c r="X277" s="327"/>
      <c r="Y277" s="327"/>
      <c r="Z277" s="327"/>
      <c r="AA277" s="327"/>
    </row>
    <row r="278" spans="1:27" s="40" customFormat="1" ht="15">
      <c r="A278" s="327"/>
      <c r="B278" s="327"/>
      <c r="C278" s="327"/>
      <c r="D278" s="327"/>
      <c r="E278" s="327"/>
      <c r="F278" s="327"/>
      <c r="G278" s="675"/>
      <c r="H278" s="675"/>
      <c r="I278" s="675"/>
      <c r="J278" s="675"/>
      <c r="K278" s="675"/>
      <c r="L278" s="675"/>
      <c r="M278" s="675"/>
      <c r="N278" s="675"/>
      <c r="O278" s="675"/>
      <c r="P278" s="675"/>
      <c r="Q278" s="675"/>
      <c r="R278" s="675"/>
      <c r="S278" s="675"/>
      <c r="T278" s="675"/>
      <c r="U278" s="675"/>
      <c r="V278" s="675"/>
      <c r="W278" s="327"/>
      <c r="X278" s="327"/>
      <c r="Y278" s="327"/>
      <c r="Z278" s="327"/>
      <c r="AA278" s="327"/>
    </row>
    <row r="279" spans="1:27" s="40" customFormat="1" ht="15">
      <c r="A279" s="327"/>
      <c r="B279" s="327"/>
      <c r="C279" s="327"/>
      <c r="D279" s="327"/>
      <c r="E279" s="327"/>
      <c r="F279" s="327"/>
      <c r="G279" s="675"/>
      <c r="H279" s="675"/>
      <c r="I279" s="675"/>
      <c r="J279" s="675"/>
      <c r="K279" s="675"/>
      <c r="L279" s="675"/>
      <c r="M279" s="675"/>
      <c r="N279" s="675"/>
      <c r="O279" s="675"/>
      <c r="P279" s="675"/>
      <c r="Q279" s="675"/>
      <c r="R279" s="675"/>
      <c r="S279" s="675"/>
      <c r="T279" s="675"/>
      <c r="U279" s="675"/>
      <c r="V279" s="675"/>
      <c r="W279" s="327"/>
      <c r="X279" s="327"/>
      <c r="Y279" s="327"/>
      <c r="Z279" s="327"/>
      <c r="AA279" s="327"/>
    </row>
    <row r="280" spans="1:27" s="40" customFormat="1" ht="15">
      <c r="A280" s="327"/>
      <c r="B280" s="327"/>
      <c r="C280" s="327"/>
      <c r="D280" s="327"/>
      <c r="E280" s="327"/>
      <c r="F280" s="327"/>
      <c r="G280" s="675"/>
      <c r="H280" s="675"/>
      <c r="I280" s="675"/>
      <c r="J280" s="675"/>
      <c r="K280" s="675"/>
      <c r="L280" s="675"/>
      <c r="M280" s="675"/>
      <c r="N280" s="675"/>
      <c r="O280" s="675"/>
      <c r="P280" s="675"/>
      <c r="Q280" s="675"/>
      <c r="R280" s="675"/>
      <c r="S280" s="675"/>
      <c r="T280" s="675"/>
      <c r="U280" s="675"/>
      <c r="V280" s="675"/>
      <c r="W280" s="327"/>
      <c r="X280" s="327"/>
      <c r="Y280" s="327"/>
      <c r="Z280" s="327"/>
      <c r="AA280" s="327"/>
    </row>
    <row r="281" spans="1:27" s="40" customFormat="1" ht="15">
      <c r="A281" s="327"/>
      <c r="B281" s="327"/>
      <c r="C281" s="327"/>
      <c r="D281" s="327"/>
      <c r="E281" s="327"/>
      <c r="F281" s="327"/>
      <c r="G281" s="675"/>
      <c r="H281" s="675"/>
      <c r="I281" s="675"/>
      <c r="J281" s="675"/>
      <c r="K281" s="675"/>
      <c r="L281" s="675"/>
      <c r="M281" s="675"/>
      <c r="N281" s="675"/>
      <c r="O281" s="675"/>
      <c r="P281" s="675"/>
      <c r="Q281" s="675"/>
      <c r="R281" s="675"/>
      <c r="S281" s="675"/>
      <c r="T281" s="675"/>
      <c r="U281" s="675"/>
      <c r="V281" s="675"/>
      <c r="W281" s="327"/>
      <c r="X281" s="327"/>
      <c r="Y281" s="327"/>
      <c r="Z281" s="327"/>
      <c r="AA281" s="327"/>
    </row>
    <row r="282" spans="1:27" s="40" customFormat="1" ht="15">
      <c r="A282" s="327"/>
      <c r="B282" s="327"/>
      <c r="C282" s="327"/>
      <c r="D282" s="327"/>
      <c r="E282" s="327"/>
      <c r="F282" s="327"/>
      <c r="G282" s="675"/>
      <c r="H282" s="675"/>
      <c r="I282" s="675"/>
      <c r="J282" s="675"/>
      <c r="K282" s="675"/>
      <c r="L282" s="675"/>
      <c r="M282" s="675"/>
      <c r="N282" s="675"/>
      <c r="O282" s="675"/>
      <c r="P282" s="675"/>
      <c r="Q282" s="675"/>
      <c r="R282" s="675"/>
      <c r="S282" s="675"/>
      <c r="T282" s="675"/>
      <c r="U282" s="675"/>
      <c r="V282" s="675"/>
      <c r="W282" s="327"/>
      <c r="X282" s="327"/>
      <c r="Y282" s="327"/>
      <c r="Z282" s="327"/>
      <c r="AA282" s="327"/>
    </row>
    <row r="283" spans="1:27" s="40" customFormat="1" ht="15">
      <c r="A283" s="327"/>
      <c r="B283" s="327"/>
      <c r="C283" s="327"/>
      <c r="D283" s="327"/>
      <c r="E283" s="327"/>
      <c r="F283" s="327"/>
      <c r="G283" s="675"/>
      <c r="H283" s="675"/>
      <c r="I283" s="675"/>
      <c r="J283" s="675"/>
      <c r="K283" s="675"/>
      <c r="L283" s="675"/>
      <c r="M283" s="675"/>
      <c r="N283" s="675"/>
      <c r="O283" s="675"/>
      <c r="P283" s="675"/>
      <c r="Q283" s="675"/>
      <c r="R283" s="675"/>
      <c r="S283" s="675"/>
      <c r="T283" s="675"/>
      <c r="U283" s="675"/>
      <c r="V283" s="675"/>
      <c r="W283" s="327"/>
      <c r="X283" s="327"/>
      <c r="Y283" s="327"/>
      <c r="Z283" s="327"/>
      <c r="AA283" s="327"/>
    </row>
    <row r="284" spans="1:27" s="40" customFormat="1" ht="15">
      <c r="A284" s="327"/>
      <c r="B284" s="327"/>
      <c r="C284" s="327"/>
      <c r="D284" s="327"/>
      <c r="E284" s="327"/>
      <c r="F284" s="327"/>
      <c r="G284" s="675"/>
      <c r="H284" s="675"/>
      <c r="I284" s="675"/>
      <c r="J284" s="675"/>
      <c r="K284" s="675"/>
      <c r="L284" s="675"/>
      <c r="M284" s="675"/>
      <c r="N284" s="675"/>
      <c r="O284" s="675"/>
      <c r="P284" s="675"/>
      <c r="Q284" s="675"/>
      <c r="R284" s="675"/>
      <c r="S284" s="675"/>
      <c r="T284" s="675"/>
      <c r="U284" s="675"/>
      <c r="V284" s="675"/>
      <c r="W284" s="327"/>
      <c r="X284" s="327"/>
      <c r="Y284" s="327"/>
      <c r="Z284" s="327"/>
      <c r="AA284" s="327"/>
    </row>
    <row r="285" spans="1:27" s="40" customFormat="1" ht="15">
      <c r="A285" s="327"/>
      <c r="B285" s="327"/>
      <c r="C285" s="327"/>
      <c r="D285" s="327"/>
      <c r="E285" s="327"/>
      <c r="F285" s="327"/>
      <c r="G285" s="675"/>
      <c r="H285" s="675"/>
      <c r="I285" s="675"/>
      <c r="J285" s="675"/>
      <c r="K285" s="675"/>
      <c r="L285" s="675"/>
      <c r="M285" s="675"/>
      <c r="N285" s="675"/>
      <c r="O285" s="675"/>
      <c r="P285" s="675"/>
      <c r="Q285" s="675"/>
      <c r="R285" s="675"/>
      <c r="S285" s="675"/>
      <c r="T285" s="675"/>
      <c r="U285" s="675"/>
      <c r="V285" s="675"/>
      <c r="W285" s="327"/>
      <c r="X285" s="327"/>
      <c r="Y285" s="327"/>
      <c r="Z285" s="327"/>
      <c r="AA285" s="327"/>
    </row>
    <row r="286" spans="1:27" s="40" customFormat="1" ht="15">
      <c r="A286" s="327"/>
      <c r="B286" s="327"/>
      <c r="C286" s="327"/>
      <c r="D286" s="327"/>
      <c r="E286" s="327"/>
      <c r="F286" s="327"/>
      <c r="G286" s="675"/>
      <c r="H286" s="675"/>
      <c r="I286" s="675"/>
      <c r="J286" s="675"/>
      <c r="K286" s="675"/>
      <c r="L286" s="675"/>
      <c r="M286" s="675"/>
      <c r="N286" s="675"/>
      <c r="O286" s="675"/>
      <c r="P286" s="675"/>
      <c r="Q286" s="675"/>
      <c r="R286" s="675"/>
      <c r="S286" s="675"/>
      <c r="T286" s="675"/>
      <c r="U286" s="675"/>
      <c r="V286" s="675"/>
      <c r="W286" s="327"/>
      <c r="X286" s="327"/>
      <c r="Y286" s="327"/>
      <c r="Z286" s="327"/>
      <c r="AA286" s="327"/>
    </row>
    <row r="287" spans="1:27" s="40" customFormat="1" ht="15">
      <c r="A287" s="327"/>
      <c r="B287" s="327"/>
      <c r="C287" s="327"/>
      <c r="D287" s="327"/>
      <c r="E287" s="327"/>
      <c r="F287" s="327"/>
      <c r="G287" s="675"/>
      <c r="H287" s="675"/>
      <c r="I287" s="675"/>
      <c r="J287" s="675"/>
      <c r="K287" s="675"/>
      <c r="L287" s="675"/>
      <c r="M287" s="675"/>
      <c r="N287" s="675"/>
      <c r="O287" s="675"/>
      <c r="P287" s="675"/>
      <c r="Q287" s="675"/>
      <c r="R287" s="675"/>
      <c r="S287" s="675"/>
      <c r="T287" s="675"/>
      <c r="U287" s="675"/>
      <c r="V287" s="675"/>
      <c r="W287" s="327"/>
      <c r="X287" s="327"/>
      <c r="Y287" s="327"/>
      <c r="Z287" s="327"/>
      <c r="AA287" s="327"/>
    </row>
    <row r="288" spans="1:27" s="40" customFormat="1" ht="15">
      <c r="A288" s="327"/>
      <c r="B288" s="327"/>
      <c r="C288" s="327"/>
      <c r="D288" s="327"/>
      <c r="E288" s="327"/>
      <c r="F288" s="327"/>
      <c r="G288" s="675"/>
      <c r="H288" s="675"/>
      <c r="I288" s="675"/>
      <c r="J288" s="675"/>
      <c r="K288" s="675"/>
      <c r="L288" s="675"/>
      <c r="M288" s="675"/>
      <c r="N288" s="675"/>
      <c r="O288" s="675"/>
      <c r="P288" s="675"/>
      <c r="Q288" s="675"/>
      <c r="R288" s="675"/>
      <c r="S288" s="675"/>
      <c r="T288" s="675"/>
      <c r="U288" s="675"/>
      <c r="V288" s="675"/>
      <c r="W288" s="327"/>
      <c r="X288" s="327"/>
      <c r="Y288" s="327"/>
      <c r="Z288" s="327"/>
      <c r="AA288" s="327"/>
    </row>
    <row r="289" spans="1:27" s="40" customFormat="1" ht="15">
      <c r="A289" s="327"/>
      <c r="B289" s="327"/>
      <c r="C289" s="327"/>
      <c r="D289" s="327"/>
      <c r="E289" s="327"/>
      <c r="F289" s="327"/>
      <c r="G289" s="675"/>
      <c r="H289" s="675"/>
      <c r="I289" s="675"/>
      <c r="J289" s="675"/>
      <c r="K289" s="675"/>
      <c r="L289" s="675"/>
      <c r="M289" s="675"/>
      <c r="N289" s="675"/>
      <c r="O289" s="675"/>
      <c r="P289" s="675"/>
      <c r="Q289" s="675"/>
      <c r="R289" s="675"/>
      <c r="S289" s="675"/>
      <c r="T289" s="675"/>
      <c r="U289" s="675"/>
      <c r="V289" s="675"/>
      <c r="W289" s="327"/>
      <c r="X289" s="327"/>
      <c r="Y289" s="327"/>
      <c r="Z289" s="327"/>
      <c r="AA289" s="327"/>
    </row>
    <row r="290" spans="1:27" s="40" customFormat="1" ht="15">
      <c r="A290" s="327"/>
      <c r="B290" s="327"/>
      <c r="C290" s="327"/>
      <c r="D290" s="327"/>
      <c r="E290" s="327"/>
      <c r="F290" s="327"/>
      <c r="G290" s="675"/>
      <c r="H290" s="675"/>
      <c r="I290" s="675"/>
      <c r="J290" s="675"/>
      <c r="K290" s="675"/>
      <c r="L290" s="675"/>
      <c r="M290" s="675"/>
      <c r="N290" s="675"/>
      <c r="O290" s="675"/>
      <c r="P290" s="675"/>
      <c r="Q290" s="675"/>
      <c r="R290" s="675"/>
      <c r="S290" s="675"/>
      <c r="T290" s="675"/>
      <c r="U290" s="675"/>
      <c r="V290" s="675"/>
      <c r="W290" s="327"/>
      <c r="X290" s="327"/>
      <c r="Y290" s="327"/>
      <c r="Z290" s="327"/>
      <c r="AA290" s="327"/>
    </row>
    <row r="291" spans="1:27" s="40" customFormat="1" ht="15">
      <c r="A291" s="327"/>
      <c r="B291" s="327"/>
      <c r="C291" s="327"/>
      <c r="D291" s="327"/>
      <c r="E291" s="327"/>
      <c r="F291" s="327"/>
      <c r="G291" s="675"/>
      <c r="H291" s="675"/>
      <c r="I291" s="675"/>
      <c r="J291" s="675"/>
      <c r="K291" s="675"/>
      <c r="L291" s="675"/>
      <c r="M291" s="675"/>
      <c r="N291" s="675"/>
      <c r="O291" s="675"/>
      <c r="P291" s="675"/>
      <c r="Q291" s="675"/>
      <c r="R291" s="675"/>
      <c r="S291" s="675"/>
      <c r="T291" s="675"/>
      <c r="U291" s="675"/>
      <c r="V291" s="675"/>
      <c r="W291" s="327"/>
      <c r="X291" s="327"/>
      <c r="Y291" s="327"/>
      <c r="Z291" s="327"/>
      <c r="AA291" s="327"/>
    </row>
    <row r="292" spans="1:27" s="40" customFormat="1" ht="15">
      <c r="A292" s="327"/>
      <c r="B292" s="327"/>
      <c r="C292" s="327"/>
      <c r="D292" s="327"/>
      <c r="E292" s="327"/>
      <c r="F292" s="327"/>
      <c r="G292" s="675"/>
      <c r="H292" s="675"/>
      <c r="I292" s="675"/>
      <c r="J292" s="675"/>
      <c r="K292" s="675"/>
      <c r="L292" s="675"/>
      <c r="M292" s="675"/>
      <c r="N292" s="675"/>
      <c r="O292" s="675"/>
      <c r="P292" s="675"/>
      <c r="Q292" s="675"/>
      <c r="R292" s="675"/>
      <c r="S292" s="675"/>
      <c r="T292" s="675"/>
      <c r="U292" s="675"/>
      <c r="V292" s="675"/>
      <c r="W292" s="327"/>
      <c r="X292" s="327"/>
      <c r="Y292" s="327"/>
      <c r="Z292" s="327"/>
      <c r="AA292" s="327"/>
    </row>
    <row r="293" spans="1:27" s="40" customFormat="1" ht="15">
      <c r="A293" s="327"/>
      <c r="B293" s="327"/>
      <c r="C293" s="327"/>
      <c r="D293" s="327"/>
      <c r="E293" s="327"/>
      <c r="F293" s="327"/>
      <c r="G293" s="675"/>
      <c r="H293" s="675"/>
      <c r="I293" s="675"/>
      <c r="J293" s="675"/>
      <c r="K293" s="675"/>
      <c r="L293" s="675"/>
      <c r="M293" s="675"/>
      <c r="N293" s="675"/>
      <c r="O293" s="675"/>
      <c r="P293" s="675"/>
      <c r="Q293" s="675"/>
      <c r="R293" s="675"/>
      <c r="S293" s="675"/>
      <c r="T293" s="675"/>
      <c r="U293" s="675"/>
      <c r="V293" s="675"/>
      <c r="W293" s="327"/>
      <c r="X293" s="327"/>
      <c r="Y293" s="327"/>
      <c r="Z293" s="327"/>
      <c r="AA293" s="327"/>
    </row>
    <row r="294" spans="1:27" s="40" customFormat="1" ht="15">
      <c r="A294" s="327"/>
      <c r="B294" s="327"/>
      <c r="C294" s="327"/>
      <c r="D294" s="327"/>
      <c r="E294" s="327"/>
      <c r="F294" s="327"/>
      <c r="G294" s="675"/>
      <c r="H294" s="675"/>
      <c r="I294" s="675"/>
      <c r="J294" s="675"/>
      <c r="K294" s="675"/>
      <c r="L294" s="675"/>
      <c r="M294" s="675"/>
      <c r="N294" s="675"/>
      <c r="O294" s="675"/>
      <c r="P294" s="675"/>
      <c r="Q294" s="675"/>
      <c r="R294" s="675"/>
      <c r="S294" s="675"/>
      <c r="T294" s="675"/>
      <c r="U294" s="675"/>
      <c r="V294" s="675"/>
      <c r="W294" s="327"/>
      <c r="X294" s="327"/>
      <c r="Y294" s="327"/>
      <c r="Z294" s="327"/>
      <c r="AA294" s="327"/>
    </row>
    <row r="295" spans="1:27" s="40" customFormat="1" ht="15">
      <c r="A295" s="327"/>
      <c r="B295" s="327"/>
      <c r="C295" s="327"/>
      <c r="D295" s="327"/>
      <c r="E295" s="327"/>
      <c r="F295" s="327"/>
      <c r="G295" s="675"/>
      <c r="H295" s="675"/>
      <c r="I295" s="675"/>
      <c r="J295" s="675"/>
      <c r="K295" s="675"/>
      <c r="L295" s="675"/>
      <c r="M295" s="675"/>
      <c r="N295" s="675"/>
      <c r="O295" s="675"/>
      <c r="P295" s="675"/>
      <c r="Q295" s="675"/>
      <c r="R295" s="675"/>
      <c r="S295" s="675"/>
      <c r="T295" s="675"/>
      <c r="U295" s="675"/>
      <c r="V295" s="675"/>
      <c r="W295" s="327"/>
      <c r="X295" s="327"/>
      <c r="Y295" s="327"/>
      <c r="Z295" s="327"/>
      <c r="AA295" s="327"/>
    </row>
    <row r="296" spans="1:27" s="40" customFormat="1" ht="15">
      <c r="A296" s="327"/>
      <c r="B296" s="327"/>
      <c r="C296" s="327"/>
      <c r="D296" s="327"/>
      <c r="E296" s="327"/>
      <c r="F296" s="327"/>
      <c r="G296" s="675"/>
      <c r="H296" s="675"/>
      <c r="I296" s="675"/>
      <c r="J296" s="675"/>
      <c r="K296" s="675"/>
      <c r="L296" s="675"/>
      <c r="M296" s="675"/>
      <c r="N296" s="675"/>
      <c r="O296" s="675"/>
      <c r="P296" s="675"/>
      <c r="Q296" s="675"/>
      <c r="R296" s="675"/>
      <c r="S296" s="675"/>
      <c r="T296" s="675"/>
      <c r="U296" s="675"/>
      <c r="V296" s="675"/>
      <c r="W296" s="327"/>
      <c r="X296" s="327"/>
      <c r="Y296" s="327"/>
      <c r="Z296" s="327"/>
      <c r="AA296" s="327"/>
    </row>
    <row r="297" spans="1:27" s="40" customFormat="1" ht="15">
      <c r="A297" s="327"/>
      <c r="B297" s="327"/>
      <c r="C297" s="327"/>
      <c r="D297" s="327"/>
      <c r="E297" s="327"/>
      <c r="F297" s="327"/>
      <c r="G297" s="675"/>
      <c r="H297" s="675"/>
      <c r="I297" s="675"/>
      <c r="J297" s="675"/>
      <c r="K297" s="675"/>
      <c r="L297" s="675"/>
      <c r="M297" s="675"/>
      <c r="N297" s="675"/>
      <c r="O297" s="675"/>
      <c r="P297" s="675"/>
      <c r="Q297" s="675"/>
      <c r="R297" s="675"/>
      <c r="S297" s="675"/>
      <c r="T297" s="675"/>
      <c r="U297" s="675"/>
      <c r="V297" s="675"/>
      <c r="W297" s="327"/>
      <c r="X297" s="327"/>
      <c r="Y297" s="327"/>
      <c r="Z297" s="327"/>
      <c r="AA297" s="327"/>
    </row>
    <row r="298" spans="1:27" s="40" customFormat="1" ht="15">
      <c r="A298" s="327"/>
      <c r="B298" s="327"/>
      <c r="C298" s="327"/>
      <c r="D298" s="327"/>
      <c r="E298" s="327"/>
      <c r="F298" s="327"/>
      <c r="G298" s="675"/>
      <c r="H298" s="675"/>
      <c r="I298" s="675"/>
      <c r="J298" s="675"/>
      <c r="K298" s="675"/>
      <c r="L298" s="675"/>
      <c r="M298" s="675"/>
      <c r="N298" s="675"/>
      <c r="O298" s="675"/>
      <c r="P298" s="675"/>
      <c r="Q298" s="675"/>
      <c r="R298" s="675"/>
      <c r="S298" s="675"/>
      <c r="T298" s="675"/>
      <c r="U298" s="675"/>
      <c r="V298" s="675"/>
      <c r="W298" s="327"/>
      <c r="X298" s="327"/>
      <c r="Y298" s="327"/>
      <c r="Z298" s="327"/>
      <c r="AA298" s="327"/>
    </row>
    <row r="299" spans="1:27" s="40" customFormat="1" ht="15">
      <c r="A299" s="327"/>
      <c r="B299" s="327"/>
      <c r="C299" s="327"/>
      <c r="D299" s="327"/>
      <c r="E299" s="327"/>
      <c r="F299" s="327"/>
      <c r="G299" s="675"/>
      <c r="H299" s="675"/>
      <c r="I299" s="675"/>
      <c r="J299" s="675"/>
      <c r="K299" s="675"/>
      <c r="L299" s="675"/>
      <c r="M299" s="675"/>
      <c r="N299" s="675"/>
      <c r="O299" s="675"/>
      <c r="P299" s="675"/>
      <c r="Q299" s="675"/>
      <c r="R299" s="675"/>
      <c r="S299" s="675"/>
      <c r="T299" s="675"/>
      <c r="U299" s="675"/>
      <c r="V299" s="675"/>
      <c r="W299" s="327"/>
      <c r="X299" s="327"/>
      <c r="Y299" s="327"/>
      <c r="Z299" s="327"/>
      <c r="AA299" s="327"/>
    </row>
    <row r="300" spans="1:27" s="40" customFormat="1" ht="15">
      <c r="A300" s="327"/>
      <c r="B300" s="327"/>
      <c r="C300" s="327"/>
      <c r="D300" s="327"/>
      <c r="E300" s="327"/>
      <c r="F300" s="327"/>
      <c r="G300" s="675"/>
      <c r="H300" s="675"/>
      <c r="I300" s="675"/>
      <c r="J300" s="675"/>
      <c r="K300" s="675"/>
      <c r="L300" s="675"/>
      <c r="M300" s="675"/>
      <c r="N300" s="675"/>
      <c r="O300" s="675"/>
      <c r="P300" s="675"/>
      <c r="Q300" s="675"/>
      <c r="R300" s="675"/>
      <c r="S300" s="675"/>
      <c r="T300" s="675"/>
      <c r="U300" s="675"/>
      <c r="V300" s="675"/>
      <c r="W300" s="327"/>
      <c r="X300" s="327"/>
      <c r="Y300" s="327"/>
      <c r="Z300" s="327"/>
      <c r="AA300" s="327"/>
    </row>
    <row r="301" spans="1:27" s="40" customFormat="1" ht="15">
      <c r="A301" s="327"/>
      <c r="B301" s="327"/>
      <c r="C301" s="327"/>
      <c r="D301" s="327"/>
      <c r="E301" s="327"/>
      <c r="F301" s="327"/>
      <c r="G301" s="675"/>
      <c r="H301" s="675"/>
      <c r="I301" s="675"/>
      <c r="J301" s="675"/>
      <c r="K301" s="675"/>
      <c r="L301" s="675"/>
      <c r="M301" s="675"/>
      <c r="N301" s="675"/>
      <c r="O301" s="675"/>
      <c r="P301" s="675"/>
      <c r="Q301" s="675"/>
      <c r="R301" s="675"/>
      <c r="S301" s="675"/>
      <c r="T301" s="675"/>
      <c r="U301" s="675"/>
      <c r="V301" s="675"/>
      <c r="W301" s="327"/>
      <c r="X301" s="327"/>
      <c r="Y301" s="327"/>
      <c r="Z301" s="327"/>
      <c r="AA301" s="327"/>
    </row>
    <row r="302" spans="1:27" s="40" customFormat="1" ht="15">
      <c r="A302" s="327"/>
      <c r="B302" s="327"/>
      <c r="C302" s="327"/>
      <c r="D302" s="327"/>
      <c r="E302" s="327"/>
      <c r="F302" s="327"/>
      <c r="G302" s="675"/>
      <c r="H302" s="675"/>
      <c r="I302" s="675"/>
      <c r="J302" s="675"/>
      <c r="K302" s="675"/>
      <c r="L302" s="675"/>
      <c r="M302" s="675"/>
      <c r="N302" s="675"/>
      <c r="O302" s="675"/>
      <c r="P302" s="675"/>
      <c r="Q302" s="675"/>
      <c r="R302" s="675"/>
      <c r="S302" s="675"/>
      <c r="T302" s="675"/>
      <c r="U302" s="675"/>
      <c r="V302" s="675"/>
      <c r="W302" s="327"/>
      <c r="X302" s="327"/>
      <c r="Y302" s="327"/>
      <c r="Z302" s="327"/>
      <c r="AA302" s="327"/>
    </row>
    <row r="303" spans="1:27" s="40" customFormat="1" ht="15">
      <c r="A303" s="327"/>
      <c r="B303" s="327"/>
      <c r="C303" s="327"/>
      <c r="D303" s="327"/>
      <c r="E303" s="327"/>
      <c r="F303" s="327"/>
      <c r="G303" s="675"/>
      <c r="H303" s="675"/>
      <c r="I303" s="675"/>
      <c r="J303" s="675"/>
      <c r="K303" s="675"/>
      <c r="L303" s="675"/>
      <c r="M303" s="675"/>
      <c r="N303" s="675"/>
      <c r="O303" s="675"/>
      <c r="P303" s="675"/>
      <c r="Q303" s="675"/>
      <c r="R303" s="675"/>
      <c r="S303" s="675"/>
      <c r="T303" s="675"/>
      <c r="U303" s="675"/>
      <c r="V303" s="675"/>
      <c r="W303" s="327"/>
      <c r="X303" s="327"/>
      <c r="Y303" s="327"/>
      <c r="Z303" s="327"/>
      <c r="AA303" s="327"/>
    </row>
    <row r="304" spans="1:27" s="40" customFormat="1" ht="15">
      <c r="A304" s="327"/>
      <c r="B304" s="327"/>
      <c r="C304" s="327"/>
      <c r="D304" s="327"/>
      <c r="E304" s="327"/>
      <c r="F304" s="327"/>
      <c r="G304" s="675"/>
      <c r="H304" s="675"/>
      <c r="I304" s="675"/>
      <c r="J304" s="675"/>
      <c r="K304" s="675"/>
      <c r="L304" s="675"/>
      <c r="M304" s="675"/>
      <c r="N304" s="675"/>
      <c r="O304" s="675"/>
      <c r="P304" s="675"/>
      <c r="Q304" s="675"/>
      <c r="R304" s="675"/>
      <c r="S304" s="675"/>
      <c r="T304" s="675"/>
      <c r="U304" s="675"/>
      <c r="V304" s="675"/>
      <c r="W304" s="327"/>
      <c r="X304" s="327"/>
      <c r="Y304" s="327"/>
      <c r="Z304" s="327"/>
      <c r="AA304" s="327"/>
    </row>
    <row r="305" spans="1:27" s="40" customFormat="1" ht="15">
      <c r="A305" s="327"/>
      <c r="B305" s="327"/>
      <c r="C305" s="327"/>
      <c r="D305" s="327"/>
      <c r="E305" s="327"/>
      <c r="F305" s="327"/>
      <c r="G305" s="675"/>
      <c r="H305" s="675"/>
      <c r="I305" s="675"/>
      <c r="J305" s="675"/>
      <c r="K305" s="675"/>
      <c r="L305" s="675"/>
      <c r="M305" s="675"/>
      <c r="N305" s="675"/>
      <c r="O305" s="675"/>
      <c r="P305" s="675"/>
      <c r="Q305" s="675"/>
      <c r="R305" s="675"/>
      <c r="S305" s="675"/>
      <c r="T305" s="675"/>
      <c r="U305" s="675"/>
      <c r="V305" s="675"/>
      <c r="W305" s="327"/>
      <c r="X305" s="327"/>
      <c r="Y305" s="327"/>
      <c r="Z305" s="327"/>
      <c r="AA305" s="327"/>
    </row>
    <row r="306" spans="1:27" s="40" customFormat="1" ht="15">
      <c r="A306" s="327"/>
      <c r="B306" s="327"/>
      <c r="C306" s="327"/>
      <c r="D306" s="327"/>
      <c r="E306" s="327"/>
      <c r="F306" s="327"/>
      <c r="G306" s="675"/>
      <c r="H306" s="675"/>
      <c r="I306" s="675"/>
      <c r="J306" s="675"/>
      <c r="K306" s="675"/>
      <c r="L306" s="675"/>
      <c r="M306" s="675"/>
      <c r="N306" s="675"/>
      <c r="O306" s="675"/>
      <c r="P306" s="675"/>
      <c r="Q306" s="675"/>
      <c r="R306" s="675"/>
      <c r="S306" s="675"/>
      <c r="T306" s="675"/>
      <c r="U306" s="675"/>
      <c r="V306" s="675"/>
      <c r="W306" s="327"/>
      <c r="X306" s="327"/>
      <c r="Y306" s="327"/>
      <c r="Z306" s="327"/>
      <c r="AA306" s="327"/>
    </row>
    <row r="307" spans="1:27" s="40" customFormat="1" ht="15">
      <c r="A307" s="327"/>
      <c r="B307" s="327"/>
      <c r="C307" s="327"/>
      <c r="D307" s="327"/>
      <c r="E307" s="327"/>
      <c r="F307" s="327"/>
      <c r="G307" s="675"/>
      <c r="H307" s="675"/>
      <c r="I307" s="675"/>
      <c r="J307" s="675"/>
      <c r="K307" s="675"/>
      <c r="L307" s="675"/>
      <c r="M307" s="675"/>
      <c r="N307" s="675"/>
      <c r="O307" s="675"/>
      <c r="P307" s="675"/>
      <c r="Q307" s="675"/>
      <c r="R307" s="675"/>
      <c r="S307" s="675"/>
      <c r="T307" s="675"/>
      <c r="U307" s="675"/>
      <c r="V307" s="675"/>
      <c r="W307" s="327"/>
      <c r="X307" s="327"/>
      <c r="Y307" s="327"/>
      <c r="Z307" s="327"/>
      <c r="AA307" s="327"/>
    </row>
    <row r="308" spans="1:27" s="40" customFormat="1" ht="15">
      <c r="A308" s="327"/>
      <c r="B308" s="327"/>
      <c r="C308" s="327"/>
      <c r="D308" s="327"/>
      <c r="E308" s="327"/>
      <c r="F308" s="327"/>
      <c r="G308" s="675"/>
      <c r="H308" s="675"/>
      <c r="I308" s="675"/>
      <c r="J308" s="675"/>
      <c r="K308" s="675"/>
      <c r="L308" s="675"/>
      <c r="M308" s="675"/>
      <c r="N308" s="675"/>
      <c r="O308" s="675"/>
      <c r="P308" s="675"/>
      <c r="Q308" s="675"/>
      <c r="R308" s="675"/>
      <c r="S308" s="675"/>
      <c r="T308" s="675"/>
      <c r="U308" s="675"/>
      <c r="V308" s="675"/>
      <c r="W308" s="327"/>
      <c r="X308" s="327"/>
      <c r="Y308" s="327"/>
      <c r="Z308" s="327"/>
      <c r="AA308" s="327"/>
    </row>
    <row r="309" spans="1:27" s="40" customFormat="1" ht="15">
      <c r="A309" s="327"/>
      <c r="B309" s="327"/>
      <c r="C309" s="327"/>
      <c r="D309" s="327"/>
      <c r="E309" s="327"/>
      <c r="F309" s="327"/>
      <c r="G309" s="675"/>
      <c r="H309" s="675"/>
      <c r="I309" s="675"/>
      <c r="J309" s="675"/>
      <c r="K309" s="675"/>
      <c r="L309" s="675"/>
      <c r="M309" s="675"/>
      <c r="N309" s="675"/>
      <c r="O309" s="675"/>
      <c r="P309" s="675"/>
      <c r="Q309" s="675"/>
      <c r="R309" s="675"/>
      <c r="S309" s="675"/>
      <c r="T309" s="675"/>
      <c r="U309" s="675"/>
      <c r="V309" s="675"/>
      <c r="W309" s="327"/>
      <c r="X309" s="327"/>
      <c r="Y309" s="327"/>
      <c r="Z309" s="327"/>
      <c r="AA309" s="327"/>
    </row>
    <row r="310" spans="1:27" s="40" customFormat="1" ht="15">
      <c r="A310" s="327"/>
      <c r="B310" s="327"/>
      <c r="C310" s="327"/>
      <c r="D310" s="327"/>
      <c r="E310" s="327"/>
      <c r="F310" s="327"/>
      <c r="G310" s="675"/>
      <c r="H310" s="675"/>
      <c r="I310" s="675"/>
      <c r="J310" s="675"/>
      <c r="K310" s="675"/>
      <c r="L310" s="675"/>
      <c r="M310" s="675"/>
      <c r="N310" s="675"/>
      <c r="O310" s="675"/>
      <c r="P310" s="675"/>
      <c r="Q310" s="675"/>
      <c r="R310" s="675"/>
      <c r="S310" s="675"/>
      <c r="T310" s="675"/>
      <c r="U310" s="675"/>
      <c r="V310" s="675"/>
      <c r="W310" s="327"/>
      <c r="X310" s="327"/>
      <c r="Y310" s="327"/>
      <c r="Z310" s="327"/>
      <c r="AA310" s="327"/>
    </row>
    <row r="311" spans="1:27" s="40" customFormat="1" ht="15">
      <c r="A311" s="327"/>
      <c r="B311" s="327"/>
      <c r="C311" s="327"/>
      <c r="D311" s="327"/>
      <c r="E311" s="327"/>
      <c r="F311" s="327"/>
      <c r="G311" s="675"/>
      <c r="H311" s="675"/>
      <c r="I311" s="675"/>
      <c r="J311" s="675"/>
      <c r="K311" s="675"/>
      <c r="L311" s="675"/>
      <c r="M311" s="675"/>
      <c r="N311" s="675"/>
      <c r="O311" s="675"/>
      <c r="P311" s="675"/>
      <c r="Q311" s="675"/>
      <c r="R311" s="675"/>
      <c r="S311" s="675"/>
      <c r="T311" s="675"/>
      <c r="U311" s="675"/>
      <c r="V311" s="675"/>
      <c r="W311" s="327"/>
      <c r="X311" s="327"/>
      <c r="Y311" s="327"/>
      <c r="Z311" s="327"/>
      <c r="AA311" s="327"/>
    </row>
    <row r="312" spans="1:27" s="40" customFormat="1" ht="15">
      <c r="A312" s="327"/>
      <c r="B312" s="327"/>
      <c r="C312" s="327"/>
      <c r="D312" s="327"/>
      <c r="E312" s="327"/>
      <c r="F312" s="327"/>
      <c r="G312" s="675"/>
      <c r="H312" s="675"/>
      <c r="I312" s="675"/>
      <c r="J312" s="675"/>
      <c r="K312" s="675"/>
      <c r="L312" s="675"/>
      <c r="M312" s="675"/>
      <c r="N312" s="675"/>
      <c r="O312" s="675"/>
      <c r="P312" s="675"/>
      <c r="Q312" s="675"/>
      <c r="R312" s="675"/>
      <c r="S312" s="675"/>
      <c r="T312" s="675"/>
      <c r="U312" s="675"/>
      <c r="V312" s="675"/>
      <c r="W312" s="327"/>
      <c r="X312" s="327"/>
      <c r="Y312" s="327"/>
      <c r="Z312" s="327"/>
      <c r="AA312" s="327"/>
    </row>
    <row r="313" spans="1:27" s="40" customFormat="1" ht="15">
      <c r="A313" s="327"/>
      <c r="B313" s="327"/>
      <c r="C313" s="327"/>
      <c r="D313" s="327"/>
      <c r="E313" s="327"/>
      <c r="F313" s="327"/>
      <c r="G313" s="675"/>
      <c r="H313" s="675"/>
      <c r="I313" s="675"/>
      <c r="J313" s="675"/>
      <c r="K313" s="675"/>
      <c r="L313" s="675"/>
      <c r="M313" s="675"/>
      <c r="N313" s="675"/>
      <c r="O313" s="675"/>
      <c r="P313" s="675"/>
      <c r="Q313" s="675"/>
      <c r="R313" s="675"/>
      <c r="S313" s="675"/>
      <c r="T313" s="675"/>
      <c r="U313" s="675"/>
      <c r="V313" s="675"/>
      <c r="W313" s="327"/>
      <c r="X313" s="327"/>
      <c r="Y313" s="327"/>
      <c r="Z313" s="327"/>
      <c r="AA313" s="327"/>
    </row>
    <row r="314" spans="1:27" s="40" customFormat="1" ht="15">
      <c r="A314" s="327"/>
      <c r="B314" s="327"/>
      <c r="C314" s="327"/>
      <c r="D314" s="327"/>
      <c r="E314" s="327"/>
      <c r="F314" s="327"/>
      <c r="G314" s="675"/>
      <c r="H314" s="675"/>
      <c r="I314" s="675"/>
      <c r="J314" s="675"/>
      <c r="K314" s="675"/>
      <c r="L314" s="675"/>
      <c r="M314" s="675"/>
      <c r="N314" s="675"/>
      <c r="O314" s="675"/>
      <c r="P314" s="675"/>
      <c r="Q314" s="675"/>
      <c r="R314" s="675"/>
      <c r="S314" s="675"/>
      <c r="T314" s="675"/>
      <c r="U314" s="675"/>
      <c r="V314" s="675"/>
      <c r="W314" s="327"/>
      <c r="X314" s="327"/>
      <c r="Y314" s="327"/>
      <c r="Z314" s="327"/>
      <c r="AA314" s="327"/>
    </row>
    <row r="315" spans="1:27" s="40" customFormat="1" ht="15">
      <c r="A315" s="327"/>
      <c r="B315" s="327"/>
      <c r="C315" s="327"/>
      <c r="D315" s="327"/>
      <c r="E315" s="327"/>
      <c r="F315" s="327"/>
      <c r="G315" s="675"/>
      <c r="H315" s="675"/>
      <c r="I315" s="675"/>
      <c r="J315" s="675"/>
      <c r="K315" s="675"/>
      <c r="L315" s="675"/>
      <c r="M315" s="675"/>
      <c r="N315" s="675"/>
      <c r="O315" s="675"/>
      <c r="P315" s="675"/>
      <c r="Q315" s="675"/>
      <c r="R315" s="675"/>
      <c r="S315" s="675"/>
      <c r="T315" s="675"/>
      <c r="U315" s="675"/>
      <c r="V315" s="675"/>
      <c r="W315" s="327"/>
      <c r="X315" s="327"/>
      <c r="Y315" s="327"/>
      <c r="Z315" s="327"/>
      <c r="AA315" s="327"/>
    </row>
    <row r="316" spans="1:27" s="40" customFormat="1" ht="15">
      <c r="A316" s="327"/>
      <c r="B316" s="327"/>
      <c r="C316" s="327"/>
      <c r="D316" s="327"/>
      <c r="E316" s="327"/>
      <c r="F316" s="327"/>
      <c r="G316" s="675"/>
      <c r="H316" s="675"/>
      <c r="I316" s="675"/>
      <c r="J316" s="675"/>
      <c r="K316" s="675"/>
      <c r="L316" s="675"/>
      <c r="M316" s="675"/>
      <c r="N316" s="675"/>
      <c r="O316" s="675"/>
      <c r="P316" s="675"/>
      <c r="Q316" s="675"/>
      <c r="R316" s="675"/>
      <c r="S316" s="675"/>
      <c r="T316" s="675"/>
      <c r="U316" s="675"/>
      <c r="V316" s="675"/>
      <c r="W316" s="327"/>
      <c r="X316" s="327"/>
      <c r="Y316" s="327"/>
      <c r="Z316" s="327"/>
      <c r="AA316" s="327"/>
    </row>
    <row r="317" spans="1:27" s="40" customFormat="1" ht="15">
      <c r="A317" s="327"/>
      <c r="B317" s="327"/>
      <c r="C317" s="327"/>
      <c r="D317" s="327"/>
      <c r="E317" s="327"/>
      <c r="F317" s="327"/>
      <c r="G317" s="675"/>
      <c r="H317" s="675"/>
      <c r="I317" s="675"/>
      <c r="J317" s="675"/>
      <c r="K317" s="675"/>
      <c r="L317" s="675"/>
      <c r="M317" s="675"/>
      <c r="N317" s="675"/>
      <c r="O317" s="675"/>
      <c r="P317" s="675"/>
      <c r="Q317" s="675"/>
      <c r="R317" s="675"/>
      <c r="S317" s="675"/>
      <c r="T317" s="675"/>
      <c r="U317" s="675"/>
      <c r="V317" s="675"/>
      <c r="W317" s="327"/>
      <c r="X317" s="327"/>
      <c r="Y317" s="327"/>
      <c r="Z317" s="327"/>
      <c r="AA317" s="327"/>
    </row>
    <row r="318" spans="1:27" s="40" customFormat="1" ht="15">
      <c r="A318" s="327"/>
      <c r="B318" s="327"/>
      <c r="C318" s="327"/>
      <c r="D318" s="327"/>
      <c r="E318" s="327"/>
      <c r="F318" s="327"/>
      <c r="G318" s="675"/>
      <c r="H318" s="675"/>
      <c r="I318" s="675"/>
      <c r="J318" s="675"/>
      <c r="K318" s="675"/>
      <c r="L318" s="675"/>
      <c r="M318" s="675"/>
      <c r="N318" s="675"/>
      <c r="O318" s="675"/>
      <c r="P318" s="675"/>
      <c r="Q318" s="675"/>
      <c r="R318" s="675"/>
      <c r="S318" s="675"/>
      <c r="T318" s="675"/>
      <c r="U318" s="675"/>
      <c r="V318" s="675"/>
      <c r="W318" s="327"/>
      <c r="X318" s="327"/>
      <c r="Y318" s="327"/>
      <c r="Z318" s="327"/>
      <c r="AA318" s="327"/>
    </row>
    <row r="319" spans="1:27" s="40" customFormat="1" ht="15">
      <c r="A319" s="327"/>
      <c r="B319" s="327"/>
      <c r="C319" s="327"/>
      <c r="D319" s="327"/>
      <c r="E319" s="327"/>
      <c r="F319" s="327"/>
      <c r="G319" s="675"/>
      <c r="H319" s="675"/>
      <c r="I319" s="675"/>
      <c r="J319" s="675"/>
      <c r="K319" s="675"/>
      <c r="L319" s="675"/>
      <c r="M319" s="675"/>
      <c r="N319" s="675"/>
      <c r="O319" s="675"/>
      <c r="P319" s="675"/>
      <c r="Q319" s="675"/>
      <c r="R319" s="675"/>
      <c r="S319" s="675"/>
      <c r="T319" s="675"/>
      <c r="U319" s="675"/>
      <c r="V319" s="675"/>
      <c r="W319" s="327"/>
      <c r="X319" s="327"/>
      <c r="Y319" s="327"/>
      <c r="Z319" s="327"/>
      <c r="AA319" s="327"/>
    </row>
    <row r="320" spans="1:27" s="40" customFormat="1" ht="15">
      <c r="A320" s="327"/>
      <c r="B320" s="327"/>
      <c r="C320" s="327"/>
      <c r="D320" s="327"/>
      <c r="E320" s="327"/>
      <c r="F320" s="327"/>
      <c r="G320" s="675"/>
      <c r="H320" s="675"/>
      <c r="I320" s="675"/>
      <c r="J320" s="675"/>
      <c r="K320" s="675"/>
      <c r="L320" s="675"/>
      <c r="M320" s="675"/>
      <c r="N320" s="675"/>
      <c r="O320" s="675"/>
      <c r="P320" s="675"/>
      <c r="Q320" s="675"/>
      <c r="R320" s="675"/>
      <c r="S320" s="675"/>
      <c r="T320" s="675"/>
      <c r="U320" s="675"/>
      <c r="V320" s="675"/>
      <c r="W320" s="327"/>
      <c r="X320" s="327"/>
      <c r="Y320" s="327"/>
      <c r="Z320" s="327"/>
      <c r="AA320" s="327"/>
    </row>
    <row r="321" spans="1:27" s="40" customFormat="1" ht="15">
      <c r="A321" s="327"/>
      <c r="B321" s="327"/>
      <c r="C321" s="327"/>
      <c r="D321" s="327"/>
      <c r="E321" s="327"/>
      <c r="F321" s="327"/>
      <c r="G321" s="675"/>
      <c r="H321" s="675"/>
      <c r="I321" s="675"/>
      <c r="J321" s="675"/>
      <c r="K321" s="675"/>
      <c r="L321" s="675"/>
      <c r="M321" s="675"/>
      <c r="N321" s="675"/>
      <c r="O321" s="675"/>
      <c r="P321" s="675"/>
      <c r="Q321" s="675"/>
      <c r="R321" s="675"/>
      <c r="S321" s="675"/>
      <c r="T321" s="675"/>
      <c r="U321" s="675"/>
      <c r="V321" s="675"/>
      <c r="W321" s="327"/>
      <c r="X321" s="327"/>
      <c r="Y321" s="327"/>
      <c r="Z321" s="327"/>
      <c r="AA321" s="327"/>
    </row>
    <row r="322" spans="1:27" s="40" customFormat="1" ht="15">
      <c r="A322" s="327"/>
      <c r="B322" s="327"/>
      <c r="C322" s="327"/>
      <c r="D322" s="327"/>
      <c r="E322" s="327"/>
      <c r="F322" s="327"/>
      <c r="G322" s="675"/>
      <c r="H322" s="675"/>
      <c r="I322" s="675"/>
      <c r="J322" s="675"/>
      <c r="K322" s="675"/>
      <c r="L322" s="675"/>
      <c r="M322" s="675"/>
      <c r="N322" s="675"/>
      <c r="O322" s="675"/>
      <c r="P322" s="675"/>
      <c r="Q322" s="675"/>
      <c r="R322" s="675"/>
      <c r="S322" s="675"/>
      <c r="T322" s="675"/>
      <c r="U322" s="675"/>
      <c r="V322" s="675"/>
      <c r="W322" s="327"/>
      <c r="X322" s="327"/>
      <c r="Y322" s="327"/>
      <c r="Z322" s="327"/>
      <c r="AA322" s="327"/>
    </row>
    <row r="323" spans="1:27" s="40" customFormat="1" ht="15">
      <c r="A323" s="327"/>
      <c r="B323" s="327"/>
      <c r="C323" s="327"/>
      <c r="D323" s="327"/>
      <c r="E323" s="327"/>
      <c r="F323" s="327"/>
      <c r="G323" s="675"/>
      <c r="H323" s="675"/>
      <c r="I323" s="675"/>
      <c r="J323" s="675"/>
      <c r="K323" s="675"/>
      <c r="L323" s="675"/>
      <c r="M323" s="675"/>
      <c r="N323" s="675"/>
      <c r="O323" s="675"/>
      <c r="P323" s="675"/>
      <c r="Q323" s="675"/>
      <c r="R323" s="675"/>
      <c r="S323" s="675"/>
      <c r="T323" s="675"/>
      <c r="U323" s="675"/>
      <c r="V323" s="675"/>
      <c r="W323" s="327"/>
      <c r="X323" s="327"/>
      <c r="Y323" s="327"/>
      <c r="Z323" s="327"/>
      <c r="AA323" s="327"/>
    </row>
    <row r="324" spans="1:27" s="40" customFormat="1" ht="15">
      <c r="A324" s="327"/>
      <c r="B324" s="327"/>
      <c r="C324" s="327"/>
      <c r="D324" s="327"/>
      <c r="E324" s="327"/>
      <c r="F324" s="327"/>
      <c r="G324" s="675"/>
      <c r="H324" s="675"/>
      <c r="I324" s="675"/>
      <c r="J324" s="675"/>
      <c r="K324" s="675"/>
      <c r="L324" s="675"/>
      <c r="M324" s="675"/>
      <c r="N324" s="675"/>
      <c r="O324" s="675"/>
      <c r="P324" s="675"/>
      <c r="Q324" s="675"/>
      <c r="R324" s="675"/>
      <c r="S324" s="675"/>
      <c r="T324" s="675"/>
      <c r="U324" s="675"/>
      <c r="V324" s="675"/>
      <c r="W324" s="327"/>
      <c r="X324" s="327"/>
      <c r="Y324" s="327"/>
      <c r="Z324" s="327"/>
      <c r="AA324" s="327"/>
    </row>
    <row r="325" spans="1:27" s="40" customFormat="1" ht="15">
      <c r="A325" s="327"/>
      <c r="B325" s="327"/>
      <c r="C325" s="327"/>
      <c r="D325" s="327"/>
      <c r="E325" s="327"/>
      <c r="F325" s="327"/>
      <c r="G325" s="675"/>
      <c r="H325" s="675"/>
      <c r="I325" s="675"/>
      <c r="J325" s="675"/>
      <c r="K325" s="675"/>
      <c r="L325" s="675"/>
      <c r="M325" s="675"/>
      <c r="N325" s="675"/>
      <c r="O325" s="675"/>
      <c r="P325" s="675"/>
      <c r="Q325" s="675"/>
      <c r="R325" s="675"/>
      <c r="S325" s="675"/>
      <c r="T325" s="675"/>
      <c r="U325" s="675"/>
      <c r="V325" s="675"/>
      <c r="W325" s="327"/>
      <c r="X325" s="327"/>
      <c r="Y325" s="327"/>
      <c r="Z325" s="327"/>
      <c r="AA325" s="327"/>
    </row>
    <row r="326" spans="1:27" s="40" customFormat="1" ht="15">
      <c r="A326" s="327"/>
      <c r="B326" s="327"/>
      <c r="C326" s="327"/>
      <c r="D326" s="327"/>
      <c r="E326" s="327"/>
      <c r="F326" s="327"/>
      <c r="G326" s="675"/>
      <c r="H326" s="675"/>
      <c r="I326" s="675"/>
      <c r="J326" s="675"/>
      <c r="K326" s="675"/>
      <c r="L326" s="675"/>
      <c r="M326" s="675"/>
      <c r="N326" s="675"/>
      <c r="O326" s="675"/>
      <c r="P326" s="675"/>
      <c r="Q326" s="675"/>
      <c r="R326" s="675"/>
      <c r="S326" s="675"/>
      <c r="T326" s="675"/>
      <c r="U326" s="675"/>
      <c r="V326" s="675"/>
      <c r="W326" s="327"/>
      <c r="X326" s="327"/>
      <c r="Y326" s="327"/>
      <c r="Z326" s="327"/>
      <c r="AA326" s="327"/>
    </row>
    <row r="327" spans="1:27" s="40" customFormat="1" ht="15">
      <c r="A327" s="327"/>
      <c r="B327" s="327"/>
      <c r="C327" s="327"/>
      <c r="D327" s="327"/>
      <c r="E327" s="327"/>
      <c r="F327" s="327"/>
      <c r="G327" s="675"/>
      <c r="H327" s="675"/>
      <c r="I327" s="675"/>
      <c r="J327" s="675"/>
      <c r="K327" s="675"/>
      <c r="L327" s="675"/>
      <c r="M327" s="675"/>
      <c r="N327" s="675"/>
      <c r="O327" s="675"/>
      <c r="P327" s="675"/>
      <c r="Q327" s="675"/>
      <c r="R327" s="675"/>
      <c r="S327" s="675"/>
      <c r="T327" s="675"/>
      <c r="U327" s="675"/>
      <c r="V327" s="675"/>
      <c r="W327" s="327"/>
      <c r="X327" s="327"/>
      <c r="Y327" s="327"/>
      <c r="Z327" s="327"/>
      <c r="AA327" s="327"/>
    </row>
    <row r="328" spans="1:27" s="40" customFormat="1" ht="15">
      <c r="A328" s="327"/>
      <c r="B328" s="327"/>
      <c r="C328" s="327"/>
      <c r="D328" s="327"/>
      <c r="E328" s="327"/>
      <c r="F328" s="327"/>
      <c r="G328" s="675"/>
      <c r="H328" s="675"/>
      <c r="I328" s="675"/>
      <c r="J328" s="675"/>
      <c r="K328" s="675"/>
      <c r="L328" s="675"/>
      <c r="M328" s="675"/>
      <c r="N328" s="675"/>
      <c r="O328" s="675"/>
      <c r="P328" s="675"/>
      <c r="Q328" s="675"/>
      <c r="R328" s="675"/>
      <c r="S328" s="675"/>
      <c r="T328" s="675"/>
      <c r="U328" s="675"/>
      <c r="V328" s="675"/>
      <c r="W328" s="327"/>
      <c r="X328" s="327"/>
      <c r="Y328" s="327"/>
      <c r="Z328" s="327"/>
      <c r="AA328" s="327"/>
    </row>
    <row r="329" spans="1:27" s="40" customFormat="1" ht="15">
      <c r="A329" s="327"/>
      <c r="B329" s="327"/>
      <c r="C329" s="327"/>
      <c r="D329" s="327"/>
      <c r="E329" s="327"/>
      <c r="F329" s="327"/>
      <c r="G329" s="675"/>
      <c r="H329" s="675"/>
      <c r="I329" s="675"/>
      <c r="J329" s="675"/>
      <c r="K329" s="675"/>
      <c r="L329" s="675"/>
      <c r="M329" s="675"/>
      <c r="N329" s="675"/>
      <c r="O329" s="675"/>
      <c r="P329" s="675"/>
      <c r="Q329" s="675"/>
      <c r="R329" s="675"/>
      <c r="S329" s="675"/>
      <c r="T329" s="675"/>
      <c r="U329" s="675"/>
      <c r="V329" s="675"/>
      <c r="W329" s="327"/>
      <c r="X329" s="327"/>
      <c r="Y329" s="327"/>
      <c r="Z329" s="327"/>
      <c r="AA329" s="327"/>
    </row>
    <row r="330" spans="1:27" s="40" customFormat="1" ht="15">
      <c r="A330" s="327"/>
      <c r="B330" s="327"/>
      <c r="C330" s="327"/>
      <c r="D330" s="327"/>
      <c r="E330" s="327"/>
      <c r="F330" s="327"/>
      <c r="G330" s="675"/>
      <c r="H330" s="675"/>
      <c r="I330" s="675"/>
      <c r="J330" s="675"/>
      <c r="K330" s="675"/>
      <c r="L330" s="675"/>
      <c r="M330" s="675"/>
      <c r="N330" s="675"/>
      <c r="O330" s="675"/>
      <c r="P330" s="675"/>
      <c r="Q330" s="675"/>
      <c r="R330" s="675"/>
      <c r="S330" s="675"/>
      <c r="T330" s="675"/>
      <c r="U330" s="675"/>
      <c r="V330" s="675"/>
      <c r="W330" s="327"/>
      <c r="X330" s="327"/>
      <c r="Y330" s="327"/>
      <c r="Z330" s="327"/>
      <c r="AA330" s="327"/>
    </row>
    <row r="331" spans="1:27" s="40" customFormat="1" ht="15">
      <c r="A331" s="327"/>
      <c r="B331" s="327"/>
      <c r="C331" s="327"/>
      <c r="D331" s="327"/>
      <c r="E331" s="327"/>
      <c r="F331" s="327"/>
      <c r="G331" s="675"/>
      <c r="H331" s="675"/>
      <c r="I331" s="675"/>
      <c r="J331" s="675"/>
      <c r="K331" s="675"/>
      <c r="L331" s="675"/>
      <c r="M331" s="675"/>
      <c r="N331" s="675"/>
      <c r="O331" s="675"/>
      <c r="P331" s="675"/>
      <c r="Q331" s="675"/>
      <c r="R331" s="675"/>
      <c r="S331" s="675"/>
      <c r="T331" s="675"/>
      <c r="U331" s="675"/>
      <c r="V331" s="675"/>
      <c r="W331" s="327"/>
      <c r="X331" s="327"/>
      <c r="Y331" s="327"/>
      <c r="Z331" s="327"/>
      <c r="AA331" s="327"/>
    </row>
    <row r="332" spans="1:27" s="40" customFormat="1" ht="15">
      <c r="A332" s="327"/>
      <c r="B332" s="327"/>
      <c r="C332" s="327"/>
      <c r="D332" s="327"/>
      <c r="E332" s="327"/>
      <c r="F332" s="327"/>
      <c r="G332" s="675"/>
      <c r="H332" s="675"/>
      <c r="I332" s="675"/>
      <c r="J332" s="675"/>
      <c r="K332" s="675"/>
      <c r="L332" s="675"/>
      <c r="M332" s="675"/>
      <c r="N332" s="675"/>
      <c r="O332" s="675"/>
      <c r="P332" s="675"/>
      <c r="Q332" s="675"/>
      <c r="R332" s="675"/>
      <c r="S332" s="675"/>
      <c r="T332" s="675"/>
      <c r="U332" s="675"/>
      <c r="V332" s="675"/>
      <c r="W332" s="327"/>
      <c r="X332" s="327"/>
      <c r="Y332" s="327"/>
      <c r="Z332" s="327"/>
      <c r="AA332" s="327"/>
    </row>
    <row r="333" spans="1:27" s="40" customFormat="1" ht="15">
      <c r="A333" s="327"/>
      <c r="B333" s="327"/>
      <c r="C333" s="327"/>
      <c r="D333" s="327"/>
      <c r="E333" s="327"/>
      <c r="F333" s="327"/>
      <c r="G333" s="675"/>
      <c r="H333" s="675"/>
      <c r="I333" s="675"/>
      <c r="J333" s="675"/>
      <c r="K333" s="675"/>
      <c r="L333" s="675"/>
      <c r="M333" s="675"/>
      <c r="N333" s="675"/>
      <c r="O333" s="675"/>
      <c r="P333" s="675"/>
      <c r="Q333" s="675"/>
      <c r="R333" s="675"/>
      <c r="S333" s="675"/>
      <c r="T333" s="675"/>
      <c r="U333" s="675"/>
      <c r="V333" s="675"/>
      <c r="W333" s="327"/>
      <c r="X333" s="327"/>
      <c r="Y333" s="327"/>
      <c r="Z333" s="327"/>
      <c r="AA333" s="327"/>
    </row>
    <row r="334" spans="1:27" s="40" customFormat="1" ht="15">
      <c r="A334" s="327"/>
      <c r="B334" s="327"/>
      <c r="C334" s="327"/>
      <c r="D334" s="327"/>
      <c r="E334" s="327"/>
      <c r="F334" s="327"/>
      <c r="G334" s="675"/>
      <c r="H334" s="675"/>
      <c r="I334" s="675"/>
      <c r="J334" s="675"/>
      <c r="K334" s="675"/>
      <c r="L334" s="675"/>
      <c r="M334" s="675"/>
      <c r="N334" s="675"/>
      <c r="O334" s="675"/>
      <c r="P334" s="675"/>
      <c r="Q334" s="675"/>
      <c r="R334" s="675"/>
      <c r="S334" s="675"/>
      <c r="T334" s="675"/>
      <c r="U334" s="675"/>
      <c r="V334" s="675"/>
      <c r="W334" s="327"/>
      <c r="X334" s="327"/>
      <c r="Y334" s="327"/>
      <c r="Z334" s="327"/>
      <c r="AA334" s="327"/>
    </row>
    <row r="335" spans="1:27" s="40" customFormat="1" ht="15">
      <c r="A335" s="327"/>
      <c r="B335" s="327"/>
      <c r="C335" s="327"/>
      <c r="D335" s="327"/>
      <c r="E335" s="327"/>
      <c r="F335" s="327"/>
      <c r="G335" s="675"/>
      <c r="H335" s="675"/>
      <c r="I335" s="675"/>
      <c r="J335" s="675"/>
      <c r="K335" s="675"/>
      <c r="L335" s="675"/>
      <c r="M335" s="675"/>
      <c r="N335" s="675"/>
      <c r="O335" s="675"/>
      <c r="P335" s="675"/>
      <c r="Q335" s="675"/>
      <c r="R335" s="675"/>
      <c r="S335" s="675"/>
      <c r="T335" s="675"/>
      <c r="U335" s="675"/>
      <c r="V335" s="675"/>
      <c r="W335" s="327"/>
      <c r="X335" s="327"/>
      <c r="Y335" s="327"/>
      <c r="Z335" s="327"/>
      <c r="AA335" s="327"/>
    </row>
    <row r="336" spans="1:27" s="40" customFormat="1" ht="15">
      <c r="A336" s="327"/>
      <c r="B336" s="327"/>
      <c r="C336" s="327"/>
      <c r="D336" s="327"/>
      <c r="E336" s="327"/>
      <c r="F336" s="327"/>
      <c r="G336" s="675"/>
      <c r="H336" s="675"/>
      <c r="I336" s="675"/>
      <c r="J336" s="675"/>
      <c r="K336" s="675"/>
      <c r="L336" s="675"/>
      <c r="M336" s="675"/>
      <c r="N336" s="675"/>
      <c r="O336" s="675"/>
      <c r="P336" s="675"/>
      <c r="Q336" s="675"/>
      <c r="R336" s="675"/>
      <c r="S336" s="675"/>
      <c r="T336" s="675"/>
      <c r="U336" s="675"/>
      <c r="V336" s="675"/>
      <c r="W336" s="327"/>
      <c r="X336" s="327"/>
      <c r="Y336" s="327"/>
      <c r="Z336" s="327"/>
      <c r="AA336" s="327"/>
    </row>
    <row r="337" spans="1:32" s="40" customFormat="1" ht="15">
      <c r="A337" s="327"/>
      <c r="B337" s="327"/>
      <c r="C337" s="327"/>
      <c r="D337" s="327"/>
      <c r="E337" s="327"/>
      <c r="F337" s="327"/>
      <c r="G337" s="675"/>
      <c r="H337" s="675"/>
      <c r="I337" s="675"/>
      <c r="J337" s="675"/>
      <c r="K337" s="675"/>
      <c r="L337" s="675"/>
      <c r="M337" s="675"/>
      <c r="N337" s="675"/>
      <c r="O337" s="675"/>
      <c r="P337" s="675"/>
      <c r="Q337" s="675"/>
      <c r="R337" s="675"/>
      <c r="S337" s="675"/>
      <c r="T337" s="675"/>
      <c r="U337" s="675"/>
      <c r="V337" s="675"/>
      <c r="W337" s="327"/>
      <c r="X337" s="327"/>
      <c r="Y337" s="327"/>
      <c r="Z337" s="327"/>
      <c r="AA337" s="327"/>
      <c r="AB337" s="327"/>
      <c r="AC337" s="327"/>
      <c r="AD337" s="327"/>
      <c r="AE337" s="327"/>
      <c r="AF337" s="327"/>
    </row>
    <row r="338" spans="1:32" s="40" customFormat="1" ht="15">
      <c r="A338" s="327"/>
      <c r="B338" s="327"/>
      <c r="C338" s="327"/>
      <c r="D338" s="327"/>
      <c r="E338" s="327"/>
      <c r="F338" s="327"/>
      <c r="G338" s="675"/>
      <c r="H338" s="675"/>
      <c r="I338" s="675"/>
      <c r="J338" s="675"/>
      <c r="K338" s="675"/>
      <c r="L338" s="675"/>
      <c r="M338" s="675"/>
      <c r="N338" s="675"/>
      <c r="O338" s="675"/>
      <c r="P338" s="675"/>
      <c r="Q338" s="675"/>
      <c r="R338" s="675"/>
      <c r="S338" s="675"/>
      <c r="T338" s="675"/>
      <c r="U338" s="675"/>
      <c r="V338" s="675"/>
      <c r="W338" s="327"/>
      <c r="X338" s="327"/>
      <c r="Y338" s="327"/>
      <c r="Z338" s="327"/>
      <c r="AA338" s="327"/>
      <c r="AB338" s="327"/>
      <c r="AC338" s="327"/>
      <c r="AD338" s="327"/>
      <c r="AE338" s="327"/>
      <c r="AF338" s="327"/>
    </row>
    <row r="339" spans="1:32" s="40" customFormat="1" ht="15">
      <c r="A339" s="327"/>
      <c r="B339" s="327"/>
      <c r="C339" s="327"/>
      <c r="D339" s="327"/>
      <c r="E339" s="327"/>
      <c r="F339" s="327"/>
      <c r="G339" s="675"/>
      <c r="H339" s="675"/>
      <c r="I339" s="675"/>
      <c r="J339" s="675"/>
      <c r="K339" s="675"/>
      <c r="L339" s="675"/>
      <c r="M339" s="675"/>
      <c r="N339" s="675"/>
      <c r="O339" s="675"/>
      <c r="P339" s="675"/>
      <c r="Q339" s="675"/>
      <c r="R339" s="675"/>
      <c r="S339" s="675"/>
      <c r="T339" s="675"/>
      <c r="U339" s="675"/>
      <c r="V339" s="675"/>
      <c r="W339" s="327"/>
      <c r="X339" s="327"/>
      <c r="Y339" s="327"/>
      <c r="Z339" s="327"/>
      <c r="AA339" s="327"/>
      <c r="AB339" s="327"/>
      <c r="AC339" s="327"/>
      <c r="AD339" s="327"/>
      <c r="AE339" s="327"/>
      <c r="AF339" s="327"/>
    </row>
    <row r="340" spans="1:32" s="40" customFormat="1" ht="15">
      <c r="A340" s="327"/>
      <c r="B340" s="327"/>
      <c r="C340" s="327"/>
      <c r="D340" s="327"/>
      <c r="E340" s="327"/>
      <c r="F340" s="327"/>
      <c r="G340" s="675"/>
      <c r="H340" s="675"/>
      <c r="I340" s="675"/>
      <c r="J340" s="675"/>
      <c r="K340" s="675"/>
      <c r="L340" s="675"/>
      <c r="M340" s="675"/>
      <c r="N340" s="675"/>
      <c r="O340" s="675"/>
      <c r="P340" s="675"/>
      <c r="Q340" s="675"/>
      <c r="R340" s="675"/>
      <c r="S340" s="675"/>
      <c r="T340" s="675"/>
      <c r="U340" s="675"/>
      <c r="V340" s="675"/>
      <c r="W340" s="327"/>
      <c r="X340" s="327"/>
      <c r="Y340" s="327"/>
      <c r="Z340" s="327"/>
      <c r="AA340" s="327"/>
      <c r="AB340" s="327"/>
      <c r="AC340" s="327"/>
      <c r="AD340" s="327"/>
      <c r="AE340" s="327"/>
      <c r="AF340" s="327"/>
    </row>
    <row r="341" spans="1:32" s="40" customFormat="1" ht="15">
      <c r="A341" s="327"/>
      <c r="B341" s="327"/>
      <c r="C341" s="327"/>
      <c r="D341" s="327"/>
      <c r="E341" s="327"/>
      <c r="F341" s="327"/>
      <c r="G341" s="675"/>
      <c r="H341" s="675"/>
      <c r="I341" s="675"/>
      <c r="J341" s="675"/>
      <c r="K341" s="675"/>
      <c r="L341" s="675"/>
      <c r="M341" s="675"/>
      <c r="N341" s="675"/>
      <c r="O341" s="675"/>
      <c r="P341" s="675"/>
      <c r="Q341" s="675"/>
      <c r="R341" s="675"/>
      <c r="S341" s="675"/>
      <c r="T341" s="675"/>
      <c r="U341" s="675"/>
      <c r="V341" s="675"/>
      <c r="W341" s="327"/>
      <c r="X341" s="327"/>
      <c r="Y341" s="327"/>
      <c r="Z341" s="327"/>
      <c r="AA341" s="327"/>
      <c r="AB341" s="327"/>
      <c r="AC341" s="327"/>
      <c r="AD341" s="327"/>
      <c r="AE341" s="327"/>
      <c r="AF341" s="327"/>
    </row>
    <row r="342" spans="1:32" s="40" customFormat="1" ht="15">
      <c r="A342" s="327"/>
      <c r="B342" s="327"/>
      <c r="C342" s="327"/>
      <c r="D342" s="327"/>
      <c r="E342" s="327"/>
      <c r="F342" s="327"/>
      <c r="G342" s="675"/>
      <c r="H342" s="675"/>
      <c r="I342" s="675"/>
      <c r="J342" s="675"/>
      <c r="K342" s="675"/>
      <c r="L342" s="675"/>
      <c r="M342" s="675"/>
      <c r="N342" s="675"/>
      <c r="O342" s="675"/>
      <c r="P342" s="675"/>
      <c r="Q342" s="675"/>
      <c r="R342" s="675"/>
      <c r="S342" s="675"/>
      <c r="T342" s="675"/>
      <c r="U342" s="675"/>
      <c r="V342" s="675"/>
      <c r="W342" s="327"/>
      <c r="X342" s="327"/>
      <c r="Y342" s="327"/>
      <c r="Z342" s="327"/>
      <c r="AA342" s="327"/>
      <c r="AB342" s="327"/>
      <c r="AC342" s="327"/>
      <c r="AD342" s="327"/>
      <c r="AE342" s="327"/>
      <c r="AF342" s="327"/>
    </row>
    <row r="343" spans="1:32" s="40" customFormat="1" ht="15">
      <c r="A343" s="327"/>
      <c r="B343" s="327"/>
      <c r="C343" s="327"/>
      <c r="D343" s="327"/>
      <c r="E343" s="327"/>
      <c r="F343" s="327"/>
      <c r="G343" s="675"/>
      <c r="H343" s="675"/>
      <c r="I343" s="675"/>
      <c r="J343" s="675"/>
      <c r="K343" s="675"/>
      <c r="L343" s="675"/>
      <c r="M343" s="675"/>
      <c r="N343" s="675"/>
      <c r="O343" s="675"/>
      <c r="P343" s="675"/>
      <c r="Q343" s="675"/>
      <c r="R343" s="675"/>
      <c r="S343" s="675"/>
      <c r="T343" s="675"/>
      <c r="U343" s="675"/>
      <c r="V343" s="675"/>
      <c r="W343" s="327"/>
      <c r="X343" s="327"/>
      <c r="Y343" s="327"/>
      <c r="Z343" s="327"/>
      <c r="AA343" s="327"/>
      <c r="AB343" s="327"/>
      <c r="AC343" s="327"/>
      <c r="AD343" s="327"/>
      <c r="AE343" s="327"/>
      <c r="AF343" s="327"/>
    </row>
    <row r="344" spans="1:32" s="40" customFormat="1" ht="15">
      <c r="A344" s="327"/>
      <c r="B344" s="327"/>
      <c r="C344" s="327"/>
      <c r="D344" s="327"/>
      <c r="E344" s="327"/>
      <c r="F344" s="327"/>
      <c r="G344" s="675"/>
      <c r="H344" s="675"/>
      <c r="I344" s="675"/>
      <c r="J344" s="675"/>
      <c r="K344" s="675"/>
      <c r="L344" s="675"/>
      <c r="M344" s="675"/>
      <c r="N344" s="675"/>
      <c r="O344" s="675"/>
      <c r="P344" s="675"/>
      <c r="Q344" s="675"/>
      <c r="R344" s="675"/>
      <c r="S344" s="675"/>
      <c r="T344" s="675"/>
      <c r="U344" s="675"/>
      <c r="V344" s="675"/>
      <c r="W344" s="327"/>
      <c r="X344" s="327"/>
      <c r="Y344" s="327"/>
      <c r="Z344" s="327"/>
      <c r="AA344" s="327"/>
      <c r="AB344" s="327"/>
      <c r="AC344" s="327"/>
      <c r="AD344" s="327"/>
      <c r="AE344" s="327"/>
      <c r="AF344" s="327"/>
    </row>
    <row r="345" spans="1:32" s="40" customFormat="1" ht="15">
      <c r="A345" s="327"/>
      <c r="B345" s="327"/>
      <c r="C345" s="327"/>
      <c r="D345" s="327"/>
      <c r="E345" s="327"/>
      <c r="F345" s="327"/>
      <c r="G345" s="675"/>
      <c r="H345" s="675"/>
      <c r="I345" s="675"/>
      <c r="J345" s="675"/>
      <c r="K345" s="675"/>
      <c r="L345" s="675"/>
      <c r="M345" s="675"/>
      <c r="N345" s="675"/>
      <c r="O345" s="675"/>
      <c r="P345" s="675"/>
      <c r="Q345" s="675"/>
      <c r="R345" s="675"/>
      <c r="S345" s="675"/>
      <c r="T345" s="675"/>
      <c r="U345" s="675"/>
      <c r="V345" s="675"/>
      <c r="W345" s="675"/>
      <c r="X345" s="675"/>
      <c r="Y345" s="675"/>
      <c r="Z345" s="675"/>
      <c r="AA345" s="675"/>
      <c r="AB345" s="675"/>
      <c r="AC345" s="675"/>
      <c r="AD345" s="675"/>
      <c r="AE345" s="675"/>
      <c r="AF345" s="675"/>
    </row>
    <row r="346" spans="1:32" s="40" customFormat="1" ht="15">
      <c r="A346" s="327"/>
      <c r="B346" s="327"/>
      <c r="C346" s="327"/>
      <c r="D346" s="327"/>
      <c r="E346" s="327"/>
      <c r="F346" s="327"/>
      <c r="G346" s="675"/>
      <c r="H346" s="675"/>
      <c r="I346" s="675"/>
      <c r="J346" s="675"/>
      <c r="K346" s="675"/>
      <c r="L346" s="675"/>
      <c r="M346" s="675"/>
      <c r="N346" s="675"/>
      <c r="O346" s="675"/>
      <c r="P346" s="675"/>
      <c r="Q346" s="675"/>
      <c r="R346" s="675"/>
      <c r="S346" s="675"/>
      <c r="T346" s="675"/>
      <c r="U346" s="675"/>
      <c r="V346" s="675"/>
      <c r="W346" s="327"/>
      <c r="X346" s="327"/>
      <c r="Y346" s="327"/>
      <c r="Z346" s="327"/>
      <c r="AA346" s="327"/>
      <c r="AB346" s="327"/>
      <c r="AC346" s="327"/>
      <c r="AD346" s="327"/>
      <c r="AE346" s="327"/>
      <c r="AF346" s="327"/>
    </row>
    <row r="347" spans="1:32" s="40" customFormat="1" ht="15">
      <c r="A347" s="327"/>
      <c r="B347" s="327"/>
      <c r="C347" s="327"/>
      <c r="D347" s="327"/>
      <c r="E347" s="327"/>
      <c r="F347" s="327"/>
      <c r="G347" s="675"/>
      <c r="H347" s="675"/>
      <c r="I347" s="675"/>
      <c r="J347" s="675"/>
      <c r="K347" s="675"/>
      <c r="L347" s="675"/>
      <c r="M347" s="675"/>
      <c r="N347" s="675"/>
      <c r="O347" s="675"/>
      <c r="P347" s="675"/>
      <c r="Q347" s="675"/>
      <c r="R347" s="675"/>
      <c r="S347" s="675"/>
      <c r="T347" s="675"/>
      <c r="U347" s="675"/>
      <c r="V347" s="675"/>
      <c r="W347" s="327"/>
      <c r="X347" s="327"/>
      <c r="Y347" s="327"/>
      <c r="Z347" s="327"/>
      <c r="AA347" s="327"/>
      <c r="AB347" s="327"/>
      <c r="AC347" s="327"/>
      <c r="AD347" s="327"/>
      <c r="AE347" s="327"/>
      <c r="AF347" s="327"/>
    </row>
    <row r="348" spans="1:32" s="40" customFormat="1" ht="15">
      <c r="A348" s="327"/>
      <c r="B348" s="327"/>
      <c r="C348" s="327"/>
      <c r="D348" s="327"/>
      <c r="E348" s="327"/>
      <c r="F348" s="327"/>
      <c r="G348" s="675"/>
      <c r="H348" s="675"/>
      <c r="I348" s="675"/>
      <c r="J348" s="675"/>
      <c r="K348" s="675"/>
      <c r="L348" s="675"/>
      <c r="M348" s="675"/>
      <c r="N348" s="675"/>
      <c r="O348" s="675"/>
      <c r="P348" s="675"/>
      <c r="Q348" s="675"/>
      <c r="R348" s="675"/>
      <c r="S348" s="675"/>
      <c r="T348" s="675"/>
      <c r="U348" s="675"/>
      <c r="V348" s="675"/>
      <c r="W348" s="327"/>
      <c r="X348" s="327"/>
      <c r="Y348" s="327"/>
      <c r="Z348" s="327"/>
      <c r="AA348" s="327"/>
      <c r="AB348" s="327"/>
      <c r="AC348" s="327"/>
      <c r="AD348" s="327"/>
      <c r="AE348" s="327"/>
      <c r="AF348" s="327"/>
    </row>
    <row r="349" spans="1:32" s="40" customFormat="1" ht="15">
      <c r="A349" s="327"/>
      <c r="B349" s="327"/>
      <c r="C349" s="327"/>
      <c r="D349" s="327"/>
      <c r="E349" s="327"/>
      <c r="F349" s="327"/>
      <c r="G349" s="675"/>
      <c r="H349" s="675"/>
      <c r="I349" s="675"/>
      <c r="J349" s="675"/>
      <c r="K349" s="675"/>
      <c r="L349" s="675"/>
      <c r="M349" s="675"/>
      <c r="N349" s="675"/>
      <c r="O349" s="675"/>
      <c r="P349" s="675"/>
      <c r="Q349" s="675"/>
      <c r="R349" s="675"/>
      <c r="S349" s="675"/>
      <c r="T349" s="675"/>
      <c r="U349" s="675"/>
      <c r="V349" s="675"/>
      <c r="W349" s="327"/>
      <c r="X349" s="327"/>
      <c r="Y349" s="327"/>
      <c r="Z349" s="327"/>
      <c r="AA349" s="327"/>
      <c r="AB349" s="327"/>
      <c r="AC349" s="327"/>
      <c r="AD349" s="327"/>
      <c r="AE349" s="327"/>
      <c r="AF349" s="327"/>
    </row>
    <row r="350" spans="1:32" s="40" customFormat="1" ht="15">
      <c r="A350" s="327"/>
      <c r="B350" s="327"/>
      <c r="C350" s="327"/>
      <c r="D350" s="327"/>
      <c r="E350" s="327"/>
      <c r="F350" s="327"/>
      <c r="G350" s="675"/>
      <c r="H350" s="675"/>
      <c r="I350" s="675"/>
      <c r="J350" s="675"/>
      <c r="K350" s="675"/>
      <c r="L350" s="675"/>
      <c r="M350" s="675"/>
      <c r="N350" s="675"/>
      <c r="O350" s="675"/>
      <c r="P350" s="675"/>
      <c r="Q350" s="675"/>
      <c r="R350" s="675"/>
      <c r="S350" s="675"/>
      <c r="T350" s="675"/>
      <c r="U350" s="675"/>
      <c r="V350" s="675"/>
      <c r="W350" s="327"/>
      <c r="X350" s="327"/>
      <c r="Y350" s="327"/>
      <c r="Z350" s="327"/>
      <c r="AA350" s="327"/>
      <c r="AB350" s="327"/>
      <c r="AC350" s="327"/>
      <c r="AD350" s="327"/>
      <c r="AE350" s="327"/>
      <c r="AF350" s="327"/>
    </row>
    <row r="351" spans="1:32" s="40" customFormat="1" ht="15">
      <c r="A351" s="327"/>
      <c r="B351" s="327"/>
      <c r="C351" s="327"/>
      <c r="D351" s="327"/>
      <c r="E351" s="327"/>
      <c r="F351" s="327"/>
      <c r="G351" s="675"/>
      <c r="H351" s="675"/>
      <c r="I351" s="675"/>
      <c r="J351" s="675"/>
      <c r="K351" s="675"/>
      <c r="L351" s="675"/>
      <c r="M351" s="675"/>
      <c r="N351" s="675"/>
      <c r="O351" s="675"/>
      <c r="P351" s="675"/>
      <c r="Q351" s="675"/>
      <c r="R351" s="675"/>
      <c r="S351" s="675"/>
      <c r="T351" s="675"/>
      <c r="U351" s="675"/>
      <c r="V351" s="675"/>
      <c r="W351" s="327"/>
      <c r="X351" s="327"/>
      <c r="Y351" s="327"/>
      <c r="Z351" s="327"/>
      <c r="AA351" s="327"/>
      <c r="AB351" s="327"/>
      <c r="AC351" s="327"/>
      <c r="AD351" s="327"/>
      <c r="AE351" s="327"/>
      <c r="AF351" s="327"/>
    </row>
    <row r="352" spans="1:32" s="40" customFormat="1" ht="15">
      <c r="A352" s="327"/>
      <c r="B352" s="327"/>
      <c r="C352" s="327"/>
      <c r="D352" s="327"/>
      <c r="E352" s="327"/>
      <c r="F352" s="327"/>
      <c r="G352" s="675"/>
      <c r="H352" s="675"/>
      <c r="I352" s="675"/>
      <c r="J352" s="675"/>
      <c r="K352" s="675"/>
      <c r="L352" s="675"/>
      <c r="M352" s="675"/>
      <c r="N352" s="675"/>
      <c r="O352" s="675"/>
      <c r="P352" s="675"/>
      <c r="Q352" s="675"/>
      <c r="R352" s="675"/>
      <c r="S352" s="675"/>
      <c r="T352" s="675"/>
      <c r="U352" s="675"/>
      <c r="V352" s="675"/>
      <c r="W352" s="327"/>
      <c r="X352" s="327"/>
      <c r="Y352" s="327"/>
      <c r="Z352" s="327"/>
      <c r="AA352" s="327"/>
      <c r="AB352" s="327"/>
      <c r="AC352" s="327"/>
      <c r="AD352" s="327"/>
      <c r="AE352" s="327"/>
      <c r="AF352" s="327"/>
    </row>
    <row r="353" spans="1:27" s="40" customFormat="1" ht="15">
      <c r="A353" s="327"/>
      <c r="B353" s="327"/>
      <c r="C353" s="327"/>
      <c r="D353" s="327"/>
      <c r="E353" s="327"/>
      <c r="F353" s="327"/>
      <c r="G353" s="675"/>
      <c r="H353" s="675"/>
      <c r="I353" s="675"/>
      <c r="J353" s="675"/>
      <c r="K353" s="675"/>
      <c r="L353" s="675"/>
      <c r="M353" s="675"/>
      <c r="N353" s="675"/>
      <c r="O353" s="675"/>
      <c r="P353" s="675"/>
      <c r="Q353" s="675"/>
      <c r="R353" s="675"/>
      <c r="S353" s="675"/>
      <c r="T353" s="675"/>
      <c r="U353" s="675"/>
      <c r="V353" s="675"/>
      <c r="W353" s="327"/>
      <c r="X353" s="327"/>
      <c r="Y353" s="327"/>
      <c r="Z353" s="327"/>
      <c r="AA353" s="327"/>
    </row>
    <row r="354" spans="1:27" s="40" customFormat="1" ht="15">
      <c r="A354" s="327"/>
      <c r="B354" s="327"/>
      <c r="C354" s="327"/>
      <c r="D354" s="327"/>
      <c r="E354" s="327"/>
      <c r="F354" s="327"/>
      <c r="G354" s="675"/>
      <c r="H354" s="675"/>
      <c r="I354" s="675"/>
      <c r="J354" s="675"/>
      <c r="K354" s="675"/>
      <c r="L354" s="675"/>
      <c r="M354" s="675"/>
      <c r="N354" s="675"/>
      <c r="O354" s="675"/>
      <c r="P354" s="675"/>
      <c r="Q354" s="675"/>
      <c r="R354" s="675"/>
      <c r="S354" s="675"/>
      <c r="T354" s="675"/>
      <c r="U354" s="675"/>
      <c r="V354" s="675"/>
      <c r="W354" s="327"/>
      <c r="X354" s="327"/>
      <c r="Y354" s="327"/>
      <c r="Z354" s="327"/>
      <c r="AA354" s="327"/>
    </row>
    <row r="355" spans="1:27" s="40" customFormat="1" ht="15">
      <c r="A355" s="327"/>
      <c r="B355" s="327"/>
      <c r="C355" s="327"/>
      <c r="D355" s="327"/>
      <c r="E355" s="327"/>
      <c r="F355" s="327"/>
      <c r="G355" s="675"/>
      <c r="H355" s="675"/>
      <c r="I355" s="675"/>
      <c r="J355" s="675"/>
      <c r="K355" s="675"/>
      <c r="L355" s="675"/>
      <c r="M355" s="675"/>
      <c r="N355" s="675"/>
      <c r="O355" s="675"/>
      <c r="P355" s="675"/>
      <c r="Q355" s="675"/>
      <c r="R355" s="675"/>
      <c r="S355" s="675"/>
      <c r="T355" s="675"/>
      <c r="U355" s="675"/>
      <c r="V355" s="675"/>
      <c r="W355" s="327"/>
      <c r="X355" s="327"/>
      <c r="Y355" s="327"/>
      <c r="Z355" s="327"/>
      <c r="AA355" s="327"/>
    </row>
    <row r="356" spans="1:27" s="40" customFormat="1" ht="15">
      <c r="A356" s="327"/>
      <c r="B356" s="327"/>
      <c r="C356" s="327"/>
      <c r="D356" s="327"/>
      <c r="E356" s="327"/>
      <c r="F356" s="327"/>
      <c r="G356" s="675"/>
      <c r="H356" s="675"/>
      <c r="I356" s="675"/>
      <c r="J356" s="675"/>
      <c r="K356" s="675"/>
      <c r="L356" s="675"/>
      <c r="M356" s="675"/>
      <c r="N356" s="675"/>
      <c r="O356" s="675"/>
      <c r="P356" s="675"/>
      <c r="Q356" s="675"/>
      <c r="R356" s="675"/>
      <c r="S356" s="675"/>
      <c r="T356" s="675"/>
      <c r="U356" s="675"/>
      <c r="V356" s="675"/>
      <c r="W356" s="327"/>
      <c r="X356" s="327"/>
      <c r="Y356" s="327"/>
      <c r="Z356" s="327"/>
      <c r="AA356" s="327"/>
    </row>
    <row r="357" spans="1:27" s="40" customFormat="1" ht="15">
      <c r="A357" s="327"/>
      <c r="B357" s="327"/>
      <c r="C357" s="327"/>
      <c r="D357" s="327"/>
      <c r="E357" s="327"/>
      <c r="F357" s="327"/>
      <c r="G357" s="675"/>
      <c r="H357" s="675"/>
      <c r="I357" s="675"/>
      <c r="J357" s="675"/>
      <c r="K357" s="675"/>
      <c r="L357" s="675"/>
      <c r="M357" s="675"/>
      <c r="N357" s="675"/>
      <c r="O357" s="675"/>
      <c r="P357" s="675"/>
      <c r="Q357" s="675"/>
      <c r="R357" s="675"/>
      <c r="S357" s="675"/>
      <c r="T357" s="675"/>
      <c r="U357" s="675"/>
      <c r="V357" s="675"/>
      <c r="W357" s="327"/>
      <c r="X357" s="327"/>
      <c r="Y357" s="327"/>
      <c r="Z357" s="327"/>
      <c r="AA357" s="327"/>
    </row>
    <row r="358" spans="1:27" s="40" customFormat="1" ht="15">
      <c r="A358" s="327"/>
      <c r="B358" s="327"/>
      <c r="C358" s="327"/>
      <c r="D358" s="327"/>
      <c r="E358" s="327"/>
      <c r="F358" s="327"/>
      <c r="G358" s="675"/>
      <c r="H358" s="675"/>
      <c r="I358" s="675"/>
      <c r="J358" s="675"/>
      <c r="K358" s="675"/>
      <c r="L358" s="675"/>
      <c r="M358" s="675"/>
      <c r="N358" s="675"/>
      <c r="O358" s="675"/>
      <c r="P358" s="675"/>
      <c r="Q358" s="675"/>
      <c r="R358" s="675"/>
      <c r="S358" s="675"/>
      <c r="T358" s="675"/>
      <c r="U358" s="675"/>
      <c r="V358" s="675"/>
      <c r="W358" s="327"/>
      <c r="X358" s="327"/>
      <c r="Y358" s="327"/>
      <c r="Z358" s="327"/>
      <c r="AA358" s="327"/>
    </row>
    <row r="359" spans="1:27" s="40" customFormat="1" ht="15">
      <c r="A359" s="327"/>
      <c r="B359" s="327"/>
      <c r="C359" s="327"/>
      <c r="D359" s="327"/>
      <c r="E359" s="327"/>
      <c r="F359" s="327"/>
      <c r="G359" s="675"/>
      <c r="H359" s="675"/>
      <c r="I359" s="675"/>
      <c r="J359" s="675"/>
      <c r="K359" s="675"/>
      <c r="L359" s="675"/>
      <c r="M359" s="675"/>
      <c r="N359" s="675"/>
      <c r="O359" s="675"/>
      <c r="P359" s="675"/>
      <c r="Q359" s="675"/>
      <c r="R359" s="675"/>
      <c r="S359" s="675"/>
      <c r="T359" s="675"/>
      <c r="U359" s="675"/>
      <c r="V359" s="675"/>
      <c r="W359" s="327"/>
      <c r="X359" s="327"/>
      <c r="Y359" s="327"/>
      <c r="Z359" s="327"/>
      <c r="AA359" s="327"/>
    </row>
    <row r="360" spans="1:27" s="40" customFormat="1" ht="15">
      <c r="A360" s="327"/>
      <c r="B360" s="327"/>
      <c r="C360" s="327"/>
      <c r="D360" s="327"/>
      <c r="E360" s="327"/>
      <c r="F360" s="327"/>
      <c r="G360" s="675"/>
      <c r="H360" s="675"/>
      <c r="I360" s="675"/>
      <c r="J360" s="675"/>
      <c r="K360" s="675"/>
      <c r="L360" s="675"/>
      <c r="M360" s="675"/>
      <c r="N360" s="675"/>
      <c r="O360" s="675"/>
      <c r="P360" s="675"/>
      <c r="Q360" s="675"/>
      <c r="R360" s="675"/>
      <c r="S360" s="675"/>
      <c r="T360" s="675"/>
      <c r="U360" s="675"/>
      <c r="V360" s="675"/>
      <c r="W360" s="327"/>
      <c r="X360" s="327"/>
      <c r="Y360" s="327"/>
      <c r="Z360" s="327"/>
      <c r="AA360" s="327"/>
    </row>
    <row r="361" spans="1:27" s="40" customFormat="1" ht="15">
      <c r="A361" s="327"/>
      <c r="B361" s="327"/>
      <c r="C361" s="327"/>
      <c r="D361" s="327"/>
      <c r="E361" s="327"/>
      <c r="F361" s="327"/>
      <c r="G361" s="675"/>
      <c r="H361" s="675"/>
      <c r="I361" s="675"/>
      <c r="J361" s="675"/>
      <c r="K361" s="675"/>
      <c r="L361" s="675"/>
      <c r="M361" s="675"/>
      <c r="N361" s="675"/>
      <c r="O361" s="675"/>
      <c r="P361" s="675"/>
      <c r="Q361" s="675"/>
      <c r="R361" s="675"/>
      <c r="S361" s="675"/>
      <c r="T361" s="675"/>
      <c r="U361" s="675"/>
      <c r="V361" s="675"/>
      <c r="W361" s="327"/>
      <c r="X361" s="327"/>
      <c r="Y361" s="327"/>
      <c r="Z361" s="327"/>
      <c r="AA361" s="327"/>
    </row>
    <row r="362" spans="1:27" s="40" customFormat="1" ht="15">
      <c r="A362" s="327"/>
      <c r="B362" s="327"/>
      <c r="C362" s="327"/>
      <c r="D362" s="327"/>
      <c r="E362" s="327"/>
      <c r="F362" s="327"/>
      <c r="G362" s="675"/>
      <c r="H362" s="675"/>
      <c r="I362" s="675"/>
      <c r="J362" s="675"/>
      <c r="K362" s="675"/>
      <c r="L362" s="675"/>
      <c r="M362" s="675"/>
      <c r="N362" s="675"/>
      <c r="O362" s="675"/>
      <c r="P362" s="675"/>
      <c r="Q362" s="675"/>
      <c r="R362" s="675"/>
      <c r="S362" s="675"/>
      <c r="T362" s="675"/>
      <c r="U362" s="675"/>
      <c r="V362" s="675"/>
      <c r="W362" s="327"/>
      <c r="X362" s="327"/>
      <c r="Y362" s="327"/>
      <c r="Z362" s="327"/>
      <c r="AA362" s="327"/>
    </row>
    <row r="363" spans="1:27" s="40" customFormat="1" ht="15">
      <c r="A363" s="327"/>
      <c r="B363" s="327"/>
      <c r="C363" s="327"/>
      <c r="D363" s="327"/>
      <c r="E363" s="327"/>
      <c r="F363" s="327"/>
      <c r="G363" s="675"/>
      <c r="H363" s="675"/>
      <c r="I363" s="675"/>
      <c r="J363" s="675"/>
      <c r="K363" s="675"/>
      <c r="L363" s="675"/>
      <c r="M363" s="675"/>
      <c r="N363" s="675"/>
      <c r="O363" s="675"/>
      <c r="P363" s="675"/>
      <c r="Q363" s="675"/>
      <c r="R363" s="675"/>
      <c r="S363" s="675"/>
      <c r="T363" s="675"/>
      <c r="U363" s="675"/>
      <c r="V363" s="675"/>
      <c r="W363" s="327"/>
      <c r="X363" s="327"/>
      <c r="Y363" s="327"/>
      <c r="Z363" s="327"/>
      <c r="AA363" s="327"/>
    </row>
    <row r="364" spans="1:27" s="40" customFormat="1" ht="15">
      <c r="A364" s="327"/>
      <c r="B364" s="327"/>
      <c r="C364" s="327"/>
      <c r="D364" s="327"/>
      <c r="E364" s="327"/>
      <c r="F364" s="327"/>
      <c r="G364" s="675"/>
      <c r="H364" s="675"/>
      <c r="I364" s="675"/>
      <c r="J364" s="675"/>
      <c r="K364" s="675"/>
      <c r="L364" s="675"/>
      <c r="M364" s="675"/>
      <c r="N364" s="675"/>
      <c r="O364" s="675"/>
      <c r="P364" s="675"/>
      <c r="Q364" s="675"/>
      <c r="R364" s="675"/>
      <c r="S364" s="675"/>
      <c r="T364" s="675"/>
      <c r="U364" s="675"/>
      <c r="V364" s="675"/>
      <c r="W364" s="327"/>
      <c r="X364" s="327"/>
      <c r="Y364" s="327"/>
      <c r="Z364" s="327"/>
      <c r="AA364" s="327"/>
    </row>
    <row r="365" spans="1:27" s="40" customFormat="1" ht="15">
      <c r="A365" s="327"/>
      <c r="B365" s="327"/>
      <c r="C365" s="327"/>
      <c r="D365" s="327"/>
      <c r="E365" s="327"/>
      <c r="F365" s="327"/>
      <c r="G365" s="675"/>
      <c r="H365" s="675"/>
      <c r="I365" s="675"/>
      <c r="J365" s="675"/>
      <c r="K365" s="675"/>
      <c r="L365" s="675"/>
      <c r="M365" s="675"/>
      <c r="N365" s="675"/>
      <c r="O365" s="675"/>
      <c r="P365" s="675"/>
      <c r="Q365" s="675"/>
      <c r="R365" s="675"/>
      <c r="S365" s="675"/>
      <c r="T365" s="675"/>
      <c r="U365" s="675"/>
      <c r="V365" s="675"/>
      <c r="W365" s="327"/>
      <c r="X365" s="327"/>
      <c r="Y365" s="327"/>
      <c r="Z365" s="327"/>
      <c r="AA365" s="327"/>
    </row>
    <row r="366" spans="1:27" s="40" customFormat="1" ht="15">
      <c r="A366" s="327"/>
      <c r="B366" s="327"/>
      <c r="C366" s="327"/>
      <c r="D366" s="327"/>
      <c r="E366" s="327"/>
      <c r="F366" s="327"/>
      <c r="G366" s="675"/>
      <c r="H366" s="675"/>
      <c r="I366" s="675"/>
      <c r="J366" s="675"/>
      <c r="K366" s="675"/>
      <c r="L366" s="675"/>
      <c r="M366" s="675"/>
      <c r="N366" s="675"/>
      <c r="O366" s="675"/>
      <c r="P366" s="675"/>
      <c r="Q366" s="675"/>
      <c r="R366" s="675"/>
      <c r="S366" s="675"/>
      <c r="T366" s="675"/>
      <c r="U366" s="675"/>
      <c r="V366" s="675"/>
      <c r="W366" s="327"/>
      <c r="X366" s="327"/>
      <c r="Y366" s="327"/>
      <c r="Z366" s="327"/>
      <c r="AA366" s="327"/>
    </row>
    <row r="367" spans="1:27" s="40" customFormat="1" ht="15">
      <c r="A367" s="327"/>
      <c r="B367" s="327"/>
      <c r="C367" s="327"/>
      <c r="D367" s="327"/>
      <c r="E367" s="327"/>
      <c r="F367" s="327"/>
      <c r="G367" s="675"/>
      <c r="H367" s="675"/>
      <c r="I367" s="675"/>
      <c r="J367" s="675"/>
      <c r="K367" s="675"/>
      <c r="L367" s="675"/>
      <c r="M367" s="675"/>
      <c r="N367" s="675"/>
      <c r="O367" s="675"/>
      <c r="P367" s="675"/>
      <c r="Q367" s="675"/>
      <c r="R367" s="675"/>
      <c r="S367" s="675"/>
      <c r="T367" s="675"/>
      <c r="U367" s="675"/>
      <c r="V367" s="675"/>
      <c r="W367" s="327"/>
      <c r="X367" s="327"/>
      <c r="Y367" s="327"/>
      <c r="Z367" s="327"/>
      <c r="AA367" s="327"/>
    </row>
    <row r="368" spans="1:27" s="40" customFormat="1" ht="15">
      <c r="A368" s="327"/>
      <c r="B368" s="327"/>
      <c r="C368" s="327"/>
      <c r="D368" s="327"/>
      <c r="E368" s="327"/>
      <c r="F368" s="327"/>
      <c r="G368" s="675"/>
      <c r="H368" s="675"/>
      <c r="I368" s="675"/>
      <c r="J368" s="675"/>
      <c r="K368" s="675"/>
      <c r="L368" s="675"/>
      <c r="M368" s="675"/>
      <c r="N368" s="675"/>
      <c r="O368" s="675"/>
      <c r="P368" s="675"/>
      <c r="Q368" s="675"/>
      <c r="R368" s="675"/>
      <c r="S368" s="675"/>
      <c r="T368" s="675"/>
      <c r="U368" s="675"/>
      <c r="V368" s="675"/>
      <c r="W368" s="327"/>
      <c r="X368" s="327"/>
      <c r="Y368" s="327"/>
      <c r="Z368" s="327"/>
      <c r="AA368" s="327"/>
    </row>
    <row r="369" spans="1:27" s="40" customFormat="1" ht="15">
      <c r="A369" s="327"/>
      <c r="B369" s="327"/>
      <c r="C369" s="327"/>
      <c r="D369" s="327"/>
      <c r="E369" s="327"/>
      <c r="F369" s="327"/>
      <c r="G369" s="675"/>
      <c r="H369" s="675"/>
      <c r="I369" s="675"/>
      <c r="J369" s="675"/>
      <c r="K369" s="675"/>
      <c r="L369" s="675"/>
      <c r="M369" s="675"/>
      <c r="N369" s="675"/>
      <c r="O369" s="675"/>
      <c r="P369" s="675"/>
      <c r="Q369" s="675"/>
      <c r="R369" s="675"/>
      <c r="S369" s="675"/>
      <c r="T369" s="675"/>
      <c r="U369" s="675"/>
      <c r="V369" s="675"/>
      <c r="W369" s="327"/>
      <c r="X369" s="327"/>
      <c r="Y369" s="327"/>
      <c r="Z369" s="327"/>
      <c r="AA369" s="327"/>
    </row>
    <row r="370" spans="1:27" s="40" customFormat="1" ht="15">
      <c r="A370" s="327"/>
      <c r="B370" s="327"/>
      <c r="C370" s="327"/>
      <c r="D370" s="327"/>
      <c r="E370" s="327"/>
      <c r="F370" s="327"/>
      <c r="G370" s="675"/>
      <c r="H370" s="675"/>
      <c r="I370" s="675"/>
      <c r="J370" s="675"/>
      <c r="K370" s="675"/>
      <c r="L370" s="675"/>
      <c r="M370" s="675"/>
      <c r="N370" s="675"/>
      <c r="O370" s="675"/>
      <c r="P370" s="675"/>
      <c r="Q370" s="675"/>
      <c r="R370" s="675"/>
      <c r="S370" s="675"/>
      <c r="T370" s="675"/>
      <c r="U370" s="675"/>
      <c r="V370" s="675"/>
      <c r="W370" s="327"/>
      <c r="X370" s="327"/>
      <c r="Y370" s="327"/>
      <c r="Z370" s="327"/>
      <c r="AA370" s="327"/>
    </row>
    <row r="371" spans="1:27" s="40" customFormat="1" ht="15">
      <c r="A371" s="327"/>
      <c r="B371" s="327"/>
      <c r="C371" s="327"/>
      <c r="D371" s="327"/>
      <c r="E371" s="327"/>
      <c r="F371" s="327"/>
      <c r="G371" s="675"/>
      <c r="H371" s="675"/>
      <c r="I371" s="675"/>
      <c r="J371" s="675"/>
      <c r="K371" s="675"/>
      <c r="L371" s="675"/>
      <c r="M371" s="675"/>
      <c r="N371" s="675"/>
      <c r="O371" s="675"/>
      <c r="P371" s="675"/>
      <c r="Q371" s="675"/>
      <c r="R371" s="675"/>
      <c r="S371" s="675"/>
      <c r="T371" s="675"/>
      <c r="U371" s="675"/>
      <c r="V371" s="675"/>
      <c r="W371" s="327"/>
      <c r="X371" s="327"/>
      <c r="Y371" s="327"/>
      <c r="Z371" s="327"/>
      <c r="AA371" s="327"/>
    </row>
    <row r="372" spans="1:27" s="40" customFormat="1" ht="15">
      <c r="A372" s="327"/>
      <c r="B372" s="327"/>
      <c r="C372" s="327"/>
      <c r="D372" s="327"/>
      <c r="E372" s="327"/>
      <c r="F372" s="327"/>
      <c r="G372" s="675"/>
      <c r="H372" s="675"/>
      <c r="I372" s="675"/>
      <c r="J372" s="675"/>
      <c r="K372" s="675"/>
      <c r="L372" s="675"/>
      <c r="M372" s="675"/>
      <c r="N372" s="675"/>
      <c r="O372" s="675"/>
      <c r="P372" s="675"/>
      <c r="Q372" s="675"/>
      <c r="R372" s="675"/>
      <c r="S372" s="675"/>
      <c r="T372" s="675"/>
      <c r="U372" s="675"/>
      <c r="V372" s="675"/>
      <c r="W372" s="327"/>
      <c r="X372" s="327"/>
      <c r="Y372" s="327"/>
      <c r="Z372" s="327"/>
      <c r="AA372" s="327"/>
    </row>
    <row r="373" spans="1:27" s="40" customFormat="1" ht="15">
      <c r="A373" s="327"/>
      <c r="B373" s="327"/>
      <c r="C373" s="327"/>
      <c r="D373" s="327"/>
      <c r="E373" s="327"/>
      <c r="F373" s="327"/>
      <c r="G373" s="675"/>
      <c r="H373" s="675"/>
      <c r="I373" s="675"/>
      <c r="J373" s="675"/>
      <c r="K373" s="675"/>
      <c r="L373" s="675"/>
      <c r="M373" s="675"/>
      <c r="N373" s="675"/>
      <c r="O373" s="675"/>
      <c r="P373" s="675"/>
      <c r="Q373" s="675"/>
      <c r="R373" s="675"/>
      <c r="S373" s="675"/>
      <c r="T373" s="675"/>
      <c r="U373" s="675"/>
      <c r="V373" s="675"/>
      <c r="W373" s="327"/>
      <c r="X373" s="327"/>
      <c r="Y373" s="327"/>
      <c r="Z373" s="327"/>
      <c r="AA373" s="327"/>
    </row>
    <row r="374" spans="1:27" s="40" customFormat="1" ht="15">
      <c r="A374" s="327"/>
      <c r="B374" s="327"/>
      <c r="C374" s="327"/>
      <c r="D374" s="327"/>
      <c r="E374" s="327"/>
      <c r="F374" s="327"/>
      <c r="G374" s="675"/>
      <c r="H374" s="675"/>
      <c r="I374" s="675"/>
      <c r="J374" s="675"/>
      <c r="K374" s="675"/>
      <c r="L374" s="675"/>
      <c r="M374" s="675"/>
      <c r="N374" s="675"/>
      <c r="O374" s="675"/>
      <c r="P374" s="675"/>
      <c r="Q374" s="675"/>
      <c r="R374" s="675"/>
      <c r="S374" s="675"/>
      <c r="T374" s="675"/>
      <c r="U374" s="675"/>
      <c r="V374" s="675"/>
      <c r="W374" s="327"/>
      <c r="X374" s="327"/>
      <c r="Y374" s="327"/>
      <c r="Z374" s="327"/>
      <c r="AA374" s="327"/>
    </row>
    <row r="375" spans="1:27" s="40" customFormat="1" ht="15">
      <c r="A375" s="327"/>
      <c r="B375" s="327"/>
      <c r="C375" s="327"/>
      <c r="D375" s="327"/>
      <c r="E375" s="327"/>
      <c r="F375" s="327"/>
      <c r="G375" s="675"/>
      <c r="H375" s="675"/>
      <c r="I375" s="675"/>
      <c r="J375" s="675"/>
      <c r="K375" s="675"/>
      <c r="L375" s="675"/>
      <c r="M375" s="675"/>
      <c r="N375" s="675"/>
      <c r="O375" s="675"/>
      <c r="P375" s="675"/>
      <c r="Q375" s="675"/>
      <c r="R375" s="675"/>
      <c r="S375" s="675"/>
      <c r="T375" s="675"/>
      <c r="U375" s="675"/>
      <c r="V375" s="675"/>
      <c r="W375" s="327"/>
      <c r="X375" s="327"/>
      <c r="Y375" s="327"/>
      <c r="Z375" s="327"/>
      <c r="AA375" s="327"/>
    </row>
    <row r="376" spans="1:27" s="40" customFormat="1" ht="15">
      <c r="A376" s="327"/>
      <c r="B376" s="327"/>
      <c r="C376" s="327"/>
      <c r="D376" s="327"/>
      <c r="E376" s="327"/>
      <c r="F376" s="327"/>
      <c r="G376" s="675"/>
      <c r="H376" s="675"/>
      <c r="I376" s="675"/>
      <c r="J376" s="675"/>
      <c r="K376" s="675"/>
      <c r="L376" s="675"/>
      <c r="M376" s="675"/>
      <c r="N376" s="675"/>
      <c r="O376" s="675"/>
      <c r="P376" s="675"/>
      <c r="Q376" s="675"/>
      <c r="R376" s="675"/>
      <c r="S376" s="675"/>
      <c r="T376" s="675"/>
      <c r="U376" s="675"/>
      <c r="V376" s="675"/>
      <c r="W376" s="327"/>
      <c r="X376" s="327"/>
      <c r="Y376" s="327"/>
      <c r="Z376" s="327"/>
      <c r="AA376" s="327"/>
    </row>
    <row r="377" spans="1:27" s="40" customFormat="1" ht="15">
      <c r="A377" s="327"/>
      <c r="B377" s="327"/>
      <c r="C377" s="327"/>
      <c r="D377" s="327"/>
      <c r="E377" s="327"/>
      <c r="F377" s="327"/>
      <c r="G377" s="675"/>
      <c r="H377" s="675"/>
      <c r="I377" s="675"/>
      <c r="J377" s="675"/>
      <c r="K377" s="675"/>
      <c r="L377" s="675"/>
      <c r="M377" s="675"/>
      <c r="N377" s="675"/>
      <c r="O377" s="675"/>
      <c r="P377" s="675"/>
      <c r="Q377" s="675"/>
      <c r="R377" s="675"/>
      <c r="S377" s="675"/>
      <c r="T377" s="675"/>
      <c r="U377" s="675"/>
      <c r="V377" s="675"/>
      <c r="W377" s="327"/>
      <c r="X377" s="327"/>
      <c r="Y377" s="327"/>
      <c r="Z377" s="327"/>
      <c r="AA377" s="327"/>
    </row>
    <row r="378" spans="1:27" s="40" customFormat="1" ht="15">
      <c r="A378" s="327"/>
      <c r="B378" s="327"/>
      <c r="C378" s="327"/>
      <c r="D378" s="327"/>
      <c r="E378" s="327"/>
      <c r="F378" s="327"/>
      <c r="G378" s="675"/>
      <c r="H378" s="675"/>
      <c r="I378" s="675"/>
      <c r="J378" s="675"/>
      <c r="K378" s="675"/>
      <c r="L378" s="675"/>
      <c r="M378" s="675"/>
      <c r="N378" s="675"/>
      <c r="O378" s="675"/>
      <c r="P378" s="675"/>
      <c r="Q378" s="675"/>
      <c r="R378" s="675"/>
      <c r="S378" s="675"/>
      <c r="T378" s="675"/>
      <c r="U378" s="675"/>
      <c r="V378" s="675"/>
      <c r="W378" s="327"/>
      <c r="X378" s="327"/>
      <c r="Y378" s="327"/>
      <c r="Z378" s="327"/>
      <c r="AA378" s="327"/>
    </row>
    <row r="379" spans="1:27" s="40" customFormat="1" ht="15">
      <c r="A379" s="327"/>
      <c r="B379" s="327"/>
      <c r="C379" s="327"/>
      <c r="D379" s="327"/>
      <c r="E379" s="327"/>
      <c r="F379" s="327"/>
      <c r="G379" s="675"/>
      <c r="H379" s="675"/>
      <c r="I379" s="675"/>
      <c r="J379" s="675"/>
      <c r="K379" s="675"/>
      <c r="L379" s="675"/>
      <c r="M379" s="675"/>
      <c r="N379" s="675"/>
      <c r="O379" s="675"/>
      <c r="P379" s="675"/>
      <c r="Q379" s="675"/>
      <c r="R379" s="675"/>
      <c r="S379" s="675"/>
      <c r="T379" s="675"/>
      <c r="U379" s="675"/>
      <c r="V379" s="675"/>
      <c r="W379" s="327"/>
      <c r="X379" s="327"/>
      <c r="Y379" s="327"/>
      <c r="Z379" s="327"/>
      <c r="AA379" s="327"/>
    </row>
    <row r="380" spans="1:27" s="40" customFormat="1" ht="15">
      <c r="A380" s="327"/>
      <c r="B380" s="327"/>
      <c r="C380" s="327"/>
      <c r="D380" s="327"/>
      <c r="E380" s="327"/>
      <c r="F380" s="327"/>
      <c r="G380" s="675"/>
      <c r="H380" s="675"/>
      <c r="I380" s="675"/>
      <c r="J380" s="675"/>
      <c r="K380" s="675"/>
      <c r="L380" s="675"/>
      <c r="M380" s="675"/>
      <c r="N380" s="675"/>
      <c r="O380" s="675"/>
      <c r="P380" s="675"/>
      <c r="Q380" s="675"/>
      <c r="R380" s="675"/>
      <c r="S380" s="675"/>
      <c r="T380" s="675"/>
      <c r="U380" s="675"/>
      <c r="V380" s="675"/>
      <c r="W380" s="327"/>
      <c r="X380" s="327"/>
      <c r="Y380" s="327"/>
      <c r="Z380" s="327"/>
      <c r="AA380" s="327"/>
    </row>
    <row r="381" spans="1:27" s="40" customFormat="1" ht="15">
      <c r="A381" s="327"/>
      <c r="B381" s="327"/>
      <c r="C381" s="327"/>
      <c r="D381" s="327"/>
      <c r="E381" s="327"/>
      <c r="F381" s="327"/>
      <c r="G381" s="675"/>
      <c r="H381" s="675"/>
      <c r="I381" s="675"/>
      <c r="J381" s="675"/>
      <c r="K381" s="675"/>
      <c r="L381" s="675"/>
      <c r="M381" s="675"/>
      <c r="N381" s="675"/>
      <c r="O381" s="675"/>
      <c r="P381" s="675"/>
      <c r="Q381" s="675"/>
      <c r="R381" s="675"/>
      <c r="S381" s="675"/>
      <c r="T381" s="675"/>
      <c r="U381" s="675"/>
      <c r="V381" s="675"/>
      <c r="W381" s="327"/>
      <c r="X381" s="327"/>
      <c r="Y381" s="327"/>
      <c r="Z381" s="327"/>
      <c r="AA381" s="327"/>
    </row>
    <row r="382" spans="1:27" s="40" customFormat="1" ht="15">
      <c r="A382" s="327"/>
      <c r="B382" s="327"/>
      <c r="C382" s="327"/>
      <c r="D382" s="327"/>
      <c r="E382" s="327"/>
      <c r="F382" s="327"/>
      <c r="G382" s="675"/>
      <c r="H382" s="675"/>
      <c r="I382" s="675"/>
      <c r="J382" s="675"/>
      <c r="K382" s="675"/>
      <c r="L382" s="675"/>
      <c r="M382" s="675"/>
      <c r="N382" s="675"/>
      <c r="O382" s="675"/>
      <c r="P382" s="675"/>
      <c r="Q382" s="675"/>
      <c r="R382" s="675"/>
      <c r="S382" s="675"/>
      <c r="T382" s="675"/>
      <c r="U382" s="675"/>
      <c r="V382" s="675"/>
      <c r="W382" s="327"/>
      <c r="X382" s="327"/>
      <c r="Y382" s="327"/>
      <c r="Z382" s="327"/>
      <c r="AA382" s="327"/>
    </row>
    <row r="383" spans="1:27" s="40" customFormat="1" ht="15">
      <c r="A383" s="327"/>
      <c r="B383" s="327"/>
      <c r="C383" s="327"/>
      <c r="D383" s="327"/>
      <c r="E383" s="327"/>
      <c r="F383" s="327"/>
      <c r="G383" s="675"/>
      <c r="H383" s="675"/>
      <c r="I383" s="675"/>
      <c r="J383" s="675"/>
      <c r="K383" s="675"/>
      <c r="L383" s="675"/>
      <c r="M383" s="675"/>
      <c r="N383" s="675"/>
      <c r="O383" s="675"/>
      <c r="P383" s="675"/>
      <c r="Q383" s="675"/>
      <c r="R383" s="675"/>
      <c r="S383" s="675"/>
      <c r="T383" s="675"/>
      <c r="U383" s="675"/>
      <c r="V383" s="675"/>
      <c r="W383" s="327"/>
      <c r="X383" s="327"/>
      <c r="Y383" s="327"/>
      <c r="Z383" s="327"/>
      <c r="AA383" s="327"/>
    </row>
    <row r="384" spans="1:27" s="40" customFormat="1" ht="15">
      <c r="A384" s="327"/>
      <c r="B384" s="327"/>
      <c r="C384" s="327"/>
      <c r="D384" s="327"/>
      <c r="E384" s="327"/>
      <c r="F384" s="327"/>
      <c r="G384" s="675"/>
      <c r="H384" s="675"/>
      <c r="I384" s="675"/>
      <c r="J384" s="675"/>
      <c r="K384" s="675"/>
      <c r="L384" s="675"/>
      <c r="M384" s="675"/>
      <c r="N384" s="675"/>
      <c r="O384" s="675"/>
      <c r="P384" s="675"/>
      <c r="Q384" s="675"/>
      <c r="R384" s="675"/>
      <c r="S384" s="675"/>
      <c r="T384" s="675"/>
      <c r="U384" s="675"/>
      <c r="V384" s="675"/>
      <c r="W384" s="327"/>
      <c r="X384" s="327"/>
      <c r="Y384" s="327"/>
      <c r="Z384" s="327"/>
      <c r="AA384" s="327"/>
    </row>
    <row r="385" spans="1:27" s="40" customFormat="1" ht="15">
      <c r="A385" s="327"/>
      <c r="B385" s="327"/>
      <c r="C385" s="327"/>
      <c r="D385" s="327"/>
      <c r="E385" s="327"/>
      <c r="F385" s="327"/>
      <c r="G385" s="675"/>
      <c r="H385" s="675"/>
      <c r="I385" s="675"/>
      <c r="J385" s="675"/>
      <c r="K385" s="675"/>
      <c r="L385" s="675"/>
      <c r="M385" s="675"/>
      <c r="N385" s="675"/>
      <c r="O385" s="675"/>
      <c r="P385" s="675"/>
      <c r="Q385" s="675"/>
      <c r="R385" s="675"/>
      <c r="S385" s="675"/>
      <c r="T385" s="675"/>
      <c r="U385" s="675"/>
      <c r="V385" s="675"/>
      <c r="W385" s="327"/>
      <c r="X385" s="327"/>
      <c r="Y385" s="327"/>
      <c r="Z385" s="327"/>
      <c r="AA385" s="327"/>
    </row>
    <row r="386" spans="1:27" s="40" customFormat="1" ht="15">
      <c r="A386" s="327"/>
      <c r="B386" s="327"/>
      <c r="C386" s="327"/>
      <c r="D386" s="327"/>
      <c r="E386" s="327"/>
      <c r="F386" s="327"/>
      <c r="G386" s="675"/>
      <c r="H386" s="675"/>
      <c r="I386" s="675"/>
      <c r="J386" s="675"/>
      <c r="K386" s="675"/>
      <c r="L386" s="675"/>
      <c r="M386" s="675"/>
      <c r="N386" s="675"/>
      <c r="O386" s="675"/>
      <c r="P386" s="675"/>
      <c r="Q386" s="675"/>
      <c r="R386" s="675"/>
      <c r="S386" s="675"/>
      <c r="T386" s="675"/>
      <c r="U386" s="675"/>
      <c r="V386" s="675"/>
      <c r="W386" s="327"/>
      <c r="X386" s="327"/>
      <c r="Y386" s="327"/>
      <c r="Z386" s="327"/>
      <c r="AA386" s="327"/>
    </row>
    <row r="387" spans="1:27" s="40" customFormat="1" ht="15">
      <c r="A387" s="327"/>
      <c r="B387" s="327"/>
      <c r="C387" s="327"/>
      <c r="D387" s="327"/>
      <c r="E387" s="327"/>
      <c r="F387" s="327"/>
      <c r="G387" s="675"/>
      <c r="H387" s="675"/>
      <c r="I387" s="675"/>
      <c r="J387" s="675"/>
      <c r="K387" s="675"/>
      <c r="L387" s="675"/>
      <c r="M387" s="675"/>
      <c r="N387" s="675"/>
      <c r="O387" s="675"/>
      <c r="P387" s="675"/>
      <c r="Q387" s="675"/>
      <c r="R387" s="675"/>
      <c r="S387" s="675"/>
      <c r="T387" s="675"/>
      <c r="U387" s="675"/>
      <c r="V387" s="675"/>
      <c r="W387" s="327"/>
      <c r="X387" s="327"/>
      <c r="Y387" s="327"/>
      <c r="Z387" s="327"/>
      <c r="AA387" s="327"/>
    </row>
    <row r="388" spans="1:27" s="40" customFormat="1" ht="15">
      <c r="A388" s="327"/>
      <c r="B388" s="327"/>
      <c r="C388" s="327"/>
      <c r="D388" s="327"/>
      <c r="E388" s="327"/>
      <c r="F388" s="327"/>
      <c r="G388" s="675"/>
      <c r="H388" s="675"/>
      <c r="I388" s="675"/>
      <c r="J388" s="675"/>
      <c r="K388" s="675"/>
      <c r="L388" s="675"/>
      <c r="M388" s="675"/>
      <c r="N388" s="675"/>
      <c r="O388" s="675"/>
      <c r="P388" s="675"/>
      <c r="Q388" s="675"/>
      <c r="R388" s="675"/>
      <c r="S388" s="675"/>
      <c r="T388" s="675"/>
      <c r="U388" s="675"/>
      <c r="V388" s="675"/>
      <c r="W388" s="327"/>
      <c r="X388" s="327"/>
      <c r="Y388" s="327"/>
      <c r="Z388" s="327"/>
      <c r="AA388" s="327"/>
    </row>
    <row r="389" spans="1:27" s="40" customFormat="1" ht="15">
      <c r="A389" s="327"/>
      <c r="B389" s="327"/>
      <c r="C389" s="327"/>
      <c r="D389" s="327"/>
      <c r="E389" s="327"/>
      <c r="F389" s="327"/>
      <c r="G389" s="675"/>
      <c r="H389" s="675"/>
      <c r="I389" s="675"/>
      <c r="J389" s="675"/>
      <c r="K389" s="675"/>
      <c r="L389" s="675"/>
      <c r="M389" s="675"/>
      <c r="N389" s="675"/>
      <c r="O389" s="675"/>
      <c r="P389" s="675"/>
      <c r="Q389" s="675"/>
      <c r="R389" s="675"/>
      <c r="S389" s="675"/>
      <c r="T389" s="675"/>
      <c r="U389" s="675"/>
      <c r="V389" s="675"/>
      <c r="W389" s="327"/>
      <c r="X389" s="327"/>
      <c r="Y389" s="327"/>
      <c r="Z389" s="327"/>
      <c r="AA389" s="327"/>
    </row>
    <row r="390" spans="1:27" s="40" customFormat="1" ht="15">
      <c r="A390" s="327"/>
      <c r="B390" s="327"/>
      <c r="C390" s="327"/>
      <c r="D390" s="327"/>
      <c r="E390" s="327"/>
      <c r="F390" s="327"/>
      <c r="G390" s="675"/>
      <c r="H390" s="675"/>
      <c r="I390" s="675"/>
      <c r="J390" s="675"/>
      <c r="K390" s="675"/>
      <c r="L390" s="675"/>
      <c r="M390" s="675"/>
      <c r="N390" s="675"/>
      <c r="O390" s="675"/>
      <c r="P390" s="675"/>
      <c r="Q390" s="675"/>
      <c r="R390" s="675"/>
      <c r="S390" s="675"/>
      <c r="T390" s="675"/>
      <c r="U390" s="675"/>
      <c r="V390" s="675"/>
      <c r="W390" s="327"/>
      <c r="X390" s="327"/>
      <c r="Y390" s="327"/>
      <c r="Z390" s="327"/>
      <c r="AA390" s="327"/>
    </row>
    <row r="391" spans="1:27" s="40" customFormat="1" ht="15">
      <c r="A391" s="327"/>
      <c r="B391" s="327"/>
      <c r="C391" s="327"/>
      <c r="D391" s="327"/>
      <c r="E391" s="327"/>
      <c r="F391" s="327"/>
      <c r="G391" s="675"/>
      <c r="H391" s="675"/>
      <c r="I391" s="675"/>
      <c r="J391" s="675"/>
      <c r="K391" s="675"/>
      <c r="L391" s="675"/>
      <c r="M391" s="675"/>
      <c r="N391" s="675"/>
      <c r="O391" s="675"/>
      <c r="P391" s="675"/>
      <c r="Q391" s="675"/>
      <c r="R391" s="675"/>
      <c r="S391" s="675"/>
      <c r="T391" s="675"/>
      <c r="U391" s="675"/>
      <c r="V391" s="675"/>
      <c r="W391" s="327"/>
      <c r="X391" s="327"/>
      <c r="Y391" s="327"/>
      <c r="Z391" s="327"/>
      <c r="AA391" s="327"/>
    </row>
    <row r="392" spans="1:27" s="40" customFormat="1" ht="15">
      <c r="A392" s="327"/>
      <c r="B392" s="327"/>
      <c r="C392" s="327"/>
      <c r="D392" s="327"/>
      <c r="E392" s="327"/>
      <c r="F392" s="327"/>
      <c r="G392" s="675"/>
      <c r="H392" s="675"/>
      <c r="I392" s="675"/>
      <c r="J392" s="675"/>
      <c r="K392" s="675"/>
      <c r="L392" s="675"/>
      <c r="M392" s="675"/>
      <c r="N392" s="675"/>
      <c r="O392" s="675"/>
      <c r="P392" s="675"/>
      <c r="Q392" s="675"/>
      <c r="R392" s="675"/>
      <c r="S392" s="675"/>
      <c r="T392" s="675"/>
      <c r="U392" s="675"/>
      <c r="V392" s="675"/>
      <c r="W392" s="327"/>
      <c r="X392" s="327"/>
      <c r="Y392" s="327"/>
      <c r="Z392" s="327"/>
      <c r="AA392" s="327"/>
    </row>
    <row r="393" spans="1:27" s="40" customFormat="1" ht="15">
      <c r="A393" s="327"/>
      <c r="B393" s="327"/>
      <c r="C393" s="327"/>
      <c r="D393" s="327"/>
      <c r="E393" s="327"/>
      <c r="F393" s="327"/>
      <c r="G393" s="675"/>
      <c r="H393" s="675"/>
      <c r="I393" s="675"/>
      <c r="J393" s="675"/>
      <c r="K393" s="675"/>
      <c r="L393" s="675"/>
      <c r="M393" s="675"/>
      <c r="N393" s="675"/>
      <c r="O393" s="675"/>
      <c r="P393" s="675"/>
      <c r="Q393" s="675"/>
      <c r="R393" s="675"/>
      <c r="S393" s="675"/>
      <c r="T393" s="675"/>
      <c r="U393" s="675"/>
      <c r="V393" s="675"/>
      <c r="W393" s="327"/>
      <c r="X393" s="327"/>
      <c r="Y393" s="327"/>
      <c r="Z393" s="327"/>
      <c r="AA393" s="327"/>
    </row>
    <row r="394" spans="1:27" s="40" customFormat="1" ht="15">
      <c r="A394" s="327"/>
      <c r="B394" s="327"/>
      <c r="C394" s="327"/>
      <c r="D394" s="327"/>
      <c r="E394" s="327"/>
      <c r="F394" s="327"/>
      <c r="G394" s="675"/>
      <c r="H394" s="675"/>
      <c r="I394" s="675"/>
      <c r="J394" s="675"/>
      <c r="K394" s="675"/>
      <c r="L394" s="675"/>
      <c r="M394" s="675"/>
      <c r="N394" s="675"/>
      <c r="O394" s="675"/>
      <c r="P394" s="675"/>
      <c r="Q394" s="675"/>
      <c r="R394" s="675"/>
      <c r="S394" s="675"/>
      <c r="T394" s="675"/>
      <c r="U394" s="675"/>
      <c r="V394" s="675"/>
      <c r="W394" s="327"/>
      <c r="X394" s="327"/>
      <c r="Y394" s="327"/>
      <c r="Z394" s="327"/>
      <c r="AA394" s="327"/>
    </row>
    <row r="395" spans="1:27" s="40" customFormat="1" ht="15">
      <c r="A395" s="327"/>
      <c r="B395" s="327"/>
      <c r="C395" s="327"/>
      <c r="D395" s="327"/>
      <c r="E395" s="327"/>
      <c r="F395" s="327"/>
      <c r="G395" s="675"/>
      <c r="H395" s="675"/>
      <c r="I395" s="675"/>
      <c r="J395" s="675"/>
      <c r="K395" s="675"/>
      <c r="L395" s="675"/>
      <c r="M395" s="675"/>
      <c r="N395" s="675"/>
      <c r="O395" s="675"/>
      <c r="P395" s="675"/>
      <c r="Q395" s="675"/>
      <c r="R395" s="675"/>
      <c r="S395" s="675"/>
      <c r="T395" s="675"/>
      <c r="U395" s="675"/>
      <c r="V395" s="675"/>
      <c r="W395" s="327"/>
      <c r="X395" s="327"/>
      <c r="Y395" s="327"/>
      <c r="Z395" s="327"/>
      <c r="AA395" s="327"/>
    </row>
    <row r="396" spans="1:27" s="40" customFormat="1" ht="15">
      <c r="A396" s="327"/>
      <c r="B396" s="327"/>
      <c r="C396" s="327"/>
      <c r="D396" s="327"/>
      <c r="E396" s="327"/>
      <c r="F396" s="327"/>
      <c r="G396" s="675"/>
      <c r="H396" s="675"/>
      <c r="I396" s="675"/>
      <c r="J396" s="675"/>
      <c r="K396" s="675"/>
      <c r="L396" s="675"/>
      <c r="M396" s="675"/>
      <c r="N396" s="675"/>
      <c r="O396" s="675"/>
      <c r="P396" s="675"/>
      <c r="Q396" s="675"/>
      <c r="R396" s="675"/>
      <c r="S396" s="675"/>
      <c r="T396" s="675"/>
      <c r="U396" s="675"/>
      <c r="V396" s="675"/>
      <c r="W396" s="327"/>
      <c r="X396" s="327"/>
      <c r="Y396" s="327"/>
      <c r="Z396" s="327"/>
      <c r="AA396" s="327"/>
    </row>
    <row r="397" spans="1:27" s="40" customFormat="1" ht="15">
      <c r="A397" s="327"/>
      <c r="B397" s="327"/>
      <c r="C397" s="327"/>
      <c r="D397" s="327"/>
      <c r="E397" s="327"/>
      <c r="F397" s="327"/>
      <c r="G397" s="675"/>
      <c r="H397" s="675"/>
      <c r="I397" s="675"/>
      <c r="J397" s="675"/>
      <c r="K397" s="675"/>
      <c r="L397" s="675"/>
      <c r="M397" s="675"/>
      <c r="N397" s="675"/>
      <c r="O397" s="675"/>
      <c r="P397" s="675"/>
      <c r="Q397" s="675"/>
      <c r="R397" s="675"/>
      <c r="S397" s="675"/>
      <c r="T397" s="675"/>
      <c r="U397" s="675"/>
      <c r="V397" s="675"/>
      <c r="W397" s="327"/>
      <c r="X397" s="327"/>
      <c r="Y397" s="327"/>
      <c r="Z397" s="327"/>
      <c r="AA397" s="327"/>
    </row>
    <row r="398" spans="1:27" s="40" customFormat="1" ht="15">
      <c r="A398" s="327"/>
      <c r="B398" s="327"/>
      <c r="C398" s="327"/>
      <c r="D398" s="327"/>
      <c r="E398" s="327"/>
      <c r="F398" s="327"/>
      <c r="G398" s="675"/>
      <c r="H398" s="675"/>
      <c r="I398" s="675"/>
      <c r="J398" s="675"/>
      <c r="K398" s="675"/>
      <c r="L398" s="675"/>
      <c r="M398" s="675"/>
      <c r="N398" s="675"/>
      <c r="O398" s="675"/>
      <c r="P398" s="675"/>
      <c r="Q398" s="675"/>
      <c r="R398" s="675"/>
      <c r="S398" s="675"/>
      <c r="T398" s="675"/>
      <c r="U398" s="675"/>
      <c r="V398" s="675"/>
      <c r="W398" s="327"/>
      <c r="X398" s="327"/>
      <c r="Y398" s="327"/>
      <c r="Z398" s="327"/>
      <c r="AA398" s="327"/>
    </row>
    <row r="399" spans="1:27" s="40" customFormat="1" ht="15">
      <c r="A399" s="327"/>
      <c r="B399" s="327"/>
      <c r="C399" s="327"/>
      <c r="D399" s="327"/>
      <c r="E399" s="327"/>
      <c r="F399" s="327"/>
      <c r="G399" s="675"/>
      <c r="H399" s="675"/>
      <c r="I399" s="675"/>
      <c r="J399" s="675"/>
      <c r="K399" s="675"/>
      <c r="L399" s="675"/>
      <c r="M399" s="675"/>
      <c r="N399" s="675"/>
      <c r="O399" s="675"/>
      <c r="P399" s="675"/>
      <c r="Q399" s="675"/>
      <c r="R399" s="675"/>
      <c r="S399" s="675"/>
      <c r="T399" s="675"/>
      <c r="U399" s="675"/>
      <c r="V399" s="675"/>
      <c r="W399" s="327"/>
      <c r="X399" s="327"/>
      <c r="Y399" s="327"/>
      <c r="Z399" s="327"/>
      <c r="AA399" s="327"/>
    </row>
    <row r="400" spans="1:27" s="40" customFormat="1" ht="15">
      <c r="A400" s="327"/>
      <c r="B400" s="327"/>
      <c r="C400" s="327"/>
      <c r="D400" s="327"/>
      <c r="E400" s="327"/>
      <c r="F400" s="327"/>
      <c r="G400" s="675"/>
      <c r="H400" s="675"/>
      <c r="I400" s="675"/>
      <c r="J400" s="675"/>
      <c r="K400" s="675"/>
      <c r="L400" s="675"/>
      <c r="M400" s="675"/>
      <c r="N400" s="675"/>
      <c r="O400" s="675"/>
      <c r="P400" s="675"/>
      <c r="Q400" s="675"/>
      <c r="R400" s="675"/>
      <c r="S400" s="675"/>
      <c r="T400" s="675"/>
      <c r="U400" s="675"/>
      <c r="V400" s="675"/>
      <c r="W400" s="327"/>
      <c r="X400" s="327"/>
      <c r="Y400" s="327"/>
      <c r="Z400" s="327"/>
      <c r="AA400" s="327"/>
    </row>
    <row r="401" spans="1:27" s="40" customFormat="1" ht="15">
      <c r="A401" s="327"/>
      <c r="B401" s="327"/>
      <c r="C401" s="327"/>
      <c r="D401" s="327"/>
      <c r="E401" s="327"/>
      <c r="F401" s="327"/>
      <c r="G401" s="675"/>
      <c r="H401" s="675"/>
      <c r="I401" s="675"/>
      <c r="J401" s="675"/>
      <c r="K401" s="675"/>
      <c r="L401" s="675"/>
      <c r="M401" s="675"/>
      <c r="N401" s="675"/>
      <c r="O401" s="675"/>
      <c r="P401" s="675"/>
      <c r="Q401" s="675"/>
      <c r="R401" s="675"/>
      <c r="S401" s="675"/>
      <c r="T401" s="675"/>
      <c r="U401" s="675"/>
      <c r="V401" s="675"/>
      <c r="W401" s="327"/>
      <c r="X401" s="327"/>
      <c r="Y401" s="327"/>
      <c r="Z401" s="327"/>
      <c r="AA401" s="327"/>
    </row>
    <row r="402" spans="1:27" s="40" customFormat="1" ht="15">
      <c r="A402" s="327"/>
      <c r="B402" s="327"/>
      <c r="C402" s="327"/>
      <c r="D402" s="327"/>
      <c r="E402" s="327"/>
      <c r="F402" s="327"/>
      <c r="G402" s="675"/>
      <c r="H402" s="675"/>
      <c r="I402" s="675"/>
      <c r="J402" s="675"/>
      <c r="K402" s="675"/>
      <c r="L402" s="675"/>
      <c r="M402" s="675"/>
      <c r="N402" s="675"/>
      <c r="O402" s="675"/>
      <c r="P402" s="675"/>
      <c r="Q402" s="675"/>
      <c r="R402" s="675"/>
      <c r="S402" s="675"/>
      <c r="T402" s="675"/>
      <c r="U402" s="675"/>
      <c r="V402" s="675"/>
      <c r="W402" s="327"/>
      <c r="X402" s="327"/>
      <c r="Y402" s="327"/>
      <c r="Z402" s="327"/>
      <c r="AA402" s="327"/>
    </row>
    <row r="403" spans="1:27" s="40" customFormat="1" ht="15">
      <c r="A403" s="327"/>
      <c r="B403" s="327"/>
      <c r="C403" s="327"/>
      <c r="D403" s="327"/>
      <c r="E403" s="327"/>
      <c r="F403" s="327"/>
      <c r="G403" s="675"/>
      <c r="H403" s="675"/>
      <c r="I403" s="675"/>
      <c r="J403" s="675"/>
      <c r="K403" s="675"/>
      <c r="L403" s="675"/>
      <c r="M403" s="675"/>
      <c r="N403" s="675"/>
      <c r="O403" s="675"/>
      <c r="P403" s="675"/>
      <c r="Q403" s="675"/>
      <c r="R403" s="675"/>
      <c r="S403" s="675"/>
      <c r="T403" s="675"/>
      <c r="U403" s="675"/>
      <c r="V403" s="675"/>
      <c r="W403" s="327"/>
      <c r="X403" s="327"/>
      <c r="Y403" s="327"/>
      <c r="Z403" s="327"/>
      <c r="AA403" s="327"/>
    </row>
    <row r="404" spans="1:27" s="40" customFormat="1" ht="15">
      <c r="A404" s="327"/>
      <c r="B404" s="327"/>
      <c r="C404" s="327"/>
      <c r="D404" s="327"/>
      <c r="E404" s="327"/>
      <c r="F404" s="327"/>
      <c r="G404" s="675"/>
      <c r="H404" s="675"/>
      <c r="I404" s="675"/>
      <c r="J404" s="675"/>
      <c r="K404" s="675"/>
      <c r="L404" s="675"/>
      <c r="M404" s="675"/>
      <c r="N404" s="675"/>
      <c r="O404" s="675"/>
      <c r="P404" s="675"/>
      <c r="Q404" s="675"/>
      <c r="R404" s="675"/>
      <c r="S404" s="675"/>
      <c r="T404" s="675"/>
      <c r="U404" s="675"/>
      <c r="V404" s="675"/>
      <c r="W404" s="327"/>
      <c r="X404" s="327"/>
      <c r="Y404" s="327"/>
      <c r="Z404" s="327"/>
      <c r="AA404" s="327"/>
    </row>
    <row r="405" spans="1:27" s="40" customFormat="1" ht="15">
      <c r="A405" s="327"/>
      <c r="B405" s="327"/>
      <c r="C405" s="327"/>
      <c r="D405" s="327"/>
      <c r="E405" s="327"/>
      <c r="F405" s="327"/>
      <c r="G405" s="675"/>
      <c r="H405" s="675"/>
      <c r="I405" s="675"/>
      <c r="J405" s="675"/>
      <c r="K405" s="675"/>
      <c r="L405" s="675"/>
      <c r="M405" s="675"/>
      <c r="N405" s="675"/>
      <c r="O405" s="675"/>
      <c r="P405" s="675"/>
      <c r="Q405" s="675"/>
      <c r="R405" s="675"/>
      <c r="S405" s="675"/>
      <c r="T405" s="675"/>
      <c r="U405" s="675"/>
      <c r="V405" s="675"/>
      <c r="W405" s="327"/>
      <c r="X405" s="327"/>
      <c r="Y405" s="327"/>
      <c r="Z405" s="327"/>
      <c r="AA405" s="327"/>
    </row>
    <row r="406" spans="1:27" s="40" customFormat="1" ht="15">
      <c r="A406" s="327"/>
      <c r="B406" s="327"/>
      <c r="C406" s="327"/>
      <c r="D406" s="327"/>
      <c r="E406" s="327"/>
      <c r="F406" s="327"/>
      <c r="G406" s="675"/>
      <c r="H406" s="675"/>
      <c r="I406" s="675"/>
      <c r="J406" s="675"/>
      <c r="K406" s="675"/>
      <c r="L406" s="675"/>
      <c r="M406" s="675"/>
      <c r="N406" s="675"/>
      <c r="O406" s="675"/>
      <c r="P406" s="675"/>
      <c r="Q406" s="675"/>
      <c r="R406" s="675"/>
      <c r="S406" s="675"/>
      <c r="T406" s="675"/>
      <c r="U406" s="675"/>
      <c r="V406" s="675"/>
      <c r="W406" s="327"/>
      <c r="X406" s="327"/>
      <c r="Y406" s="327"/>
      <c r="Z406" s="327"/>
      <c r="AA406" s="327"/>
    </row>
    <row r="407" spans="1:27" s="40" customFormat="1" ht="15">
      <c r="A407" s="327"/>
      <c r="B407" s="327"/>
      <c r="C407" s="327"/>
      <c r="D407" s="327"/>
      <c r="E407" s="327"/>
      <c r="F407" s="327"/>
      <c r="G407" s="675"/>
      <c r="H407" s="675"/>
      <c r="I407" s="675"/>
      <c r="J407" s="675"/>
      <c r="K407" s="675"/>
      <c r="L407" s="675"/>
      <c r="M407" s="675"/>
      <c r="N407" s="675"/>
      <c r="O407" s="675"/>
      <c r="P407" s="675"/>
      <c r="Q407" s="675"/>
      <c r="R407" s="675"/>
      <c r="S407" s="675"/>
      <c r="T407" s="675"/>
      <c r="U407" s="675"/>
      <c r="V407" s="675"/>
      <c r="W407" s="327"/>
      <c r="X407" s="327"/>
      <c r="Y407" s="327"/>
      <c r="Z407" s="327"/>
      <c r="AA407" s="327"/>
    </row>
    <row r="408" spans="1:27" s="40" customFormat="1" ht="15">
      <c r="A408" s="327"/>
      <c r="B408" s="327"/>
      <c r="C408" s="327"/>
      <c r="D408" s="327"/>
      <c r="E408" s="327"/>
      <c r="F408" s="327"/>
      <c r="G408" s="675"/>
      <c r="H408" s="675"/>
      <c r="I408" s="675"/>
      <c r="J408" s="675"/>
      <c r="K408" s="675"/>
      <c r="L408" s="675"/>
      <c r="M408" s="675"/>
      <c r="N408" s="675"/>
      <c r="O408" s="675"/>
      <c r="P408" s="675"/>
      <c r="Q408" s="675"/>
      <c r="R408" s="675"/>
      <c r="S408" s="675"/>
      <c r="T408" s="675"/>
      <c r="U408" s="675"/>
      <c r="V408" s="675"/>
      <c r="W408" s="327"/>
      <c r="X408" s="327"/>
      <c r="Y408" s="327"/>
      <c r="Z408" s="327"/>
      <c r="AA408" s="327"/>
    </row>
    <row r="409" spans="1:27" s="40" customFormat="1" ht="15">
      <c r="A409" s="327"/>
      <c r="B409" s="327"/>
      <c r="C409" s="327"/>
      <c r="D409" s="327"/>
      <c r="E409" s="327"/>
      <c r="F409" s="327"/>
      <c r="G409" s="675"/>
      <c r="H409" s="675"/>
      <c r="I409" s="675"/>
      <c r="J409" s="675"/>
      <c r="K409" s="675"/>
      <c r="L409" s="675"/>
      <c r="M409" s="675"/>
      <c r="N409" s="675"/>
      <c r="O409" s="675"/>
      <c r="P409" s="675"/>
      <c r="Q409" s="675"/>
      <c r="R409" s="675"/>
      <c r="S409" s="675"/>
      <c r="T409" s="675"/>
      <c r="U409" s="675"/>
      <c r="V409" s="675"/>
      <c r="W409" s="327"/>
      <c r="X409" s="327"/>
      <c r="Y409" s="327"/>
      <c r="Z409" s="327"/>
      <c r="AA409" s="327"/>
    </row>
    <row r="410" spans="1:27" s="40" customFormat="1" ht="15">
      <c r="A410" s="327"/>
      <c r="B410" s="327"/>
      <c r="C410" s="327"/>
      <c r="D410" s="327"/>
      <c r="E410" s="327"/>
      <c r="F410" s="327"/>
      <c r="G410" s="675"/>
      <c r="H410" s="675"/>
      <c r="I410" s="675"/>
      <c r="J410" s="675"/>
      <c r="K410" s="675"/>
      <c r="L410" s="675"/>
      <c r="M410" s="675"/>
      <c r="N410" s="675"/>
      <c r="O410" s="675"/>
      <c r="P410" s="675"/>
      <c r="Q410" s="675"/>
      <c r="R410" s="675"/>
      <c r="S410" s="675"/>
      <c r="T410" s="675"/>
      <c r="U410" s="675"/>
      <c r="V410" s="675"/>
      <c r="W410" s="327"/>
      <c r="X410" s="327"/>
      <c r="Y410" s="327"/>
      <c r="Z410" s="327"/>
      <c r="AA410" s="327"/>
    </row>
    <row r="411" spans="1:27" s="40" customFormat="1" ht="15">
      <c r="A411" s="327"/>
      <c r="B411" s="327"/>
      <c r="C411" s="327"/>
      <c r="D411" s="327"/>
      <c r="E411" s="327"/>
      <c r="F411" s="327"/>
      <c r="G411" s="675"/>
      <c r="H411" s="675"/>
      <c r="I411" s="675"/>
      <c r="J411" s="675"/>
      <c r="K411" s="675"/>
      <c r="L411" s="675"/>
      <c r="M411" s="675"/>
      <c r="N411" s="675"/>
      <c r="O411" s="675"/>
      <c r="P411" s="675"/>
      <c r="Q411" s="675"/>
      <c r="R411" s="675"/>
      <c r="S411" s="675"/>
      <c r="T411" s="675"/>
      <c r="U411" s="675"/>
      <c r="V411" s="675"/>
      <c r="W411" s="327"/>
      <c r="X411" s="327"/>
      <c r="Y411" s="327"/>
      <c r="Z411" s="327"/>
      <c r="AA411" s="327"/>
    </row>
    <row r="412" spans="1:27" s="40" customFormat="1" ht="15">
      <c r="A412" s="327"/>
      <c r="B412" s="327"/>
      <c r="C412" s="327"/>
      <c r="D412" s="327"/>
      <c r="E412" s="327"/>
      <c r="F412" s="327"/>
      <c r="G412" s="675"/>
      <c r="H412" s="675"/>
      <c r="I412" s="675"/>
      <c r="J412" s="675"/>
      <c r="K412" s="675"/>
      <c r="L412" s="675"/>
      <c r="M412" s="675"/>
      <c r="N412" s="675"/>
      <c r="O412" s="675"/>
      <c r="P412" s="675"/>
      <c r="Q412" s="675"/>
      <c r="R412" s="675"/>
      <c r="S412" s="675"/>
      <c r="T412" s="675"/>
      <c r="U412" s="675"/>
      <c r="V412" s="675"/>
      <c r="W412" s="327"/>
      <c r="X412" s="327"/>
      <c r="Y412" s="327"/>
      <c r="Z412" s="327"/>
      <c r="AA412" s="327"/>
    </row>
    <row r="413" spans="1:27" s="40" customFormat="1" ht="15">
      <c r="A413" s="327"/>
      <c r="B413" s="327"/>
      <c r="C413" s="327"/>
      <c r="D413" s="327"/>
      <c r="E413" s="327"/>
      <c r="F413" s="327"/>
      <c r="G413" s="675"/>
      <c r="H413" s="675"/>
      <c r="I413" s="675"/>
      <c r="J413" s="675"/>
      <c r="K413" s="675"/>
      <c r="L413" s="675"/>
      <c r="M413" s="675"/>
      <c r="N413" s="675"/>
      <c r="O413" s="675"/>
      <c r="P413" s="675"/>
      <c r="Q413" s="675"/>
      <c r="R413" s="675"/>
      <c r="S413" s="675"/>
      <c r="T413" s="675"/>
      <c r="U413" s="675"/>
      <c r="V413" s="675"/>
      <c r="W413" s="327"/>
      <c r="X413" s="327"/>
      <c r="Y413" s="327"/>
      <c r="Z413" s="327"/>
      <c r="AA413" s="327"/>
    </row>
    <row r="414" spans="1:27" s="40" customFormat="1" ht="15">
      <c r="A414" s="327"/>
      <c r="B414" s="327"/>
      <c r="C414" s="327"/>
      <c r="D414" s="327"/>
      <c r="E414" s="327"/>
      <c r="F414" s="327"/>
      <c r="G414" s="675"/>
      <c r="H414" s="675"/>
      <c r="I414" s="675"/>
      <c r="J414" s="675"/>
      <c r="K414" s="675"/>
      <c r="L414" s="675"/>
      <c r="M414" s="675"/>
      <c r="N414" s="675"/>
      <c r="O414" s="675"/>
      <c r="P414" s="675"/>
      <c r="Q414" s="675"/>
      <c r="R414" s="675"/>
      <c r="S414" s="675"/>
      <c r="T414" s="675"/>
      <c r="U414" s="675"/>
      <c r="V414" s="675"/>
      <c r="W414" s="327"/>
      <c r="X414" s="327"/>
      <c r="Y414" s="327"/>
      <c r="Z414" s="327"/>
      <c r="AA414" s="327"/>
    </row>
    <row r="415" spans="1:27" s="40" customFormat="1" ht="15">
      <c r="A415" s="327"/>
      <c r="B415" s="327"/>
      <c r="C415" s="327"/>
      <c r="D415" s="327"/>
      <c r="E415" s="327"/>
      <c r="F415" s="327"/>
      <c r="G415" s="675"/>
      <c r="H415" s="675"/>
      <c r="I415" s="675"/>
      <c r="J415" s="675"/>
      <c r="K415" s="675"/>
      <c r="L415" s="675"/>
      <c r="M415" s="675"/>
      <c r="N415" s="675"/>
      <c r="O415" s="675"/>
      <c r="P415" s="675"/>
      <c r="Q415" s="675"/>
      <c r="R415" s="675"/>
      <c r="S415" s="675"/>
      <c r="T415" s="675"/>
      <c r="U415" s="675"/>
      <c r="V415" s="675"/>
      <c r="W415" s="327"/>
      <c r="X415" s="327"/>
      <c r="Y415" s="327"/>
      <c r="Z415" s="327"/>
      <c r="AA415" s="327"/>
    </row>
    <row r="416" spans="1:27" s="40" customFormat="1" ht="15">
      <c r="A416" s="327"/>
      <c r="B416" s="327"/>
      <c r="C416" s="327"/>
      <c r="D416" s="327"/>
      <c r="E416" s="327"/>
      <c r="F416" s="327"/>
      <c r="G416" s="675"/>
      <c r="H416" s="675"/>
      <c r="I416" s="675"/>
      <c r="J416" s="675"/>
      <c r="K416" s="675"/>
      <c r="L416" s="675"/>
      <c r="M416" s="675"/>
      <c r="N416" s="675"/>
      <c r="O416" s="675"/>
      <c r="P416" s="675"/>
      <c r="Q416" s="675"/>
      <c r="R416" s="675"/>
      <c r="S416" s="675"/>
      <c r="T416" s="675"/>
      <c r="U416" s="675"/>
      <c r="V416" s="675"/>
      <c r="W416" s="327"/>
      <c r="X416" s="327"/>
      <c r="Y416" s="327"/>
      <c r="Z416" s="327"/>
      <c r="AA416" s="327"/>
    </row>
    <row r="417" spans="1:27" s="40" customFormat="1" ht="15">
      <c r="A417" s="327"/>
      <c r="B417" s="327"/>
      <c r="C417" s="327"/>
      <c r="D417" s="327"/>
      <c r="E417" s="327"/>
      <c r="F417" s="327"/>
      <c r="G417" s="675"/>
      <c r="H417" s="675"/>
      <c r="I417" s="675"/>
      <c r="J417" s="675"/>
      <c r="K417" s="675"/>
      <c r="L417" s="675"/>
      <c r="M417" s="675"/>
      <c r="N417" s="675"/>
      <c r="O417" s="675"/>
      <c r="P417" s="675"/>
      <c r="Q417" s="675"/>
      <c r="R417" s="675"/>
      <c r="S417" s="675"/>
      <c r="T417" s="675"/>
      <c r="U417" s="675"/>
      <c r="V417" s="675"/>
      <c r="W417" s="327"/>
      <c r="X417" s="327"/>
      <c r="Y417" s="327"/>
      <c r="Z417" s="327"/>
      <c r="AA417" s="327"/>
    </row>
    <row r="418" spans="1:27" s="40" customFormat="1" ht="15">
      <c r="A418" s="327"/>
      <c r="B418" s="327"/>
      <c r="C418" s="327"/>
      <c r="D418" s="327"/>
      <c r="E418" s="327"/>
      <c r="F418" s="327"/>
      <c r="G418" s="675"/>
      <c r="H418" s="675"/>
      <c r="I418" s="675"/>
      <c r="J418" s="675"/>
      <c r="K418" s="675"/>
      <c r="L418" s="675"/>
      <c r="M418" s="675"/>
      <c r="N418" s="675"/>
      <c r="O418" s="675"/>
      <c r="P418" s="675"/>
      <c r="Q418" s="675"/>
      <c r="R418" s="675"/>
      <c r="S418" s="675"/>
      <c r="T418" s="675"/>
      <c r="U418" s="675"/>
      <c r="V418" s="675"/>
      <c r="W418" s="327"/>
      <c r="X418" s="327"/>
      <c r="Y418" s="327"/>
      <c r="Z418" s="327"/>
      <c r="AA418" s="327"/>
    </row>
    <row r="419" spans="1:27" s="40" customFormat="1" ht="15">
      <c r="A419" s="327"/>
      <c r="B419" s="327"/>
      <c r="C419" s="327"/>
      <c r="D419" s="327"/>
      <c r="E419" s="327"/>
      <c r="F419" s="327"/>
      <c r="G419" s="675"/>
      <c r="H419" s="675"/>
      <c r="I419" s="675"/>
      <c r="J419" s="675"/>
      <c r="K419" s="675"/>
      <c r="L419" s="675"/>
      <c r="M419" s="675"/>
      <c r="N419" s="675"/>
      <c r="O419" s="675"/>
      <c r="P419" s="675"/>
      <c r="Q419" s="675"/>
      <c r="R419" s="675"/>
      <c r="S419" s="675"/>
      <c r="T419" s="675"/>
      <c r="U419" s="675"/>
      <c r="V419" s="675"/>
      <c r="W419" s="327"/>
      <c r="X419" s="327"/>
      <c r="Y419" s="327"/>
      <c r="Z419" s="327"/>
      <c r="AA419" s="327"/>
    </row>
    <row r="420" spans="1:27" s="40" customFormat="1" ht="15">
      <c r="A420" s="327"/>
      <c r="B420" s="327"/>
      <c r="C420" s="327"/>
      <c r="D420" s="327"/>
      <c r="E420" s="327"/>
      <c r="F420" s="327"/>
      <c r="G420" s="675"/>
      <c r="H420" s="675"/>
      <c r="I420" s="675"/>
      <c r="J420" s="675"/>
      <c r="K420" s="675"/>
      <c r="L420" s="675"/>
      <c r="M420" s="675"/>
      <c r="N420" s="675"/>
      <c r="O420" s="675"/>
      <c r="P420" s="675"/>
      <c r="Q420" s="675"/>
      <c r="R420" s="675"/>
      <c r="S420" s="675"/>
      <c r="T420" s="675"/>
      <c r="U420" s="675"/>
      <c r="V420" s="675"/>
      <c r="W420" s="327"/>
      <c r="X420" s="327"/>
      <c r="Y420" s="327"/>
      <c r="Z420" s="327"/>
      <c r="AA420" s="327"/>
    </row>
    <row r="421" spans="1:27" s="40" customFormat="1" ht="15">
      <c r="A421" s="327"/>
      <c r="B421" s="327"/>
      <c r="C421" s="327"/>
      <c r="D421" s="327"/>
      <c r="E421" s="327"/>
      <c r="F421" s="327"/>
      <c r="G421" s="675"/>
      <c r="H421" s="675"/>
      <c r="I421" s="675"/>
      <c r="J421" s="675"/>
      <c r="K421" s="675"/>
      <c r="L421" s="675"/>
      <c r="M421" s="675"/>
      <c r="N421" s="675"/>
      <c r="O421" s="675"/>
      <c r="P421" s="675"/>
      <c r="Q421" s="675"/>
      <c r="R421" s="675"/>
      <c r="S421" s="675"/>
      <c r="T421" s="675"/>
      <c r="U421" s="675"/>
      <c r="V421" s="675"/>
      <c r="W421" s="327"/>
      <c r="X421" s="327"/>
      <c r="Y421" s="327"/>
      <c r="Z421" s="327"/>
      <c r="AA421" s="327"/>
    </row>
    <row r="422" spans="1:27" s="40" customFormat="1" ht="15">
      <c r="A422" s="327"/>
      <c r="B422" s="327"/>
      <c r="C422" s="327"/>
      <c r="D422" s="327"/>
      <c r="E422" s="327"/>
      <c r="F422" s="327"/>
      <c r="G422" s="675"/>
      <c r="H422" s="675"/>
      <c r="I422" s="675"/>
      <c r="J422" s="675"/>
      <c r="K422" s="675"/>
      <c r="L422" s="675"/>
      <c r="M422" s="675"/>
      <c r="N422" s="675"/>
      <c r="O422" s="675"/>
      <c r="P422" s="675"/>
      <c r="Q422" s="675"/>
      <c r="R422" s="675"/>
      <c r="S422" s="675"/>
      <c r="T422" s="675"/>
      <c r="U422" s="675"/>
      <c r="V422" s="675"/>
      <c r="W422" s="327"/>
      <c r="X422" s="327"/>
      <c r="Y422" s="327"/>
      <c r="Z422" s="327"/>
      <c r="AA422" s="327"/>
    </row>
    <row r="423" spans="1:27" s="40" customFormat="1" ht="15">
      <c r="A423" s="327"/>
      <c r="B423" s="327"/>
      <c r="C423" s="327"/>
      <c r="D423" s="327"/>
      <c r="E423" s="327"/>
      <c r="F423" s="327"/>
      <c r="G423" s="675"/>
      <c r="H423" s="675"/>
      <c r="I423" s="675"/>
      <c r="J423" s="675"/>
      <c r="K423" s="675"/>
      <c r="L423" s="675"/>
      <c r="M423" s="675"/>
      <c r="N423" s="675"/>
      <c r="O423" s="675"/>
      <c r="P423" s="675"/>
      <c r="Q423" s="675"/>
      <c r="R423" s="675"/>
      <c r="S423" s="675"/>
      <c r="T423" s="675"/>
      <c r="U423" s="675"/>
      <c r="V423" s="675"/>
      <c r="W423" s="327"/>
      <c r="X423" s="327"/>
      <c r="Y423" s="327"/>
      <c r="Z423" s="327"/>
      <c r="AA423" s="327"/>
    </row>
    <row r="424" spans="1:27" s="40" customFormat="1" ht="15">
      <c r="A424" s="327"/>
      <c r="B424" s="327"/>
      <c r="C424" s="327"/>
      <c r="D424" s="327"/>
      <c r="E424" s="327"/>
      <c r="F424" s="327"/>
      <c r="G424" s="675"/>
      <c r="H424" s="675"/>
      <c r="I424" s="675"/>
      <c r="J424" s="675"/>
      <c r="K424" s="675"/>
      <c r="L424" s="675"/>
      <c r="M424" s="675"/>
      <c r="N424" s="675"/>
      <c r="O424" s="675"/>
      <c r="P424" s="675"/>
      <c r="Q424" s="675"/>
      <c r="R424" s="675"/>
      <c r="S424" s="675"/>
      <c r="T424" s="675"/>
      <c r="U424" s="675"/>
      <c r="V424" s="675"/>
      <c r="W424" s="327"/>
      <c r="X424" s="327"/>
      <c r="Y424" s="327"/>
      <c r="Z424" s="327"/>
      <c r="AA424" s="327"/>
    </row>
    <row r="425" spans="1:27" s="40" customFormat="1" ht="15">
      <c r="A425" s="327"/>
      <c r="B425" s="327"/>
      <c r="C425" s="327"/>
      <c r="D425" s="327"/>
      <c r="E425" s="327"/>
      <c r="F425" s="327"/>
      <c r="G425" s="675"/>
      <c r="H425" s="675"/>
      <c r="I425" s="675"/>
      <c r="J425" s="675"/>
      <c r="K425" s="675"/>
      <c r="L425" s="675"/>
      <c r="M425" s="675"/>
      <c r="N425" s="675"/>
      <c r="O425" s="675"/>
      <c r="P425" s="675"/>
      <c r="Q425" s="675"/>
      <c r="R425" s="675"/>
      <c r="S425" s="675"/>
      <c r="T425" s="675"/>
      <c r="U425" s="675"/>
      <c r="V425" s="675"/>
      <c r="W425" s="327"/>
      <c r="X425" s="327"/>
      <c r="Y425" s="327"/>
      <c r="Z425" s="327"/>
      <c r="AA425" s="327"/>
    </row>
    <row r="426" spans="1:27" s="40" customFormat="1" ht="15">
      <c r="A426" s="327"/>
      <c r="B426" s="327"/>
      <c r="C426" s="327"/>
      <c r="D426" s="327"/>
      <c r="E426" s="327"/>
      <c r="F426" s="327"/>
      <c r="G426" s="675"/>
      <c r="H426" s="675"/>
      <c r="I426" s="675"/>
      <c r="J426" s="675"/>
      <c r="K426" s="675"/>
      <c r="L426" s="675"/>
      <c r="M426" s="675"/>
      <c r="N426" s="675"/>
      <c r="O426" s="675"/>
      <c r="P426" s="675"/>
      <c r="Q426" s="675"/>
      <c r="R426" s="675"/>
      <c r="S426" s="675"/>
      <c r="T426" s="675"/>
      <c r="U426" s="675"/>
      <c r="V426" s="675"/>
      <c r="W426" s="327"/>
      <c r="X426" s="327"/>
      <c r="Y426" s="327"/>
      <c r="Z426" s="327"/>
      <c r="AA426" s="327"/>
    </row>
    <row r="427" spans="1:27" s="40" customFormat="1" ht="15">
      <c r="A427" s="327"/>
      <c r="B427" s="327"/>
      <c r="C427" s="327"/>
      <c r="D427" s="327"/>
      <c r="E427" s="327"/>
      <c r="F427" s="327"/>
      <c r="G427" s="675"/>
      <c r="H427" s="675"/>
      <c r="I427" s="675"/>
      <c r="J427" s="675"/>
      <c r="K427" s="675"/>
      <c r="L427" s="675"/>
      <c r="M427" s="675"/>
      <c r="N427" s="675"/>
      <c r="O427" s="675"/>
      <c r="P427" s="675"/>
      <c r="Q427" s="675"/>
      <c r="R427" s="675"/>
      <c r="S427" s="675"/>
      <c r="T427" s="675"/>
      <c r="U427" s="675"/>
      <c r="V427" s="675"/>
      <c r="W427" s="327"/>
      <c r="X427" s="327"/>
      <c r="Y427" s="327"/>
      <c r="Z427" s="327"/>
      <c r="AA427" s="327"/>
    </row>
    <row r="428" spans="1:27" s="40" customFormat="1" ht="15">
      <c r="A428" s="327"/>
      <c r="B428" s="327"/>
      <c r="C428" s="327"/>
      <c r="D428" s="327"/>
      <c r="E428" s="327"/>
      <c r="F428" s="327"/>
      <c r="G428" s="675"/>
      <c r="H428" s="675"/>
      <c r="I428" s="675"/>
      <c r="J428" s="675"/>
      <c r="K428" s="675"/>
      <c r="L428" s="675"/>
      <c r="M428" s="675"/>
      <c r="N428" s="675"/>
      <c r="O428" s="675"/>
      <c r="P428" s="675"/>
      <c r="Q428" s="675"/>
      <c r="R428" s="675"/>
      <c r="S428" s="675"/>
      <c r="T428" s="675"/>
      <c r="U428" s="675"/>
      <c r="V428" s="675"/>
      <c r="W428" s="327"/>
      <c r="X428" s="327"/>
      <c r="Y428" s="327"/>
      <c r="Z428" s="327"/>
      <c r="AA428" s="327"/>
    </row>
    <row r="429" spans="1:27" s="40" customFormat="1" ht="15">
      <c r="A429" s="327"/>
      <c r="B429" s="327"/>
      <c r="C429" s="327"/>
      <c r="D429" s="327"/>
      <c r="E429" s="327"/>
      <c r="F429" s="327"/>
      <c r="G429" s="675"/>
      <c r="H429" s="675"/>
      <c r="I429" s="675"/>
      <c r="J429" s="675"/>
      <c r="K429" s="675"/>
      <c r="L429" s="675"/>
      <c r="M429" s="675"/>
      <c r="N429" s="675"/>
      <c r="O429" s="675"/>
      <c r="P429" s="675"/>
      <c r="Q429" s="675"/>
      <c r="R429" s="675"/>
      <c r="S429" s="675"/>
      <c r="T429" s="675"/>
      <c r="U429" s="675"/>
      <c r="V429" s="675"/>
      <c r="W429" s="327"/>
      <c r="X429" s="327"/>
      <c r="Y429" s="327"/>
      <c r="Z429" s="327"/>
      <c r="AA429" s="327"/>
    </row>
    <row r="430" spans="1:27" s="40" customFormat="1" ht="15">
      <c r="A430" s="327"/>
      <c r="B430" s="327"/>
      <c r="C430" s="327"/>
      <c r="D430" s="327"/>
      <c r="E430" s="327"/>
      <c r="F430" s="327"/>
      <c r="G430" s="675"/>
      <c r="H430" s="675"/>
      <c r="I430" s="675"/>
      <c r="J430" s="675"/>
      <c r="K430" s="675"/>
      <c r="L430" s="675"/>
      <c r="M430" s="675"/>
      <c r="N430" s="675"/>
      <c r="O430" s="675"/>
      <c r="P430" s="675"/>
      <c r="Q430" s="675"/>
      <c r="R430" s="675"/>
      <c r="S430" s="675"/>
      <c r="T430" s="675"/>
      <c r="U430" s="675"/>
      <c r="V430" s="675"/>
      <c r="W430" s="327"/>
      <c r="X430" s="327"/>
      <c r="Y430" s="327"/>
      <c r="Z430" s="327"/>
      <c r="AA430" s="327"/>
    </row>
    <row r="431" spans="1:27" s="40" customFormat="1" ht="15">
      <c r="A431" s="327"/>
      <c r="B431" s="327"/>
      <c r="C431" s="327"/>
      <c r="D431" s="327"/>
      <c r="E431" s="327"/>
      <c r="F431" s="327"/>
      <c r="G431" s="675"/>
      <c r="H431" s="675"/>
      <c r="I431" s="675"/>
      <c r="J431" s="675"/>
      <c r="K431" s="675"/>
      <c r="L431" s="675"/>
      <c r="M431" s="675"/>
      <c r="N431" s="675"/>
      <c r="O431" s="675"/>
      <c r="P431" s="675"/>
      <c r="Q431" s="675"/>
      <c r="R431" s="675"/>
      <c r="S431" s="675"/>
      <c r="T431" s="675"/>
      <c r="U431" s="675"/>
      <c r="V431" s="675"/>
      <c r="W431" s="327"/>
      <c r="X431" s="327"/>
      <c r="Y431" s="327"/>
      <c r="Z431" s="327"/>
      <c r="AA431" s="327"/>
    </row>
    <row r="432" spans="1:27" s="40" customFormat="1" ht="15">
      <c r="A432" s="327"/>
      <c r="B432" s="327"/>
      <c r="C432" s="327"/>
      <c r="D432" s="327"/>
      <c r="E432" s="327"/>
      <c r="F432" s="327"/>
      <c r="G432" s="675"/>
      <c r="H432" s="675"/>
      <c r="I432" s="675"/>
      <c r="J432" s="675"/>
      <c r="K432" s="675"/>
      <c r="L432" s="675"/>
      <c r="M432" s="675"/>
      <c r="N432" s="675"/>
      <c r="O432" s="675"/>
      <c r="P432" s="675"/>
      <c r="Q432" s="675"/>
      <c r="R432" s="675"/>
      <c r="S432" s="675"/>
      <c r="T432" s="675"/>
      <c r="U432" s="675"/>
      <c r="V432" s="675"/>
      <c r="W432" s="327"/>
      <c r="X432" s="327"/>
      <c r="Y432" s="327"/>
      <c r="Z432" s="327"/>
      <c r="AA432" s="327"/>
    </row>
    <row r="433" spans="1:27" s="40" customFormat="1" ht="15">
      <c r="A433" s="327"/>
      <c r="B433" s="327"/>
      <c r="C433" s="327"/>
      <c r="D433" s="327"/>
      <c r="E433" s="327"/>
      <c r="F433" s="327"/>
      <c r="G433" s="675"/>
      <c r="H433" s="675"/>
      <c r="I433" s="675"/>
      <c r="J433" s="675"/>
      <c r="K433" s="675"/>
      <c r="L433" s="675"/>
      <c r="M433" s="675"/>
      <c r="N433" s="675"/>
      <c r="O433" s="675"/>
      <c r="P433" s="675"/>
      <c r="Q433" s="675"/>
      <c r="R433" s="675"/>
      <c r="S433" s="675"/>
      <c r="T433" s="675"/>
      <c r="U433" s="675"/>
      <c r="V433" s="675"/>
      <c r="W433" s="327"/>
      <c r="X433" s="327"/>
      <c r="Y433" s="327"/>
      <c r="Z433" s="327"/>
      <c r="AA433" s="327"/>
    </row>
    <row r="434" spans="1:27" s="40" customFormat="1" ht="15">
      <c r="A434" s="327"/>
      <c r="B434" s="327"/>
      <c r="C434" s="327"/>
      <c r="D434" s="327"/>
      <c r="E434" s="327"/>
      <c r="F434" s="327"/>
      <c r="G434" s="675"/>
      <c r="H434" s="675"/>
      <c r="I434" s="675"/>
      <c r="J434" s="675"/>
      <c r="K434" s="675"/>
      <c r="L434" s="675"/>
      <c r="M434" s="675"/>
      <c r="N434" s="675"/>
      <c r="O434" s="675"/>
      <c r="P434" s="675"/>
      <c r="Q434" s="675"/>
      <c r="R434" s="675"/>
      <c r="S434" s="675"/>
      <c r="T434" s="675"/>
      <c r="U434" s="675"/>
      <c r="V434" s="675"/>
      <c r="W434" s="327"/>
      <c r="X434" s="327"/>
      <c r="Y434" s="327"/>
      <c r="Z434" s="327"/>
      <c r="AA434" s="327"/>
    </row>
    <row r="435" spans="1:27" s="40" customFormat="1" ht="15">
      <c r="A435" s="327"/>
      <c r="B435" s="327"/>
      <c r="C435" s="327"/>
      <c r="D435" s="327"/>
      <c r="E435" s="327"/>
      <c r="F435" s="327"/>
      <c r="G435" s="675"/>
      <c r="H435" s="675"/>
      <c r="I435" s="675"/>
      <c r="J435" s="675"/>
      <c r="K435" s="675"/>
      <c r="L435" s="675"/>
      <c r="M435" s="675"/>
      <c r="N435" s="675"/>
      <c r="O435" s="675"/>
      <c r="P435" s="675"/>
      <c r="Q435" s="675"/>
      <c r="R435" s="675"/>
      <c r="S435" s="675"/>
      <c r="T435" s="675"/>
      <c r="U435" s="675"/>
      <c r="V435" s="675"/>
      <c r="W435" s="327"/>
      <c r="X435" s="327"/>
      <c r="Y435" s="327"/>
      <c r="Z435" s="327"/>
      <c r="AA435" s="327"/>
    </row>
    <row r="436" spans="1:27" s="40" customFormat="1" ht="15">
      <c r="A436" s="327"/>
      <c r="B436" s="327"/>
      <c r="C436" s="327"/>
      <c r="D436" s="327"/>
      <c r="E436" s="327"/>
      <c r="F436" s="327"/>
      <c r="G436" s="675"/>
      <c r="H436" s="675"/>
      <c r="I436" s="675"/>
      <c r="J436" s="675"/>
      <c r="K436" s="675"/>
      <c r="L436" s="675"/>
      <c r="M436" s="675"/>
      <c r="N436" s="675"/>
      <c r="O436" s="675"/>
      <c r="P436" s="675"/>
      <c r="Q436" s="675"/>
      <c r="R436" s="675"/>
      <c r="S436" s="675"/>
      <c r="T436" s="675"/>
      <c r="U436" s="675"/>
      <c r="V436" s="675"/>
      <c r="W436" s="327"/>
      <c r="X436" s="327"/>
      <c r="Y436" s="327"/>
      <c r="Z436" s="327"/>
      <c r="AA436" s="327"/>
    </row>
    <row r="437" spans="1:27" s="40" customFormat="1" ht="15">
      <c r="A437" s="327"/>
      <c r="B437" s="327"/>
      <c r="C437" s="327"/>
      <c r="D437" s="327"/>
      <c r="E437" s="327"/>
      <c r="F437" s="327"/>
      <c r="G437" s="675"/>
      <c r="H437" s="675"/>
      <c r="I437" s="675"/>
      <c r="J437" s="675"/>
      <c r="K437" s="675"/>
      <c r="L437" s="675"/>
      <c r="M437" s="675"/>
      <c r="N437" s="675"/>
      <c r="O437" s="675"/>
      <c r="P437" s="675"/>
      <c r="Q437" s="675"/>
      <c r="R437" s="675"/>
      <c r="S437" s="675"/>
      <c r="T437" s="675"/>
      <c r="U437" s="675"/>
      <c r="V437" s="675"/>
      <c r="W437" s="327"/>
      <c r="X437" s="327"/>
      <c r="Y437" s="327"/>
      <c r="Z437" s="327"/>
      <c r="AA437" s="327"/>
    </row>
    <row r="438" spans="1:27" s="40" customFormat="1" ht="15">
      <c r="A438" s="327"/>
      <c r="B438" s="327"/>
      <c r="C438" s="327"/>
      <c r="D438" s="327"/>
      <c r="E438" s="327"/>
      <c r="F438" s="327"/>
      <c r="G438" s="675"/>
      <c r="H438" s="675"/>
      <c r="I438" s="675"/>
      <c r="J438" s="675"/>
      <c r="K438" s="675"/>
      <c r="L438" s="675"/>
      <c r="M438" s="675"/>
      <c r="N438" s="675"/>
      <c r="O438" s="675"/>
      <c r="P438" s="675"/>
      <c r="Q438" s="675"/>
      <c r="R438" s="675"/>
      <c r="S438" s="675"/>
      <c r="T438" s="675"/>
      <c r="U438" s="675"/>
      <c r="V438" s="675"/>
      <c r="W438" s="327"/>
      <c r="X438" s="327"/>
      <c r="Y438" s="327"/>
      <c r="Z438" s="327"/>
      <c r="AA438" s="327"/>
    </row>
    <row r="439" spans="1:27" s="40" customFormat="1" ht="15">
      <c r="A439" s="327"/>
      <c r="B439" s="327"/>
      <c r="C439" s="327"/>
      <c r="D439" s="327"/>
      <c r="E439" s="327"/>
      <c r="F439" s="327"/>
      <c r="G439" s="675"/>
      <c r="H439" s="675"/>
      <c r="I439" s="675"/>
      <c r="J439" s="675"/>
      <c r="K439" s="675"/>
      <c r="L439" s="675"/>
      <c r="M439" s="675"/>
      <c r="N439" s="675"/>
      <c r="O439" s="675"/>
      <c r="P439" s="675"/>
      <c r="Q439" s="675"/>
      <c r="R439" s="675"/>
      <c r="S439" s="675"/>
      <c r="T439" s="675"/>
      <c r="U439" s="675"/>
      <c r="V439" s="675"/>
      <c r="W439" s="327"/>
      <c r="X439" s="327"/>
      <c r="Y439" s="327"/>
      <c r="Z439" s="327"/>
      <c r="AA439" s="327"/>
    </row>
    <row r="440" spans="1:27" s="40" customFormat="1" ht="15">
      <c r="A440" s="327"/>
      <c r="B440" s="327"/>
      <c r="C440" s="327"/>
      <c r="D440" s="327"/>
      <c r="E440" s="327"/>
      <c r="F440" s="327"/>
      <c r="G440" s="675"/>
      <c r="H440" s="675"/>
      <c r="I440" s="675"/>
      <c r="J440" s="675"/>
      <c r="K440" s="675"/>
      <c r="L440" s="675"/>
      <c r="M440" s="675"/>
      <c r="N440" s="675"/>
      <c r="O440" s="675"/>
      <c r="P440" s="675"/>
      <c r="Q440" s="675"/>
      <c r="R440" s="675"/>
      <c r="S440" s="675"/>
      <c r="T440" s="675"/>
      <c r="U440" s="675"/>
      <c r="V440" s="675"/>
      <c r="W440" s="327"/>
      <c r="X440" s="327"/>
      <c r="Y440" s="327"/>
      <c r="Z440" s="327"/>
      <c r="AA440" s="327"/>
    </row>
    <row r="441" spans="1:27" s="40" customFormat="1" ht="15">
      <c r="A441" s="327"/>
      <c r="B441" s="327"/>
      <c r="C441" s="327"/>
      <c r="D441" s="327"/>
      <c r="E441" s="327"/>
      <c r="F441" s="327"/>
      <c r="G441" s="675"/>
      <c r="H441" s="675"/>
      <c r="I441" s="675"/>
      <c r="J441" s="675"/>
      <c r="K441" s="675"/>
      <c r="L441" s="675"/>
      <c r="M441" s="675"/>
      <c r="N441" s="675"/>
      <c r="O441" s="675"/>
      <c r="P441" s="675"/>
      <c r="Q441" s="675"/>
      <c r="R441" s="675"/>
      <c r="S441" s="675"/>
      <c r="T441" s="675"/>
      <c r="U441" s="675"/>
      <c r="V441" s="675"/>
      <c r="W441" s="327"/>
      <c r="X441" s="327"/>
      <c r="Y441" s="327"/>
      <c r="Z441" s="327"/>
      <c r="AA441" s="327"/>
    </row>
    <row r="442" spans="1:27" s="40" customFormat="1" ht="15">
      <c r="A442" s="327"/>
      <c r="B442" s="327"/>
      <c r="C442" s="327"/>
      <c r="D442" s="327"/>
      <c r="E442" s="327"/>
      <c r="F442" s="327"/>
      <c r="G442" s="675"/>
      <c r="H442" s="675"/>
      <c r="I442" s="675"/>
      <c r="J442" s="675"/>
      <c r="K442" s="675"/>
      <c r="L442" s="675"/>
      <c r="M442" s="675"/>
      <c r="N442" s="675"/>
      <c r="O442" s="675"/>
      <c r="P442" s="675"/>
      <c r="Q442" s="675"/>
      <c r="R442" s="675"/>
      <c r="S442" s="675"/>
      <c r="T442" s="675"/>
      <c r="U442" s="675"/>
      <c r="V442" s="675"/>
      <c r="W442" s="327"/>
      <c r="X442" s="327"/>
      <c r="Y442" s="327"/>
      <c r="Z442" s="327"/>
      <c r="AA442" s="327"/>
    </row>
    <row r="443" spans="1:27" s="40" customFormat="1" ht="15">
      <c r="A443" s="327"/>
      <c r="B443" s="327"/>
      <c r="C443" s="327"/>
      <c r="D443" s="327"/>
      <c r="E443" s="327"/>
      <c r="F443" s="327"/>
      <c r="G443" s="675"/>
      <c r="H443" s="675"/>
      <c r="I443" s="675"/>
      <c r="J443" s="675"/>
      <c r="K443" s="675"/>
      <c r="L443" s="675"/>
      <c r="M443" s="675"/>
      <c r="N443" s="675"/>
      <c r="O443" s="675"/>
      <c r="P443" s="675"/>
      <c r="Q443" s="675"/>
      <c r="R443" s="675"/>
      <c r="S443" s="675"/>
      <c r="T443" s="675"/>
      <c r="U443" s="675"/>
      <c r="V443" s="675"/>
      <c r="W443" s="327"/>
      <c r="X443" s="327"/>
      <c r="Y443" s="327"/>
      <c r="Z443" s="327"/>
      <c r="AA443" s="327"/>
    </row>
    <row r="444" spans="1:27" s="40" customFormat="1" ht="15">
      <c r="A444" s="327"/>
      <c r="B444" s="327"/>
      <c r="C444" s="327"/>
      <c r="D444" s="327"/>
      <c r="E444" s="327"/>
      <c r="F444" s="327"/>
      <c r="G444" s="675"/>
      <c r="H444" s="675"/>
      <c r="I444" s="675"/>
      <c r="J444" s="675"/>
      <c r="K444" s="675"/>
      <c r="L444" s="675"/>
      <c r="M444" s="675"/>
      <c r="N444" s="675"/>
      <c r="O444" s="675"/>
      <c r="P444" s="675"/>
      <c r="Q444" s="675"/>
      <c r="R444" s="675"/>
      <c r="S444" s="675"/>
      <c r="T444" s="675"/>
      <c r="U444" s="675"/>
      <c r="V444" s="675"/>
      <c r="W444" s="327"/>
      <c r="X444" s="327"/>
      <c r="Y444" s="327"/>
      <c r="Z444" s="327"/>
      <c r="AA444" s="327"/>
    </row>
    <row r="445" spans="1:27" s="40" customFormat="1" ht="15">
      <c r="A445" s="327"/>
      <c r="B445" s="327"/>
      <c r="C445" s="327"/>
      <c r="D445" s="327"/>
      <c r="E445" s="327"/>
      <c r="F445" s="327"/>
      <c r="G445" s="675"/>
      <c r="H445" s="675"/>
      <c r="I445" s="675"/>
      <c r="J445" s="675"/>
      <c r="K445" s="675"/>
      <c r="L445" s="675"/>
      <c r="M445" s="675"/>
      <c r="N445" s="675"/>
      <c r="O445" s="675"/>
      <c r="P445" s="675"/>
      <c r="Q445" s="675"/>
      <c r="R445" s="675"/>
      <c r="S445" s="675"/>
      <c r="T445" s="675"/>
      <c r="U445" s="675"/>
      <c r="V445" s="675"/>
      <c r="W445" s="327"/>
      <c r="X445" s="327"/>
      <c r="Y445" s="327"/>
      <c r="Z445" s="327"/>
      <c r="AA445" s="327"/>
    </row>
    <row r="446" spans="1:27" s="40" customFormat="1" ht="15">
      <c r="A446" s="327"/>
      <c r="B446" s="327"/>
      <c r="C446" s="327"/>
      <c r="D446" s="327"/>
      <c r="E446" s="327"/>
      <c r="F446" s="327"/>
      <c r="G446" s="675"/>
      <c r="H446" s="675"/>
      <c r="I446" s="675"/>
      <c r="J446" s="675"/>
      <c r="K446" s="675"/>
      <c r="L446" s="675"/>
      <c r="M446" s="675"/>
      <c r="N446" s="675"/>
      <c r="O446" s="675"/>
      <c r="P446" s="675"/>
      <c r="Q446" s="675"/>
      <c r="R446" s="675"/>
      <c r="S446" s="675"/>
      <c r="T446" s="675"/>
      <c r="U446" s="675"/>
      <c r="V446" s="675"/>
      <c r="W446" s="327"/>
      <c r="X446" s="327"/>
      <c r="Y446" s="327"/>
      <c r="Z446" s="327"/>
      <c r="AA446" s="327"/>
    </row>
    <row r="447" spans="1:27" s="40" customFormat="1" ht="15">
      <c r="A447" s="327"/>
      <c r="B447" s="327"/>
      <c r="C447" s="327"/>
      <c r="D447" s="327"/>
      <c r="E447" s="327"/>
      <c r="F447" s="327"/>
      <c r="G447" s="675"/>
      <c r="H447" s="675"/>
      <c r="I447" s="675"/>
      <c r="J447" s="675"/>
      <c r="K447" s="675"/>
      <c r="L447" s="675"/>
      <c r="M447" s="675"/>
      <c r="N447" s="675"/>
      <c r="O447" s="675"/>
      <c r="P447" s="675"/>
      <c r="Q447" s="675"/>
      <c r="R447" s="675"/>
      <c r="S447" s="675"/>
      <c r="T447" s="675"/>
      <c r="U447" s="675"/>
      <c r="V447" s="675"/>
      <c r="W447" s="327"/>
      <c r="X447" s="327"/>
      <c r="Y447" s="327"/>
      <c r="Z447" s="327"/>
      <c r="AA447" s="327"/>
    </row>
    <row r="448" spans="1:27" s="40" customFormat="1" ht="15">
      <c r="A448" s="327"/>
      <c r="B448" s="327"/>
      <c r="C448" s="327"/>
      <c r="D448" s="327"/>
      <c r="E448" s="327"/>
      <c r="F448" s="327"/>
      <c r="G448" s="675"/>
      <c r="H448" s="675"/>
      <c r="I448" s="675"/>
      <c r="J448" s="675"/>
      <c r="K448" s="675"/>
      <c r="L448" s="675"/>
      <c r="M448" s="675"/>
      <c r="N448" s="675"/>
      <c r="O448" s="675"/>
      <c r="P448" s="675"/>
      <c r="Q448" s="675"/>
      <c r="R448" s="675"/>
      <c r="S448" s="675"/>
      <c r="T448" s="675"/>
      <c r="U448" s="675"/>
      <c r="V448" s="675"/>
      <c r="W448" s="327"/>
      <c r="X448" s="327"/>
      <c r="Y448" s="327"/>
      <c r="Z448" s="327"/>
      <c r="AA448" s="327"/>
    </row>
    <row r="449" spans="1:27" s="40" customFormat="1" ht="15">
      <c r="A449" s="327"/>
      <c r="B449" s="327"/>
      <c r="C449" s="327"/>
      <c r="D449" s="327"/>
      <c r="E449" s="327"/>
      <c r="F449" s="327"/>
      <c r="G449" s="675"/>
      <c r="H449" s="675"/>
      <c r="I449" s="675"/>
      <c r="J449" s="675"/>
      <c r="K449" s="675"/>
      <c r="L449" s="675"/>
      <c r="M449" s="675"/>
      <c r="N449" s="675"/>
      <c r="O449" s="675"/>
      <c r="P449" s="675"/>
      <c r="Q449" s="675"/>
      <c r="R449" s="675"/>
      <c r="S449" s="675"/>
      <c r="T449" s="675"/>
      <c r="U449" s="675"/>
      <c r="V449" s="675"/>
      <c r="W449" s="327"/>
      <c r="X449" s="327"/>
      <c r="Y449" s="327"/>
      <c r="Z449" s="327"/>
      <c r="AA449" s="327"/>
    </row>
    <row r="450" spans="1:27" s="40" customFormat="1" ht="15">
      <c r="A450" s="327"/>
      <c r="B450" s="327"/>
      <c r="C450" s="327"/>
      <c r="D450" s="327"/>
      <c r="E450" s="327"/>
      <c r="F450" s="327"/>
      <c r="G450" s="675"/>
      <c r="H450" s="675"/>
      <c r="I450" s="675"/>
      <c r="J450" s="675"/>
      <c r="K450" s="675"/>
      <c r="L450" s="675"/>
      <c r="M450" s="675"/>
      <c r="N450" s="675"/>
      <c r="O450" s="675"/>
      <c r="P450" s="675"/>
      <c r="Q450" s="675"/>
      <c r="R450" s="675"/>
      <c r="S450" s="675"/>
      <c r="T450" s="675"/>
      <c r="U450" s="675"/>
      <c r="V450" s="675"/>
      <c r="W450" s="327"/>
      <c r="X450" s="327"/>
      <c r="Y450" s="327"/>
      <c r="Z450" s="327"/>
      <c r="AA450" s="327"/>
    </row>
    <row r="451" spans="1:27" s="40" customFormat="1" ht="15">
      <c r="A451" s="327"/>
      <c r="B451" s="327"/>
      <c r="C451" s="327"/>
      <c r="D451" s="327"/>
      <c r="E451" s="327"/>
      <c r="F451" s="327"/>
      <c r="G451" s="675"/>
      <c r="H451" s="675"/>
      <c r="I451" s="675"/>
      <c r="J451" s="675"/>
      <c r="K451" s="675"/>
      <c r="L451" s="675"/>
      <c r="M451" s="675"/>
      <c r="N451" s="675"/>
      <c r="O451" s="675"/>
      <c r="P451" s="675"/>
      <c r="Q451" s="675"/>
      <c r="R451" s="675"/>
      <c r="S451" s="675"/>
      <c r="T451" s="675"/>
      <c r="U451" s="675"/>
      <c r="V451" s="675"/>
      <c r="W451" s="327"/>
      <c r="X451" s="327"/>
      <c r="Y451" s="327"/>
      <c r="Z451" s="327"/>
      <c r="AA451" s="327"/>
    </row>
    <row r="452" spans="1:27" s="40" customFormat="1" ht="15">
      <c r="A452" s="327"/>
      <c r="B452" s="327"/>
      <c r="C452" s="327"/>
      <c r="D452" s="327"/>
      <c r="E452" s="327"/>
      <c r="F452" s="327"/>
      <c r="G452" s="675"/>
      <c r="H452" s="675"/>
      <c r="I452" s="675"/>
      <c r="J452" s="675"/>
      <c r="K452" s="675"/>
      <c r="L452" s="675"/>
      <c r="M452" s="675"/>
      <c r="N452" s="675"/>
      <c r="O452" s="675"/>
      <c r="P452" s="675"/>
      <c r="Q452" s="675"/>
      <c r="R452" s="675"/>
      <c r="S452" s="675"/>
      <c r="T452" s="675"/>
      <c r="U452" s="675"/>
      <c r="V452" s="675"/>
      <c r="W452" s="327"/>
      <c r="X452" s="327"/>
      <c r="Y452" s="327"/>
      <c r="Z452" s="327"/>
      <c r="AA452" s="327"/>
    </row>
    <row r="453" spans="1:27" s="40" customFormat="1" ht="15">
      <c r="A453" s="327"/>
      <c r="B453" s="327"/>
      <c r="C453" s="327"/>
      <c r="D453" s="327"/>
      <c r="E453" s="327"/>
      <c r="F453" s="327"/>
      <c r="G453" s="675"/>
      <c r="H453" s="675"/>
      <c r="I453" s="675"/>
      <c r="J453" s="675"/>
      <c r="K453" s="675"/>
      <c r="L453" s="675"/>
      <c r="M453" s="675"/>
      <c r="N453" s="675"/>
      <c r="O453" s="675"/>
      <c r="P453" s="675"/>
      <c r="Q453" s="675"/>
      <c r="R453" s="675"/>
      <c r="S453" s="675"/>
      <c r="T453" s="675"/>
      <c r="U453" s="675"/>
      <c r="V453" s="675"/>
      <c r="W453" s="327"/>
      <c r="X453" s="327"/>
      <c r="Y453" s="327"/>
      <c r="Z453" s="327"/>
      <c r="AA453" s="327"/>
    </row>
    <row r="454" spans="1:27" s="40" customFormat="1" ht="15">
      <c r="A454" s="327"/>
      <c r="B454" s="327"/>
      <c r="C454" s="327"/>
      <c r="D454" s="327"/>
      <c r="E454" s="327"/>
      <c r="F454" s="327"/>
      <c r="G454" s="675"/>
      <c r="H454" s="675"/>
      <c r="I454" s="675"/>
      <c r="J454" s="675"/>
      <c r="K454" s="675"/>
      <c r="L454" s="675"/>
      <c r="M454" s="675"/>
      <c r="N454" s="675"/>
      <c r="O454" s="675"/>
      <c r="P454" s="675"/>
      <c r="Q454" s="675"/>
      <c r="R454" s="675"/>
      <c r="S454" s="675"/>
      <c r="T454" s="675"/>
      <c r="U454" s="675"/>
      <c r="V454" s="675"/>
      <c r="W454" s="327"/>
      <c r="X454" s="327"/>
      <c r="Y454" s="327"/>
      <c r="Z454" s="327"/>
      <c r="AA454" s="327"/>
    </row>
    <row r="455" spans="1:27" s="40" customFormat="1" ht="15">
      <c r="A455" s="327"/>
      <c r="B455" s="327"/>
      <c r="C455" s="327"/>
      <c r="D455" s="327"/>
      <c r="E455" s="327"/>
      <c r="F455" s="327"/>
      <c r="G455" s="675"/>
      <c r="H455" s="675"/>
      <c r="I455" s="675"/>
      <c r="J455" s="675"/>
      <c r="K455" s="675"/>
      <c r="L455" s="675"/>
      <c r="M455" s="675"/>
      <c r="N455" s="675"/>
      <c r="O455" s="675"/>
      <c r="P455" s="675"/>
      <c r="Q455" s="675"/>
      <c r="R455" s="675"/>
      <c r="S455" s="675"/>
      <c r="T455" s="675"/>
      <c r="U455" s="675"/>
      <c r="V455" s="675"/>
      <c r="W455" s="327"/>
      <c r="X455" s="327"/>
      <c r="Y455" s="327"/>
      <c r="Z455" s="327"/>
      <c r="AA455" s="327"/>
    </row>
    <row r="456" spans="1:27" s="40" customFormat="1" ht="15">
      <c r="A456" s="327"/>
      <c r="B456" s="327"/>
      <c r="C456" s="327"/>
      <c r="D456" s="327"/>
      <c r="E456" s="327"/>
      <c r="F456" s="327"/>
      <c r="G456" s="675"/>
      <c r="H456" s="675"/>
      <c r="I456" s="675"/>
      <c r="J456" s="675"/>
      <c r="K456" s="675"/>
      <c r="L456" s="675"/>
      <c r="M456" s="675"/>
      <c r="N456" s="675"/>
      <c r="O456" s="675"/>
      <c r="P456" s="675"/>
      <c r="Q456" s="675"/>
      <c r="R456" s="675"/>
      <c r="S456" s="675"/>
      <c r="T456" s="675"/>
      <c r="U456" s="675"/>
      <c r="V456" s="675"/>
      <c r="W456" s="327"/>
      <c r="X456" s="327"/>
      <c r="Y456" s="327"/>
      <c r="Z456" s="327"/>
      <c r="AA456" s="327"/>
    </row>
    <row r="457" spans="1:27" s="40" customFormat="1" ht="15">
      <c r="A457" s="327"/>
      <c r="B457" s="327"/>
      <c r="C457" s="327"/>
      <c r="D457" s="327"/>
      <c r="E457" s="327"/>
      <c r="F457" s="327"/>
      <c r="G457" s="675"/>
      <c r="H457" s="675"/>
      <c r="I457" s="675"/>
      <c r="J457" s="675"/>
      <c r="K457" s="675"/>
      <c r="L457" s="675"/>
      <c r="M457" s="675"/>
      <c r="N457" s="675"/>
      <c r="O457" s="675"/>
      <c r="P457" s="675"/>
      <c r="Q457" s="675"/>
      <c r="R457" s="675"/>
      <c r="S457" s="675"/>
      <c r="T457" s="675"/>
      <c r="U457" s="675"/>
      <c r="V457" s="675"/>
      <c r="W457" s="327"/>
      <c r="X457" s="327"/>
      <c r="Y457" s="327"/>
      <c r="Z457" s="327"/>
      <c r="AA457" s="327"/>
    </row>
    <row r="458" spans="1:27" s="40" customFormat="1" ht="15">
      <c r="A458" s="327"/>
      <c r="B458" s="327"/>
      <c r="C458" s="327"/>
      <c r="D458" s="327"/>
      <c r="E458" s="327"/>
      <c r="F458" s="327"/>
      <c r="G458" s="675"/>
      <c r="H458" s="675"/>
      <c r="I458" s="675"/>
      <c r="J458" s="675"/>
      <c r="K458" s="675"/>
      <c r="L458" s="675"/>
      <c r="M458" s="675"/>
      <c r="N458" s="675"/>
      <c r="O458" s="675"/>
      <c r="P458" s="675"/>
      <c r="Q458" s="675"/>
      <c r="R458" s="675"/>
      <c r="S458" s="675"/>
      <c r="T458" s="675"/>
      <c r="U458" s="675"/>
      <c r="V458" s="675"/>
      <c r="W458" s="327"/>
      <c r="X458" s="327"/>
      <c r="Y458" s="327"/>
      <c r="Z458" s="327"/>
      <c r="AA458" s="327"/>
    </row>
    <row r="459" spans="1:27" s="40" customFormat="1" ht="15">
      <c r="A459" s="327"/>
      <c r="B459" s="327"/>
      <c r="C459" s="327"/>
      <c r="D459" s="327"/>
      <c r="E459" s="327"/>
      <c r="F459" s="327"/>
      <c r="G459" s="675"/>
      <c r="H459" s="675"/>
      <c r="I459" s="675"/>
      <c r="J459" s="675"/>
      <c r="K459" s="675"/>
      <c r="L459" s="675"/>
      <c r="M459" s="675"/>
      <c r="N459" s="675"/>
      <c r="O459" s="675"/>
      <c r="P459" s="675"/>
      <c r="Q459" s="675"/>
      <c r="R459" s="675"/>
      <c r="S459" s="675"/>
      <c r="T459" s="675"/>
      <c r="U459" s="675"/>
      <c r="V459" s="675"/>
      <c r="W459" s="327"/>
      <c r="X459" s="327"/>
      <c r="Y459" s="327"/>
      <c r="Z459" s="327"/>
      <c r="AA459" s="327"/>
    </row>
    <row r="460" spans="1:27" s="40" customFormat="1" ht="15">
      <c r="A460" s="327"/>
      <c r="B460" s="327"/>
      <c r="C460" s="327"/>
      <c r="D460" s="327"/>
      <c r="E460" s="327"/>
      <c r="F460" s="327"/>
      <c r="G460" s="675"/>
      <c r="H460" s="675"/>
      <c r="I460" s="675"/>
      <c r="J460" s="675"/>
      <c r="K460" s="675"/>
      <c r="L460" s="675"/>
      <c r="M460" s="675"/>
      <c r="N460" s="675"/>
      <c r="O460" s="675"/>
      <c r="P460" s="675"/>
      <c r="Q460" s="675"/>
      <c r="R460" s="675"/>
      <c r="S460" s="675"/>
      <c r="T460" s="675"/>
      <c r="U460" s="675"/>
      <c r="V460" s="675"/>
      <c r="W460" s="327"/>
      <c r="X460" s="327"/>
      <c r="Y460" s="327"/>
      <c r="Z460" s="327"/>
      <c r="AA460" s="327"/>
    </row>
    <row r="461" spans="1:27" s="40" customFormat="1" ht="15">
      <c r="A461" s="327"/>
      <c r="B461" s="327"/>
      <c r="C461" s="327"/>
      <c r="D461" s="327"/>
      <c r="E461" s="327"/>
      <c r="F461" s="327"/>
      <c r="G461" s="675"/>
      <c r="H461" s="675"/>
      <c r="I461" s="675"/>
      <c r="J461" s="675"/>
      <c r="K461" s="675"/>
      <c r="L461" s="675"/>
      <c r="M461" s="675"/>
      <c r="N461" s="675"/>
      <c r="O461" s="675"/>
      <c r="P461" s="675"/>
      <c r="Q461" s="675"/>
      <c r="R461" s="675"/>
      <c r="S461" s="675"/>
      <c r="T461" s="675"/>
      <c r="U461" s="675"/>
      <c r="V461" s="675"/>
      <c r="W461" s="327"/>
      <c r="X461" s="327"/>
      <c r="Y461" s="327"/>
      <c r="Z461" s="327"/>
      <c r="AA461" s="327"/>
    </row>
    <row r="462" spans="1:27" s="40" customFormat="1" ht="15">
      <c r="A462" s="327"/>
      <c r="B462" s="327"/>
      <c r="C462" s="327"/>
      <c r="D462" s="327"/>
      <c r="E462" s="327"/>
      <c r="F462" s="327"/>
      <c r="G462" s="675"/>
      <c r="H462" s="675"/>
      <c r="I462" s="675"/>
      <c r="J462" s="675"/>
      <c r="K462" s="675"/>
      <c r="L462" s="675"/>
      <c r="M462" s="675"/>
      <c r="N462" s="675"/>
      <c r="O462" s="675"/>
      <c r="P462" s="675"/>
      <c r="Q462" s="675"/>
      <c r="R462" s="675"/>
      <c r="S462" s="675"/>
      <c r="T462" s="675"/>
      <c r="U462" s="675"/>
      <c r="V462" s="675"/>
      <c r="W462" s="327"/>
      <c r="X462" s="327"/>
      <c r="Y462" s="327"/>
      <c r="Z462" s="327"/>
      <c r="AA462" s="327"/>
    </row>
    <row r="463" spans="1:27" s="40" customFormat="1" ht="15">
      <c r="A463" s="327"/>
      <c r="B463" s="327"/>
      <c r="C463" s="327"/>
      <c r="D463" s="327"/>
      <c r="E463" s="327"/>
      <c r="F463" s="327"/>
      <c r="G463" s="675"/>
      <c r="H463" s="675"/>
      <c r="I463" s="675"/>
      <c r="J463" s="675"/>
      <c r="K463" s="675"/>
      <c r="L463" s="675"/>
      <c r="M463" s="675"/>
      <c r="N463" s="675"/>
      <c r="O463" s="675"/>
      <c r="P463" s="675"/>
      <c r="Q463" s="675"/>
      <c r="R463" s="675"/>
      <c r="S463" s="675"/>
      <c r="T463" s="675"/>
      <c r="U463" s="675"/>
      <c r="V463" s="675"/>
      <c r="W463" s="327"/>
      <c r="X463" s="327"/>
      <c r="Y463" s="327"/>
      <c r="Z463" s="327"/>
      <c r="AA463" s="327"/>
    </row>
    <row r="464" spans="1:27" s="40" customFormat="1" ht="15">
      <c r="A464" s="327"/>
      <c r="B464" s="327"/>
      <c r="C464" s="327"/>
      <c r="D464" s="327"/>
      <c r="E464" s="327"/>
      <c r="F464" s="327"/>
      <c r="G464" s="675"/>
      <c r="H464" s="675"/>
      <c r="I464" s="675"/>
      <c r="J464" s="675"/>
      <c r="K464" s="675"/>
      <c r="L464" s="675"/>
      <c r="M464" s="675"/>
      <c r="N464" s="675"/>
      <c r="O464" s="675"/>
      <c r="P464" s="675"/>
      <c r="Q464" s="675"/>
      <c r="R464" s="675"/>
      <c r="S464" s="675"/>
      <c r="T464" s="675"/>
      <c r="U464" s="675"/>
      <c r="V464" s="675"/>
      <c r="W464" s="327"/>
      <c r="X464" s="327"/>
      <c r="Y464" s="327"/>
      <c r="Z464" s="327"/>
      <c r="AA464" s="327"/>
    </row>
    <row r="465" spans="1:27" s="40" customFormat="1" ht="15">
      <c r="A465" s="327"/>
      <c r="B465" s="327"/>
      <c r="C465" s="327"/>
      <c r="D465" s="327"/>
      <c r="E465" s="327"/>
      <c r="F465" s="327"/>
      <c r="G465" s="675"/>
      <c r="H465" s="675"/>
      <c r="I465" s="675"/>
      <c r="J465" s="675"/>
      <c r="K465" s="675"/>
      <c r="L465" s="675"/>
      <c r="M465" s="675"/>
      <c r="N465" s="675"/>
      <c r="O465" s="675"/>
      <c r="P465" s="675"/>
      <c r="Q465" s="675"/>
      <c r="R465" s="675"/>
      <c r="S465" s="675"/>
      <c r="T465" s="675"/>
      <c r="U465" s="675"/>
      <c r="V465" s="675"/>
      <c r="W465" s="327"/>
      <c r="X465" s="327"/>
      <c r="Y465" s="327"/>
      <c r="Z465" s="327"/>
      <c r="AA465" s="327"/>
    </row>
    <row r="466" spans="1:27" s="40" customFormat="1" ht="15">
      <c r="A466" s="327"/>
      <c r="B466" s="327"/>
      <c r="C466" s="327"/>
      <c r="D466" s="327"/>
      <c r="E466" s="327"/>
      <c r="F466" s="327"/>
      <c r="G466" s="675"/>
      <c r="H466" s="675"/>
      <c r="I466" s="675"/>
      <c r="J466" s="675"/>
      <c r="K466" s="675"/>
      <c r="L466" s="675"/>
      <c r="M466" s="675"/>
      <c r="N466" s="675"/>
      <c r="O466" s="675"/>
      <c r="P466" s="675"/>
      <c r="Q466" s="675"/>
      <c r="R466" s="675"/>
      <c r="S466" s="675"/>
      <c r="T466" s="675"/>
      <c r="U466" s="675"/>
      <c r="V466" s="675"/>
      <c r="W466" s="327"/>
      <c r="X466" s="327"/>
      <c r="Y466" s="327"/>
      <c r="Z466" s="327"/>
      <c r="AA466" s="327"/>
    </row>
    <row r="467" spans="1:27" s="40" customFormat="1" ht="15">
      <c r="A467" s="327"/>
      <c r="B467" s="327"/>
      <c r="C467" s="327"/>
      <c r="D467" s="327"/>
      <c r="E467" s="327"/>
      <c r="F467" s="327"/>
      <c r="G467" s="675"/>
      <c r="H467" s="675"/>
      <c r="I467" s="675"/>
      <c r="J467" s="675"/>
      <c r="K467" s="675"/>
      <c r="L467" s="675"/>
      <c r="M467" s="675"/>
      <c r="N467" s="675"/>
      <c r="O467" s="675"/>
      <c r="P467" s="675"/>
      <c r="Q467" s="675"/>
      <c r="R467" s="675"/>
      <c r="S467" s="675"/>
      <c r="T467" s="675"/>
      <c r="U467" s="675"/>
      <c r="V467" s="675"/>
      <c r="W467" s="327"/>
      <c r="X467" s="327"/>
      <c r="Y467" s="327"/>
      <c r="Z467" s="327"/>
      <c r="AA467" s="327"/>
    </row>
    <row r="468" spans="1:27" s="40" customFormat="1" ht="15">
      <c r="A468" s="327"/>
      <c r="B468" s="327"/>
      <c r="C468" s="327"/>
      <c r="D468" s="327"/>
      <c r="E468" s="327"/>
      <c r="F468" s="327"/>
      <c r="G468" s="675"/>
      <c r="H468" s="675"/>
      <c r="I468" s="675"/>
      <c r="J468" s="675"/>
      <c r="K468" s="675"/>
      <c r="L468" s="675"/>
      <c r="M468" s="675"/>
      <c r="N468" s="675"/>
      <c r="O468" s="675"/>
      <c r="P468" s="675"/>
      <c r="Q468" s="675"/>
      <c r="R468" s="675"/>
      <c r="S468" s="675"/>
      <c r="T468" s="675"/>
      <c r="U468" s="675"/>
      <c r="V468" s="675"/>
      <c r="W468" s="327"/>
      <c r="X468" s="327"/>
      <c r="Y468" s="327"/>
      <c r="Z468" s="327"/>
      <c r="AA468" s="327"/>
    </row>
    <row r="469" spans="1:27" s="40" customFormat="1" ht="15">
      <c r="A469" s="327"/>
      <c r="B469" s="327"/>
      <c r="C469" s="327"/>
      <c r="D469" s="327"/>
      <c r="E469" s="327"/>
      <c r="F469" s="327"/>
      <c r="G469" s="675"/>
      <c r="H469" s="675"/>
      <c r="I469" s="675"/>
      <c r="J469" s="675"/>
      <c r="K469" s="675"/>
      <c r="L469" s="675"/>
      <c r="M469" s="675"/>
      <c r="N469" s="675"/>
      <c r="O469" s="675"/>
      <c r="P469" s="675"/>
      <c r="Q469" s="675"/>
      <c r="R469" s="675"/>
      <c r="S469" s="675"/>
      <c r="T469" s="675"/>
      <c r="U469" s="675"/>
      <c r="V469" s="675"/>
      <c r="W469" s="327"/>
      <c r="X469" s="327"/>
      <c r="Y469" s="327"/>
      <c r="Z469" s="327"/>
      <c r="AA469" s="327"/>
    </row>
    <row r="470" spans="1:27" s="40" customFormat="1" ht="15">
      <c r="A470" s="327"/>
      <c r="B470" s="327"/>
      <c r="C470" s="327"/>
      <c r="D470" s="327"/>
      <c r="E470" s="327"/>
      <c r="F470" s="327"/>
      <c r="G470" s="675"/>
      <c r="H470" s="675"/>
      <c r="I470" s="675"/>
      <c r="J470" s="675"/>
      <c r="K470" s="675"/>
      <c r="L470" s="675"/>
      <c r="M470" s="675"/>
      <c r="N470" s="675"/>
      <c r="O470" s="675"/>
      <c r="P470" s="675"/>
      <c r="Q470" s="675"/>
      <c r="R470" s="675"/>
      <c r="S470" s="675"/>
      <c r="T470" s="675"/>
      <c r="U470" s="675"/>
      <c r="V470" s="675"/>
      <c r="W470" s="327"/>
      <c r="X470" s="327"/>
      <c r="Y470" s="327"/>
      <c r="Z470" s="327"/>
      <c r="AA470" s="327"/>
    </row>
    <row r="471" spans="1:27" s="40" customFormat="1" ht="15">
      <c r="A471" s="327"/>
      <c r="B471" s="327"/>
      <c r="C471" s="327"/>
      <c r="D471" s="327"/>
      <c r="E471" s="327"/>
      <c r="F471" s="327"/>
      <c r="G471" s="675"/>
      <c r="H471" s="675"/>
      <c r="I471" s="675"/>
      <c r="J471" s="675"/>
      <c r="K471" s="675"/>
      <c r="L471" s="675"/>
      <c r="M471" s="675"/>
      <c r="N471" s="675"/>
      <c r="O471" s="675"/>
      <c r="P471" s="675"/>
      <c r="Q471" s="675"/>
      <c r="R471" s="675"/>
      <c r="S471" s="675"/>
      <c r="T471" s="675"/>
      <c r="U471" s="675"/>
      <c r="V471" s="675"/>
      <c r="W471" s="327"/>
      <c r="X471" s="327"/>
      <c r="Y471" s="327"/>
      <c r="Z471" s="327"/>
      <c r="AA471" s="327"/>
    </row>
    <row r="472" spans="1:27" s="40" customFormat="1" ht="15">
      <c r="A472" s="327"/>
      <c r="B472" s="327"/>
      <c r="C472" s="327"/>
      <c r="D472" s="327"/>
      <c r="E472" s="327"/>
      <c r="F472" s="327"/>
      <c r="G472" s="675"/>
      <c r="H472" s="675"/>
      <c r="I472" s="675"/>
      <c r="J472" s="675"/>
      <c r="K472" s="675"/>
      <c r="L472" s="675"/>
      <c r="M472" s="675"/>
      <c r="N472" s="675"/>
      <c r="O472" s="675"/>
      <c r="P472" s="675"/>
      <c r="Q472" s="675"/>
      <c r="R472" s="675"/>
      <c r="S472" s="675"/>
      <c r="T472" s="675"/>
      <c r="U472" s="675"/>
      <c r="V472" s="675"/>
      <c r="W472" s="327"/>
      <c r="X472" s="327"/>
      <c r="Y472" s="327"/>
      <c r="Z472" s="327"/>
      <c r="AA472" s="327"/>
    </row>
    <row r="473" spans="1:27" s="40" customFormat="1" ht="15">
      <c r="A473" s="327"/>
      <c r="B473" s="327"/>
      <c r="C473" s="327"/>
      <c r="D473" s="327"/>
      <c r="E473" s="327"/>
      <c r="F473" s="327"/>
      <c r="G473" s="675"/>
      <c r="H473" s="675"/>
      <c r="I473" s="675"/>
      <c r="J473" s="675"/>
      <c r="K473" s="675"/>
      <c r="L473" s="675"/>
      <c r="M473" s="675"/>
      <c r="N473" s="675"/>
      <c r="O473" s="675"/>
      <c r="P473" s="675"/>
      <c r="Q473" s="675"/>
      <c r="R473" s="675"/>
      <c r="S473" s="675"/>
      <c r="T473" s="675"/>
      <c r="U473" s="675"/>
      <c r="V473" s="675"/>
      <c r="W473" s="327"/>
      <c r="X473" s="327"/>
      <c r="Y473" s="327"/>
      <c r="Z473" s="327"/>
      <c r="AA473" s="327"/>
    </row>
    <row r="474" spans="1:27" s="40" customFormat="1" ht="15">
      <c r="A474" s="327"/>
      <c r="B474" s="327"/>
      <c r="C474" s="327"/>
      <c r="D474" s="327"/>
      <c r="E474" s="327"/>
      <c r="F474" s="327"/>
      <c r="G474" s="675"/>
      <c r="H474" s="675"/>
      <c r="I474" s="675"/>
      <c r="J474" s="675"/>
      <c r="K474" s="675"/>
      <c r="L474" s="675"/>
      <c r="M474" s="675"/>
      <c r="N474" s="675"/>
      <c r="O474" s="675"/>
      <c r="P474" s="675"/>
      <c r="Q474" s="675"/>
      <c r="R474" s="675"/>
      <c r="S474" s="675"/>
      <c r="T474" s="675"/>
      <c r="U474" s="675"/>
      <c r="V474" s="675"/>
      <c r="W474" s="327"/>
      <c r="X474" s="327"/>
      <c r="Y474" s="327"/>
      <c r="Z474" s="327"/>
      <c r="AA474" s="327"/>
    </row>
    <row r="475" spans="1:27" s="40" customFormat="1" ht="15">
      <c r="A475" s="327"/>
      <c r="B475" s="327"/>
      <c r="C475" s="327"/>
      <c r="D475" s="327"/>
      <c r="E475" s="327"/>
      <c r="F475" s="327"/>
      <c r="G475" s="675"/>
      <c r="H475" s="675"/>
      <c r="I475" s="675"/>
      <c r="J475" s="675"/>
      <c r="K475" s="675"/>
      <c r="L475" s="675"/>
      <c r="M475" s="675"/>
      <c r="N475" s="675"/>
      <c r="O475" s="675"/>
      <c r="P475" s="675"/>
      <c r="Q475" s="675"/>
      <c r="R475" s="675"/>
      <c r="S475" s="675"/>
      <c r="T475" s="675"/>
      <c r="U475" s="675"/>
      <c r="V475" s="675"/>
      <c r="W475" s="327"/>
      <c r="X475" s="327"/>
      <c r="Y475" s="327"/>
      <c r="Z475" s="327"/>
      <c r="AA475" s="327"/>
    </row>
    <row r="476" spans="1:27" s="40" customFormat="1" ht="15">
      <c r="A476" s="327"/>
      <c r="B476" s="327"/>
      <c r="C476" s="327"/>
      <c r="D476" s="327"/>
      <c r="E476" s="327"/>
      <c r="F476" s="327"/>
      <c r="G476" s="675"/>
      <c r="H476" s="675"/>
      <c r="I476" s="675"/>
      <c r="J476" s="675"/>
      <c r="K476" s="675"/>
      <c r="L476" s="675"/>
      <c r="M476" s="675"/>
      <c r="N476" s="675"/>
      <c r="O476" s="675"/>
      <c r="P476" s="675"/>
      <c r="Q476" s="675"/>
      <c r="R476" s="675"/>
      <c r="S476" s="675"/>
      <c r="T476" s="675"/>
      <c r="U476" s="675"/>
      <c r="V476" s="675"/>
      <c r="W476" s="327"/>
      <c r="X476" s="327"/>
      <c r="Y476" s="327"/>
      <c r="Z476" s="327"/>
      <c r="AA476" s="327"/>
    </row>
    <row r="477" spans="1:27" s="40" customFormat="1" ht="15">
      <c r="A477" s="327"/>
      <c r="B477" s="327"/>
      <c r="C477" s="327"/>
      <c r="D477" s="327"/>
      <c r="E477" s="327"/>
      <c r="F477" s="327"/>
      <c r="G477" s="675"/>
      <c r="H477" s="675"/>
      <c r="I477" s="675"/>
      <c r="J477" s="675"/>
      <c r="K477" s="675"/>
      <c r="L477" s="675"/>
      <c r="M477" s="675"/>
      <c r="N477" s="675"/>
      <c r="O477" s="675"/>
      <c r="P477" s="675"/>
      <c r="Q477" s="675"/>
      <c r="R477" s="675"/>
      <c r="S477" s="675"/>
      <c r="T477" s="675"/>
      <c r="U477" s="675"/>
      <c r="V477" s="675"/>
      <c r="W477" s="327"/>
      <c r="X477" s="327"/>
      <c r="Y477" s="327"/>
      <c r="Z477" s="327"/>
      <c r="AA477" s="327"/>
    </row>
    <row r="478" spans="1:27" s="40" customFormat="1" ht="15">
      <c r="A478" s="327"/>
      <c r="B478" s="327"/>
      <c r="C478" s="327"/>
      <c r="D478" s="327"/>
      <c r="E478" s="327"/>
      <c r="F478" s="327"/>
      <c r="G478" s="675"/>
      <c r="H478" s="675"/>
      <c r="I478" s="675"/>
      <c r="J478" s="675"/>
      <c r="K478" s="675"/>
      <c r="L478" s="675"/>
      <c r="M478" s="675"/>
      <c r="N478" s="675"/>
      <c r="O478" s="675"/>
      <c r="P478" s="675"/>
      <c r="Q478" s="675"/>
      <c r="R478" s="675"/>
      <c r="S478" s="675"/>
      <c r="T478" s="675"/>
      <c r="U478" s="675"/>
      <c r="V478" s="675"/>
      <c r="W478" s="327"/>
      <c r="X478" s="327"/>
      <c r="Y478" s="327"/>
      <c r="Z478" s="327"/>
      <c r="AA478" s="327"/>
    </row>
    <row r="479" spans="1:27" s="40" customFormat="1" ht="15">
      <c r="A479" s="327"/>
      <c r="B479" s="327"/>
      <c r="C479" s="327"/>
      <c r="D479" s="327"/>
      <c r="E479" s="327"/>
      <c r="F479" s="327"/>
      <c r="G479" s="675"/>
      <c r="H479" s="675"/>
      <c r="I479" s="675"/>
      <c r="J479" s="675"/>
      <c r="K479" s="675"/>
      <c r="L479" s="675"/>
      <c r="M479" s="675"/>
      <c r="N479" s="675"/>
      <c r="O479" s="675"/>
      <c r="P479" s="675"/>
      <c r="Q479" s="675"/>
      <c r="R479" s="675"/>
      <c r="S479" s="675"/>
      <c r="T479" s="675"/>
      <c r="U479" s="675"/>
      <c r="V479" s="675"/>
      <c r="W479" s="327"/>
      <c r="X479" s="327"/>
      <c r="Y479" s="327"/>
      <c r="Z479" s="327"/>
      <c r="AA479" s="327"/>
    </row>
    <row r="480" spans="1:27" s="40" customFormat="1" ht="15">
      <c r="A480" s="327"/>
      <c r="B480" s="327"/>
      <c r="C480" s="327"/>
      <c r="D480" s="327"/>
      <c r="E480" s="327"/>
      <c r="F480" s="327"/>
      <c r="G480" s="675"/>
      <c r="H480" s="675"/>
      <c r="I480" s="675"/>
      <c r="J480" s="675"/>
      <c r="K480" s="675"/>
      <c r="L480" s="675"/>
      <c r="M480" s="675"/>
      <c r="N480" s="675"/>
      <c r="O480" s="675"/>
      <c r="P480" s="675"/>
      <c r="Q480" s="675"/>
      <c r="R480" s="675"/>
      <c r="S480" s="675"/>
      <c r="T480" s="675"/>
      <c r="U480" s="675"/>
      <c r="V480" s="675"/>
      <c r="W480" s="327"/>
      <c r="X480" s="327"/>
      <c r="Y480" s="327"/>
      <c r="Z480" s="327"/>
      <c r="AA480" s="327"/>
    </row>
    <row r="481" spans="1:27" s="40" customFormat="1" ht="15">
      <c r="A481" s="327"/>
      <c r="B481" s="327"/>
      <c r="C481" s="327"/>
      <c r="D481" s="327"/>
      <c r="E481" s="327"/>
      <c r="F481" s="327"/>
      <c r="G481" s="675"/>
      <c r="H481" s="675"/>
      <c r="I481" s="675"/>
      <c r="J481" s="675"/>
      <c r="K481" s="675"/>
      <c r="L481" s="675"/>
      <c r="M481" s="675"/>
      <c r="N481" s="675"/>
      <c r="O481" s="675"/>
      <c r="P481" s="675"/>
      <c r="Q481" s="675"/>
      <c r="R481" s="675"/>
      <c r="S481" s="675"/>
      <c r="T481" s="675"/>
      <c r="U481" s="675"/>
      <c r="V481" s="675"/>
      <c r="W481" s="327"/>
      <c r="X481" s="327"/>
      <c r="Y481" s="327"/>
      <c r="Z481" s="327"/>
      <c r="AA481" s="327"/>
    </row>
    <row r="482" spans="1:27" s="40" customFormat="1" ht="15">
      <c r="A482" s="327"/>
      <c r="B482" s="327"/>
      <c r="C482" s="327"/>
      <c r="D482" s="327"/>
      <c r="E482" s="327"/>
      <c r="F482" s="327"/>
      <c r="G482" s="675"/>
      <c r="H482" s="675"/>
      <c r="I482" s="675"/>
      <c r="J482" s="675"/>
      <c r="K482" s="675"/>
      <c r="L482" s="675"/>
      <c r="M482" s="675"/>
      <c r="N482" s="675"/>
      <c r="O482" s="675"/>
      <c r="P482" s="675"/>
      <c r="Q482" s="675"/>
      <c r="R482" s="675"/>
      <c r="S482" s="675"/>
      <c r="T482" s="675"/>
      <c r="U482" s="675"/>
      <c r="V482" s="675"/>
      <c r="W482" s="327"/>
      <c r="X482" s="327"/>
      <c r="Y482" s="327"/>
      <c r="Z482" s="327"/>
      <c r="AA482" s="327"/>
    </row>
    <row r="483" spans="1:27" s="40" customFormat="1" ht="15">
      <c r="A483" s="327"/>
      <c r="B483" s="327"/>
      <c r="C483" s="327"/>
      <c r="D483" s="327"/>
      <c r="E483" s="327"/>
      <c r="F483" s="327"/>
      <c r="G483" s="675"/>
      <c r="H483" s="675"/>
      <c r="I483" s="675"/>
      <c r="J483" s="675"/>
      <c r="K483" s="675"/>
      <c r="L483" s="675"/>
      <c r="M483" s="675"/>
      <c r="N483" s="675"/>
      <c r="O483" s="675"/>
      <c r="P483" s="675"/>
      <c r="Q483" s="675"/>
      <c r="R483" s="675"/>
      <c r="S483" s="675"/>
      <c r="T483" s="675"/>
      <c r="U483" s="675"/>
      <c r="V483" s="675"/>
      <c r="W483" s="327"/>
      <c r="X483" s="327"/>
      <c r="Y483" s="327"/>
      <c r="Z483" s="327"/>
      <c r="AA483" s="327"/>
    </row>
    <row r="484" spans="1:27" s="40" customFormat="1" ht="15">
      <c r="A484" s="327"/>
      <c r="B484" s="327"/>
      <c r="C484" s="327"/>
      <c r="D484" s="327"/>
      <c r="E484" s="327"/>
      <c r="F484" s="327"/>
      <c r="G484" s="675"/>
      <c r="H484" s="675"/>
      <c r="I484" s="675"/>
      <c r="J484" s="675"/>
      <c r="K484" s="675"/>
      <c r="L484" s="675"/>
      <c r="M484" s="675"/>
      <c r="N484" s="675"/>
      <c r="O484" s="675"/>
      <c r="P484" s="675"/>
      <c r="Q484" s="675"/>
      <c r="R484" s="675"/>
      <c r="S484" s="675"/>
      <c r="T484" s="675"/>
      <c r="U484" s="675"/>
      <c r="V484" s="675"/>
      <c r="W484" s="327"/>
      <c r="X484" s="327"/>
      <c r="Y484" s="327"/>
      <c r="Z484" s="327"/>
      <c r="AA484" s="327"/>
    </row>
    <row r="485" spans="1:27" s="40" customFormat="1" ht="15">
      <c r="A485" s="327"/>
      <c r="B485" s="327"/>
      <c r="C485" s="327"/>
      <c r="D485" s="327"/>
      <c r="E485" s="327"/>
      <c r="F485" s="327"/>
      <c r="G485" s="675"/>
      <c r="H485" s="675"/>
      <c r="I485" s="675"/>
      <c r="J485" s="675"/>
      <c r="K485" s="675"/>
      <c r="L485" s="675"/>
      <c r="M485" s="675"/>
      <c r="N485" s="675"/>
      <c r="O485" s="675"/>
      <c r="P485" s="675"/>
      <c r="Q485" s="675"/>
      <c r="R485" s="675"/>
      <c r="S485" s="675"/>
      <c r="T485" s="675"/>
      <c r="U485" s="675"/>
      <c r="V485" s="675"/>
      <c r="W485" s="327"/>
      <c r="X485" s="327"/>
      <c r="Y485" s="327"/>
      <c r="Z485" s="327"/>
      <c r="AA485" s="327"/>
    </row>
    <row r="486" spans="1:27" s="40" customFormat="1" ht="15">
      <c r="A486" s="327"/>
      <c r="B486" s="327"/>
      <c r="C486" s="327"/>
      <c r="D486" s="327"/>
      <c r="E486" s="327"/>
      <c r="F486" s="327"/>
      <c r="G486" s="675"/>
      <c r="H486" s="675"/>
      <c r="I486" s="675"/>
      <c r="J486" s="675"/>
      <c r="K486" s="675"/>
      <c r="L486" s="675"/>
      <c r="M486" s="675"/>
      <c r="N486" s="675"/>
      <c r="O486" s="675"/>
      <c r="P486" s="675"/>
      <c r="Q486" s="675"/>
      <c r="R486" s="675"/>
      <c r="S486" s="675"/>
      <c r="T486" s="675"/>
      <c r="U486" s="675"/>
      <c r="V486" s="675"/>
      <c r="W486" s="327"/>
      <c r="X486" s="327"/>
      <c r="Y486" s="327"/>
      <c r="Z486" s="327"/>
      <c r="AA486" s="327"/>
    </row>
    <row r="487" spans="1:27" s="40" customFormat="1" ht="15">
      <c r="A487" s="327"/>
      <c r="B487" s="327"/>
      <c r="C487" s="327"/>
      <c r="D487" s="327"/>
      <c r="E487" s="327"/>
      <c r="F487" s="327"/>
      <c r="G487" s="675"/>
      <c r="H487" s="675"/>
      <c r="I487" s="675"/>
      <c r="J487" s="675"/>
      <c r="K487" s="675"/>
      <c r="L487" s="675"/>
      <c r="M487" s="675"/>
      <c r="N487" s="675"/>
      <c r="O487" s="675"/>
      <c r="P487" s="675"/>
      <c r="Q487" s="675"/>
      <c r="R487" s="675"/>
      <c r="S487" s="675"/>
      <c r="T487" s="675"/>
      <c r="U487" s="675"/>
      <c r="V487" s="675"/>
      <c r="W487" s="327"/>
      <c r="X487" s="327"/>
      <c r="Y487" s="327"/>
      <c r="Z487" s="327"/>
      <c r="AA487" s="327"/>
    </row>
    <row r="488" spans="1:27" s="40" customFormat="1" ht="15">
      <c r="A488" s="327"/>
      <c r="B488" s="327"/>
      <c r="C488" s="327"/>
      <c r="D488" s="327"/>
      <c r="E488" s="327"/>
      <c r="F488" s="327"/>
      <c r="G488" s="675"/>
      <c r="H488" s="675"/>
      <c r="I488" s="675"/>
      <c r="J488" s="675"/>
      <c r="K488" s="675"/>
      <c r="L488" s="675"/>
      <c r="M488" s="675"/>
      <c r="N488" s="675"/>
      <c r="O488" s="675"/>
      <c r="P488" s="675"/>
      <c r="Q488" s="675"/>
      <c r="R488" s="675"/>
      <c r="S488" s="675"/>
      <c r="T488" s="675"/>
      <c r="U488" s="675"/>
      <c r="V488" s="675"/>
      <c r="W488" s="327"/>
      <c r="X488" s="327"/>
      <c r="Y488" s="327"/>
      <c r="Z488" s="327"/>
      <c r="AA488" s="327"/>
    </row>
    <row r="489" spans="1:27" s="40" customFormat="1" ht="15">
      <c r="A489" s="327"/>
      <c r="B489" s="327"/>
      <c r="C489" s="327"/>
      <c r="D489" s="327"/>
      <c r="E489" s="327"/>
      <c r="F489" s="327"/>
      <c r="G489" s="675"/>
      <c r="H489" s="675"/>
      <c r="I489" s="675"/>
      <c r="J489" s="675"/>
      <c r="K489" s="675"/>
      <c r="L489" s="675"/>
      <c r="M489" s="675"/>
      <c r="N489" s="675"/>
      <c r="O489" s="675"/>
      <c r="P489" s="675"/>
      <c r="Q489" s="675"/>
      <c r="R489" s="675"/>
      <c r="S489" s="675"/>
      <c r="T489" s="675"/>
      <c r="U489" s="675"/>
      <c r="V489" s="675"/>
      <c r="W489" s="327"/>
      <c r="X489" s="327"/>
      <c r="Y489" s="327"/>
      <c r="Z489" s="327"/>
      <c r="AA489" s="327"/>
    </row>
    <row r="490" spans="1:27" s="40" customFormat="1" ht="15">
      <c r="A490" s="327"/>
      <c r="B490" s="327"/>
      <c r="C490" s="327"/>
      <c r="D490" s="327"/>
      <c r="E490" s="327"/>
      <c r="F490" s="327"/>
      <c r="G490" s="675"/>
      <c r="H490" s="675"/>
      <c r="I490" s="675"/>
      <c r="J490" s="675"/>
      <c r="K490" s="675"/>
      <c r="L490" s="675"/>
      <c r="M490" s="675"/>
      <c r="N490" s="675"/>
      <c r="O490" s="675"/>
      <c r="P490" s="675"/>
      <c r="Q490" s="675"/>
      <c r="R490" s="675"/>
      <c r="S490" s="675"/>
      <c r="T490" s="675"/>
      <c r="U490" s="675"/>
      <c r="V490" s="675"/>
      <c r="W490" s="327"/>
      <c r="X490" s="327"/>
      <c r="Y490" s="327"/>
      <c r="Z490" s="327"/>
      <c r="AA490" s="327"/>
    </row>
    <row r="491" spans="1:27" s="40" customFormat="1" ht="15">
      <c r="A491" s="327"/>
      <c r="B491" s="327"/>
      <c r="C491" s="327"/>
      <c r="D491" s="327"/>
      <c r="E491" s="327"/>
      <c r="F491" s="327"/>
      <c r="G491" s="675"/>
      <c r="H491" s="675"/>
      <c r="I491" s="675"/>
      <c r="J491" s="675"/>
      <c r="K491" s="675"/>
      <c r="L491" s="675"/>
      <c r="M491" s="675"/>
      <c r="N491" s="675"/>
      <c r="O491" s="675"/>
      <c r="P491" s="675"/>
      <c r="Q491" s="675"/>
      <c r="R491" s="675"/>
      <c r="S491" s="675"/>
      <c r="T491" s="675"/>
      <c r="U491" s="675"/>
      <c r="V491" s="675"/>
      <c r="W491" s="327"/>
      <c r="X491" s="327"/>
      <c r="Y491" s="327"/>
      <c r="Z491" s="327"/>
      <c r="AA491" s="327"/>
    </row>
    <row r="492" spans="1:27" s="40" customFormat="1" ht="15">
      <c r="A492" s="327"/>
      <c r="B492" s="327"/>
      <c r="C492" s="327"/>
      <c r="D492" s="327"/>
      <c r="E492" s="327"/>
      <c r="F492" s="327"/>
      <c r="G492" s="675"/>
      <c r="H492" s="675"/>
      <c r="I492" s="675"/>
      <c r="J492" s="675"/>
      <c r="K492" s="675"/>
      <c r="L492" s="675"/>
      <c r="M492" s="675"/>
      <c r="N492" s="675"/>
      <c r="O492" s="675"/>
      <c r="P492" s="675"/>
      <c r="Q492" s="675"/>
      <c r="R492" s="675"/>
      <c r="S492" s="675"/>
      <c r="T492" s="675"/>
      <c r="U492" s="675"/>
      <c r="V492" s="675"/>
      <c r="W492" s="327"/>
      <c r="X492" s="327"/>
      <c r="Y492" s="327"/>
      <c r="Z492" s="327"/>
      <c r="AA492" s="327"/>
    </row>
    <row r="493" spans="1:27" s="40" customFormat="1" ht="15">
      <c r="A493" s="327"/>
      <c r="B493" s="327"/>
      <c r="C493" s="327"/>
      <c r="D493" s="327"/>
      <c r="E493" s="327"/>
      <c r="F493" s="327"/>
      <c r="G493" s="675"/>
      <c r="H493" s="675"/>
      <c r="I493" s="675"/>
      <c r="J493" s="675"/>
      <c r="K493" s="675"/>
      <c r="L493" s="675"/>
      <c r="M493" s="675"/>
      <c r="N493" s="675"/>
      <c r="O493" s="675"/>
      <c r="P493" s="675"/>
      <c r="Q493" s="675"/>
      <c r="R493" s="675"/>
      <c r="S493" s="675"/>
      <c r="T493" s="675"/>
      <c r="U493" s="675"/>
      <c r="V493" s="675"/>
      <c r="W493" s="327"/>
      <c r="X493" s="327"/>
      <c r="Y493" s="327"/>
      <c r="Z493" s="327"/>
      <c r="AA493" s="327"/>
    </row>
    <row r="494" spans="1:27" s="40" customFormat="1" ht="15">
      <c r="A494" s="327"/>
      <c r="B494" s="327"/>
      <c r="C494" s="327"/>
      <c r="D494" s="327"/>
      <c r="E494" s="327"/>
      <c r="F494" s="327"/>
      <c r="G494" s="675"/>
      <c r="H494" s="675"/>
      <c r="I494" s="675"/>
      <c r="J494" s="675"/>
      <c r="K494" s="675"/>
      <c r="L494" s="675"/>
      <c r="M494" s="675"/>
      <c r="N494" s="675"/>
      <c r="O494" s="675"/>
      <c r="P494" s="675"/>
      <c r="Q494" s="675"/>
      <c r="R494" s="675"/>
      <c r="S494" s="675"/>
      <c r="T494" s="675"/>
      <c r="U494" s="675"/>
      <c r="V494" s="675"/>
      <c r="W494" s="327"/>
      <c r="X494" s="327"/>
      <c r="Y494" s="327"/>
      <c r="Z494" s="327"/>
      <c r="AA494" s="327"/>
    </row>
    <row r="495" spans="1:27" s="40" customFormat="1" ht="15">
      <c r="A495" s="327"/>
      <c r="B495" s="327"/>
      <c r="C495" s="327"/>
      <c r="D495" s="327"/>
      <c r="E495" s="327"/>
      <c r="F495" s="327"/>
      <c r="G495" s="675"/>
      <c r="H495" s="675"/>
      <c r="I495" s="675"/>
      <c r="J495" s="675"/>
      <c r="K495" s="675"/>
      <c r="L495" s="675"/>
      <c r="M495" s="675"/>
      <c r="N495" s="675"/>
      <c r="O495" s="675"/>
      <c r="P495" s="675"/>
      <c r="Q495" s="675"/>
      <c r="R495" s="675"/>
      <c r="S495" s="675"/>
      <c r="T495" s="675"/>
      <c r="U495" s="675"/>
      <c r="V495" s="675"/>
      <c r="W495" s="327"/>
      <c r="X495" s="327"/>
      <c r="Y495" s="327"/>
      <c r="Z495" s="327"/>
      <c r="AA495" s="327"/>
    </row>
    <row r="496" spans="1:27" s="40" customFormat="1" ht="15">
      <c r="A496" s="327"/>
      <c r="B496" s="327"/>
      <c r="C496" s="327"/>
      <c r="D496" s="327"/>
      <c r="E496" s="327"/>
      <c r="F496" s="327"/>
      <c r="G496" s="675"/>
      <c r="H496" s="675"/>
      <c r="I496" s="675"/>
      <c r="J496" s="675"/>
      <c r="K496" s="675"/>
      <c r="L496" s="675"/>
      <c r="M496" s="675"/>
      <c r="N496" s="675"/>
      <c r="O496" s="675"/>
      <c r="P496" s="675"/>
      <c r="Q496" s="675"/>
      <c r="R496" s="675"/>
      <c r="S496" s="675"/>
      <c r="T496" s="675"/>
      <c r="U496" s="675"/>
      <c r="V496" s="675"/>
      <c r="W496" s="327"/>
      <c r="X496" s="327"/>
      <c r="Y496" s="327"/>
      <c r="Z496" s="327"/>
      <c r="AA496" s="327"/>
    </row>
    <row r="497" spans="1:27" s="40" customFormat="1" ht="15">
      <c r="A497" s="327"/>
      <c r="B497" s="327"/>
      <c r="C497" s="327"/>
      <c r="D497" s="327"/>
      <c r="E497" s="327"/>
      <c r="F497" s="327"/>
      <c r="G497" s="675"/>
      <c r="H497" s="675"/>
      <c r="I497" s="675"/>
      <c r="J497" s="675"/>
      <c r="K497" s="675"/>
      <c r="L497" s="675"/>
      <c r="M497" s="675"/>
      <c r="N497" s="675"/>
      <c r="O497" s="675"/>
      <c r="P497" s="675"/>
      <c r="Q497" s="675"/>
      <c r="R497" s="675"/>
      <c r="S497" s="675"/>
      <c r="T497" s="675"/>
      <c r="U497" s="675"/>
      <c r="V497" s="675"/>
      <c r="W497" s="327"/>
      <c r="X497" s="327"/>
      <c r="Y497" s="327"/>
      <c r="Z497" s="327"/>
      <c r="AA497" s="327"/>
    </row>
    <row r="498" spans="1:27" s="40" customFormat="1" ht="15">
      <c r="A498" s="327"/>
      <c r="B498" s="327"/>
      <c r="C498" s="327"/>
      <c r="D498" s="327"/>
      <c r="E498" s="327"/>
      <c r="F498" s="327"/>
      <c r="G498" s="675"/>
      <c r="H498" s="675"/>
      <c r="I498" s="675"/>
      <c r="J498" s="675"/>
      <c r="K498" s="675"/>
      <c r="L498" s="675"/>
      <c r="M498" s="675"/>
      <c r="N498" s="675"/>
      <c r="O498" s="675"/>
      <c r="P498" s="675"/>
      <c r="Q498" s="675"/>
      <c r="R498" s="675"/>
      <c r="S498" s="675"/>
      <c r="T498" s="675"/>
      <c r="U498" s="675"/>
      <c r="V498" s="675"/>
      <c r="W498" s="327"/>
      <c r="X498" s="327"/>
      <c r="Y498" s="327"/>
      <c r="Z498" s="327"/>
      <c r="AA498" s="327"/>
    </row>
    <row r="499" spans="1:27" s="40" customFormat="1" ht="15">
      <c r="A499" s="327"/>
      <c r="B499" s="327"/>
      <c r="C499" s="327"/>
      <c r="D499" s="327"/>
      <c r="E499" s="327"/>
      <c r="F499" s="327"/>
      <c r="G499" s="675"/>
      <c r="H499" s="675"/>
      <c r="I499" s="675"/>
      <c r="J499" s="675"/>
      <c r="K499" s="675"/>
      <c r="L499" s="675"/>
      <c r="M499" s="675"/>
      <c r="N499" s="675"/>
      <c r="O499" s="675"/>
      <c r="P499" s="675"/>
      <c r="Q499" s="675"/>
      <c r="R499" s="675"/>
      <c r="S499" s="675"/>
      <c r="T499" s="675"/>
      <c r="U499" s="675"/>
      <c r="V499" s="675"/>
      <c r="W499" s="327"/>
      <c r="X499" s="327"/>
      <c r="Y499" s="327"/>
      <c r="Z499" s="327"/>
      <c r="AA499" s="327"/>
    </row>
    <row r="500" spans="1:27" s="40" customFormat="1" ht="15">
      <c r="A500" s="327"/>
      <c r="B500" s="327"/>
      <c r="C500" s="327"/>
      <c r="D500" s="327"/>
      <c r="E500" s="327"/>
      <c r="F500" s="327"/>
      <c r="G500" s="675"/>
      <c r="H500" s="675"/>
      <c r="I500" s="675"/>
      <c r="J500" s="675"/>
      <c r="K500" s="675"/>
      <c r="L500" s="675"/>
      <c r="M500" s="675"/>
      <c r="N500" s="675"/>
      <c r="O500" s="675"/>
      <c r="P500" s="675"/>
      <c r="Q500" s="675"/>
      <c r="R500" s="675"/>
      <c r="S500" s="675"/>
      <c r="T500" s="675"/>
      <c r="U500" s="675"/>
      <c r="V500" s="675"/>
      <c r="W500" s="327"/>
      <c r="X500" s="327"/>
      <c r="Y500" s="327"/>
      <c r="Z500" s="327"/>
      <c r="AA500" s="327"/>
    </row>
    <row r="501" spans="1:27" s="40" customFormat="1" ht="15">
      <c r="A501" s="327"/>
      <c r="B501" s="327"/>
      <c r="C501" s="327"/>
      <c r="D501" s="327"/>
      <c r="E501" s="327"/>
      <c r="F501" s="327"/>
      <c r="G501" s="675"/>
      <c r="H501" s="675"/>
      <c r="I501" s="675"/>
      <c r="J501" s="675"/>
      <c r="K501" s="675"/>
      <c r="L501" s="675"/>
      <c r="M501" s="675"/>
      <c r="N501" s="675"/>
      <c r="O501" s="675"/>
      <c r="P501" s="675"/>
      <c r="Q501" s="675"/>
      <c r="R501" s="675"/>
      <c r="S501" s="675"/>
      <c r="T501" s="675"/>
      <c r="U501" s="675"/>
      <c r="V501" s="675"/>
      <c r="W501" s="327"/>
      <c r="X501" s="327"/>
      <c r="Y501" s="327"/>
      <c r="Z501" s="327"/>
      <c r="AA501" s="327"/>
    </row>
    <row r="502" spans="1:27" s="40" customFormat="1" ht="15">
      <c r="A502" s="327"/>
      <c r="B502" s="327"/>
      <c r="C502" s="327"/>
      <c r="D502" s="327"/>
      <c r="E502" s="327"/>
      <c r="F502" s="327"/>
      <c r="G502" s="675"/>
      <c r="H502" s="675"/>
      <c r="I502" s="675"/>
      <c r="J502" s="675"/>
      <c r="K502" s="675"/>
      <c r="L502" s="675"/>
      <c r="M502" s="675"/>
      <c r="N502" s="675"/>
      <c r="O502" s="675"/>
      <c r="P502" s="675"/>
      <c r="Q502" s="675"/>
      <c r="R502" s="675"/>
      <c r="S502" s="675"/>
      <c r="T502" s="675"/>
      <c r="U502" s="675"/>
      <c r="V502" s="675"/>
      <c r="W502" s="327"/>
      <c r="X502" s="327"/>
      <c r="Y502" s="327"/>
      <c r="Z502" s="327"/>
      <c r="AA502" s="327"/>
    </row>
    <row r="503" spans="1:27" s="40" customFormat="1" ht="15">
      <c r="A503" s="327"/>
      <c r="B503" s="327"/>
      <c r="C503" s="327"/>
      <c r="D503" s="327"/>
      <c r="E503" s="327"/>
      <c r="F503" s="327"/>
      <c r="G503" s="675"/>
      <c r="H503" s="675"/>
      <c r="I503" s="675"/>
      <c r="J503" s="675"/>
      <c r="K503" s="675"/>
      <c r="L503" s="675"/>
      <c r="M503" s="675"/>
      <c r="N503" s="675"/>
      <c r="O503" s="675"/>
      <c r="P503" s="675"/>
      <c r="Q503" s="675"/>
      <c r="R503" s="675"/>
      <c r="S503" s="675"/>
      <c r="T503" s="675"/>
      <c r="U503" s="675"/>
      <c r="V503" s="675"/>
      <c r="W503" s="327"/>
      <c r="X503" s="327"/>
      <c r="Y503" s="327"/>
      <c r="Z503" s="327"/>
      <c r="AA503" s="327"/>
    </row>
    <row r="504" spans="1:27" s="40" customFormat="1" ht="15">
      <c r="A504" s="327"/>
      <c r="B504" s="327"/>
      <c r="C504" s="327"/>
      <c r="D504" s="327"/>
      <c r="E504" s="327"/>
      <c r="F504" s="327"/>
      <c r="G504" s="675"/>
      <c r="H504" s="675"/>
      <c r="I504" s="675"/>
      <c r="J504" s="675"/>
      <c r="K504" s="675"/>
      <c r="L504" s="675"/>
      <c r="M504" s="675"/>
      <c r="N504" s="675"/>
      <c r="O504" s="675"/>
      <c r="P504" s="675"/>
      <c r="Q504" s="675"/>
      <c r="R504" s="675"/>
      <c r="S504" s="675"/>
      <c r="T504" s="675"/>
      <c r="U504" s="675"/>
      <c r="V504" s="675"/>
      <c r="W504" s="327"/>
      <c r="X504" s="327"/>
      <c r="Y504" s="327"/>
      <c r="Z504" s="327"/>
      <c r="AA504" s="327"/>
    </row>
    <row r="505" spans="1:27" s="40" customFormat="1" ht="15">
      <c r="A505" s="327"/>
      <c r="B505" s="327"/>
      <c r="C505" s="327"/>
      <c r="D505" s="327"/>
      <c r="E505" s="327"/>
      <c r="F505" s="327"/>
      <c r="G505" s="675"/>
      <c r="H505" s="675"/>
      <c r="I505" s="675"/>
      <c r="J505" s="675"/>
      <c r="K505" s="675"/>
      <c r="L505" s="675"/>
      <c r="M505" s="675"/>
      <c r="N505" s="675"/>
      <c r="O505" s="675"/>
      <c r="P505" s="675"/>
      <c r="Q505" s="675"/>
      <c r="R505" s="675"/>
      <c r="S505" s="675"/>
      <c r="T505" s="675"/>
      <c r="U505" s="675"/>
      <c r="V505" s="675"/>
      <c r="W505" s="327"/>
      <c r="X505" s="327"/>
      <c r="Y505" s="327"/>
      <c r="Z505" s="327"/>
      <c r="AA505" s="327"/>
    </row>
    <row r="506" spans="1:27" s="40" customFormat="1" ht="15">
      <c r="A506" s="327"/>
      <c r="B506" s="327"/>
      <c r="C506" s="327"/>
      <c r="D506" s="327"/>
      <c r="E506" s="327"/>
      <c r="F506" s="327"/>
      <c r="G506" s="675"/>
      <c r="H506" s="675"/>
      <c r="I506" s="675"/>
      <c r="J506" s="675"/>
      <c r="K506" s="675"/>
      <c r="L506" s="675"/>
      <c r="M506" s="675"/>
      <c r="N506" s="675"/>
      <c r="O506" s="675"/>
      <c r="P506" s="675"/>
      <c r="Q506" s="675"/>
      <c r="R506" s="675"/>
      <c r="S506" s="675"/>
      <c r="T506" s="675"/>
      <c r="U506" s="675"/>
      <c r="V506" s="675"/>
      <c r="W506" s="327"/>
      <c r="X506" s="327"/>
      <c r="Y506" s="327"/>
      <c r="Z506" s="327"/>
      <c r="AA506" s="327"/>
    </row>
    <row r="507" spans="1:27" s="40" customFormat="1" ht="15">
      <c r="A507" s="327"/>
      <c r="B507" s="327"/>
      <c r="C507" s="327"/>
      <c r="D507" s="327"/>
      <c r="E507" s="327"/>
      <c r="F507" s="327"/>
      <c r="G507" s="675"/>
      <c r="H507" s="675"/>
      <c r="I507" s="675"/>
      <c r="J507" s="675"/>
      <c r="K507" s="675"/>
      <c r="L507" s="675"/>
      <c r="M507" s="675"/>
      <c r="N507" s="675"/>
      <c r="O507" s="675"/>
      <c r="P507" s="675"/>
      <c r="Q507" s="675"/>
      <c r="R507" s="675"/>
      <c r="S507" s="675"/>
      <c r="T507" s="675"/>
      <c r="U507" s="675"/>
      <c r="V507" s="675"/>
      <c r="W507" s="327"/>
      <c r="X507" s="327"/>
      <c r="Y507" s="327"/>
      <c r="Z507" s="327"/>
      <c r="AA507" s="327"/>
    </row>
    <row r="508" spans="1:27" s="40" customFormat="1" ht="15">
      <c r="A508" s="327"/>
      <c r="B508" s="327"/>
      <c r="C508" s="327"/>
      <c r="D508" s="327"/>
      <c r="E508" s="327"/>
      <c r="F508" s="327"/>
      <c r="G508" s="675"/>
      <c r="H508" s="675"/>
      <c r="I508" s="675"/>
      <c r="J508" s="675"/>
      <c r="K508" s="675"/>
      <c r="L508" s="675"/>
      <c r="M508" s="675"/>
      <c r="N508" s="675"/>
      <c r="O508" s="675"/>
      <c r="P508" s="675"/>
      <c r="Q508" s="675"/>
      <c r="R508" s="675"/>
      <c r="S508" s="675"/>
      <c r="T508" s="675"/>
      <c r="U508" s="675"/>
      <c r="V508" s="675"/>
      <c r="W508" s="327"/>
      <c r="X508" s="327"/>
      <c r="Y508" s="327"/>
      <c r="Z508" s="327"/>
      <c r="AA508" s="327"/>
    </row>
    <row r="509" spans="1:27" s="40" customFormat="1" ht="15">
      <c r="A509" s="327"/>
      <c r="B509" s="327"/>
      <c r="C509" s="327"/>
      <c r="D509" s="327"/>
      <c r="E509" s="327"/>
      <c r="F509" s="327"/>
      <c r="G509" s="675"/>
      <c r="H509" s="675"/>
      <c r="I509" s="675"/>
      <c r="J509" s="675"/>
      <c r="K509" s="675"/>
      <c r="L509" s="675"/>
      <c r="M509" s="675"/>
      <c r="N509" s="675"/>
      <c r="O509" s="675"/>
      <c r="P509" s="675"/>
      <c r="Q509" s="675"/>
      <c r="R509" s="675"/>
      <c r="S509" s="675"/>
      <c r="T509" s="675"/>
      <c r="U509" s="675"/>
      <c r="V509" s="675"/>
      <c r="W509" s="327"/>
      <c r="X509" s="327"/>
      <c r="Y509" s="327"/>
      <c r="Z509" s="327"/>
      <c r="AA509" s="327"/>
    </row>
    <row r="510" spans="1:27" s="40" customFormat="1" ht="15">
      <c r="A510" s="327"/>
      <c r="B510" s="327"/>
      <c r="C510" s="327"/>
      <c r="D510" s="327"/>
      <c r="E510" s="327"/>
      <c r="F510" s="327"/>
      <c r="G510" s="675"/>
      <c r="H510" s="675"/>
      <c r="I510" s="675"/>
      <c r="J510" s="675"/>
      <c r="K510" s="675"/>
      <c r="L510" s="675"/>
      <c r="M510" s="675"/>
      <c r="N510" s="675"/>
      <c r="O510" s="675"/>
      <c r="P510" s="675"/>
      <c r="Q510" s="675"/>
      <c r="R510" s="675"/>
      <c r="S510" s="675"/>
      <c r="T510" s="675"/>
      <c r="U510" s="675"/>
      <c r="V510" s="675"/>
      <c r="W510" s="327"/>
      <c r="X510" s="327"/>
      <c r="Y510" s="327"/>
      <c r="Z510" s="327"/>
      <c r="AA510" s="327"/>
    </row>
    <row r="511" spans="1:27" s="40" customFormat="1" ht="15">
      <c r="A511" s="327"/>
      <c r="B511" s="327"/>
      <c r="C511" s="327"/>
      <c r="D511" s="327"/>
      <c r="E511" s="327"/>
      <c r="F511" s="327"/>
      <c r="G511" s="675"/>
      <c r="H511" s="675"/>
      <c r="I511" s="675"/>
      <c r="J511" s="675"/>
      <c r="K511" s="675"/>
      <c r="L511" s="675"/>
      <c r="M511" s="675"/>
      <c r="N511" s="675"/>
      <c r="O511" s="675"/>
      <c r="P511" s="675"/>
      <c r="Q511" s="675"/>
      <c r="R511" s="675"/>
      <c r="S511" s="675"/>
      <c r="T511" s="675"/>
      <c r="U511" s="675"/>
      <c r="V511" s="675"/>
      <c r="W511" s="327"/>
      <c r="X511" s="327"/>
      <c r="Y511" s="327"/>
      <c r="Z511" s="327"/>
      <c r="AA511" s="327"/>
    </row>
    <row r="512" spans="1:27" s="40" customFormat="1" ht="15">
      <c r="A512" s="327"/>
      <c r="B512" s="327"/>
      <c r="C512" s="327"/>
      <c r="D512" s="327"/>
      <c r="E512" s="327"/>
      <c r="F512" s="327"/>
      <c r="G512" s="675"/>
      <c r="H512" s="675"/>
      <c r="I512" s="675"/>
      <c r="J512" s="675"/>
      <c r="K512" s="675"/>
      <c r="L512" s="675"/>
      <c r="M512" s="675"/>
      <c r="N512" s="675"/>
      <c r="O512" s="675"/>
      <c r="P512" s="675"/>
      <c r="Q512" s="675"/>
      <c r="R512" s="675"/>
      <c r="S512" s="675"/>
      <c r="T512" s="675"/>
      <c r="U512" s="675"/>
      <c r="V512" s="675"/>
      <c r="W512" s="327"/>
      <c r="X512" s="327"/>
      <c r="Y512" s="327"/>
      <c r="Z512" s="327"/>
      <c r="AA512" s="327"/>
    </row>
    <row r="513" spans="1:27" s="40" customFormat="1" ht="15">
      <c r="A513" s="327"/>
      <c r="B513" s="327"/>
      <c r="C513" s="327"/>
      <c r="D513" s="327"/>
      <c r="E513" s="327"/>
      <c r="F513" s="327"/>
      <c r="G513" s="675"/>
      <c r="H513" s="675"/>
      <c r="I513" s="675"/>
      <c r="J513" s="675"/>
      <c r="K513" s="675"/>
      <c r="L513" s="675"/>
      <c r="M513" s="675"/>
      <c r="N513" s="675"/>
      <c r="O513" s="675"/>
      <c r="P513" s="675"/>
      <c r="Q513" s="675"/>
      <c r="R513" s="675"/>
      <c r="S513" s="675"/>
      <c r="T513" s="675"/>
      <c r="U513" s="675"/>
      <c r="V513" s="675"/>
      <c r="W513" s="327"/>
      <c r="X513" s="327"/>
      <c r="Y513" s="327"/>
      <c r="Z513" s="327"/>
      <c r="AA513" s="327"/>
    </row>
    <row r="514" spans="1:27" s="40" customFormat="1" ht="15">
      <c r="A514" s="327"/>
      <c r="B514" s="327"/>
      <c r="C514" s="327"/>
      <c r="D514" s="327"/>
      <c r="E514" s="327"/>
      <c r="F514" s="327"/>
      <c r="G514" s="675"/>
      <c r="H514" s="675"/>
      <c r="I514" s="675"/>
      <c r="J514" s="675"/>
      <c r="K514" s="675"/>
      <c r="L514" s="675"/>
      <c r="M514" s="675"/>
      <c r="N514" s="675"/>
      <c r="O514" s="675"/>
      <c r="P514" s="675"/>
      <c r="Q514" s="675"/>
      <c r="R514" s="675"/>
      <c r="S514" s="675"/>
      <c r="T514" s="675"/>
      <c r="U514" s="675"/>
      <c r="V514" s="675"/>
      <c r="W514" s="327"/>
      <c r="X514" s="327"/>
      <c r="Y514" s="327"/>
      <c r="Z514" s="327"/>
      <c r="AA514" s="327"/>
    </row>
    <row r="515" spans="1:27" s="40" customFormat="1" ht="15">
      <c r="A515" s="327"/>
      <c r="B515" s="327"/>
      <c r="C515" s="327"/>
      <c r="D515" s="327"/>
      <c r="E515" s="327"/>
      <c r="F515" s="327"/>
      <c r="G515" s="675"/>
      <c r="H515" s="675"/>
      <c r="I515" s="675"/>
      <c r="J515" s="675"/>
      <c r="K515" s="675"/>
      <c r="L515" s="675"/>
      <c r="M515" s="675"/>
      <c r="N515" s="675"/>
      <c r="O515" s="675"/>
      <c r="P515" s="675"/>
      <c r="Q515" s="675"/>
      <c r="R515" s="675"/>
      <c r="S515" s="675"/>
      <c r="T515" s="675"/>
      <c r="U515" s="675"/>
      <c r="V515" s="675"/>
      <c r="W515" s="327"/>
      <c r="X515" s="327"/>
      <c r="Y515" s="327"/>
      <c r="Z515" s="327"/>
      <c r="AA515" s="327"/>
    </row>
    <row r="516" spans="1:27" s="40" customFormat="1" ht="15">
      <c r="A516" s="327"/>
      <c r="B516" s="327"/>
      <c r="C516" s="327"/>
      <c r="D516" s="327"/>
      <c r="E516" s="327"/>
      <c r="F516" s="327"/>
      <c r="G516" s="675"/>
      <c r="H516" s="675"/>
      <c r="I516" s="675"/>
      <c r="J516" s="675"/>
      <c r="K516" s="675"/>
      <c r="L516" s="675"/>
      <c r="M516" s="675"/>
      <c r="N516" s="675"/>
      <c r="O516" s="675"/>
      <c r="P516" s="675"/>
      <c r="Q516" s="675"/>
      <c r="R516" s="675"/>
      <c r="S516" s="675"/>
      <c r="T516" s="675"/>
      <c r="U516" s="675"/>
      <c r="V516" s="675"/>
      <c r="W516" s="327"/>
      <c r="X516" s="327"/>
      <c r="Y516" s="327"/>
      <c r="Z516" s="327"/>
      <c r="AA516" s="327"/>
    </row>
    <row r="517" spans="1:27" s="40" customFormat="1" ht="15">
      <c r="A517" s="327"/>
      <c r="B517" s="327"/>
      <c r="C517" s="327"/>
      <c r="D517" s="327"/>
      <c r="E517" s="327"/>
      <c r="F517" s="327"/>
      <c r="G517" s="675"/>
      <c r="H517" s="675"/>
      <c r="I517" s="675"/>
      <c r="J517" s="675"/>
      <c r="K517" s="675"/>
      <c r="L517" s="675"/>
      <c r="M517" s="675"/>
      <c r="N517" s="675"/>
      <c r="O517" s="675"/>
      <c r="P517" s="675"/>
      <c r="Q517" s="675"/>
      <c r="R517" s="675"/>
      <c r="S517" s="675"/>
      <c r="T517" s="675"/>
      <c r="U517" s="675"/>
      <c r="V517" s="675"/>
      <c r="W517" s="327"/>
      <c r="X517" s="327"/>
      <c r="Y517" s="327"/>
      <c r="Z517" s="327"/>
      <c r="AA517" s="327"/>
    </row>
    <row r="518" spans="1:27" s="40" customFormat="1" ht="15">
      <c r="A518" s="327"/>
      <c r="B518" s="327"/>
      <c r="C518" s="327"/>
      <c r="D518" s="327"/>
      <c r="E518" s="327"/>
      <c r="F518" s="327"/>
      <c r="G518" s="675"/>
      <c r="H518" s="675"/>
      <c r="I518" s="675"/>
      <c r="J518" s="675"/>
      <c r="K518" s="675"/>
      <c r="L518" s="675"/>
      <c r="M518" s="675"/>
      <c r="N518" s="675"/>
      <c r="O518" s="675"/>
      <c r="P518" s="675"/>
      <c r="Q518" s="675"/>
      <c r="R518" s="675"/>
      <c r="S518" s="675"/>
      <c r="T518" s="675"/>
      <c r="U518" s="675"/>
      <c r="V518" s="675"/>
      <c r="W518" s="327"/>
      <c r="X518" s="327"/>
      <c r="Y518" s="327"/>
      <c r="Z518" s="327"/>
      <c r="AA518" s="327"/>
    </row>
    <row r="519" spans="1:27" s="40" customFormat="1" ht="15">
      <c r="A519" s="327"/>
      <c r="B519" s="327"/>
      <c r="C519" s="327"/>
      <c r="D519" s="327"/>
      <c r="E519" s="327"/>
      <c r="F519" s="327"/>
      <c r="G519" s="675"/>
      <c r="H519" s="675"/>
      <c r="I519" s="675"/>
      <c r="J519" s="675"/>
      <c r="K519" s="675"/>
      <c r="L519" s="675"/>
      <c r="M519" s="675"/>
      <c r="N519" s="675"/>
      <c r="O519" s="675"/>
      <c r="P519" s="675"/>
      <c r="Q519" s="675"/>
      <c r="R519" s="675"/>
      <c r="S519" s="675"/>
      <c r="T519" s="675"/>
      <c r="U519" s="675"/>
      <c r="V519" s="675"/>
      <c r="W519" s="327"/>
      <c r="X519" s="327"/>
      <c r="Y519" s="327"/>
      <c r="Z519" s="327"/>
      <c r="AA519" s="327"/>
    </row>
    <row r="520" spans="1:27" s="40" customFormat="1" ht="15">
      <c r="A520" s="327"/>
      <c r="B520" s="327"/>
      <c r="C520" s="327"/>
      <c r="D520" s="327"/>
      <c r="E520" s="327"/>
      <c r="F520" s="327"/>
      <c r="G520" s="675"/>
      <c r="H520" s="675"/>
      <c r="I520" s="675"/>
      <c r="J520" s="675"/>
      <c r="K520" s="675"/>
      <c r="L520" s="675"/>
      <c r="M520" s="675"/>
      <c r="N520" s="675"/>
      <c r="O520" s="675"/>
      <c r="P520" s="675"/>
      <c r="Q520" s="675"/>
      <c r="R520" s="675"/>
      <c r="S520" s="675"/>
      <c r="T520" s="675"/>
      <c r="U520" s="675"/>
      <c r="V520" s="675"/>
      <c r="W520" s="327"/>
      <c r="X520" s="327"/>
      <c r="Y520" s="327"/>
      <c r="Z520" s="327"/>
      <c r="AA520" s="327"/>
    </row>
    <row r="521" spans="1:27" s="40" customFormat="1" ht="15">
      <c r="A521" s="327"/>
      <c r="B521" s="327"/>
      <c r="C521" s="327"/>
      <c r="D521" s="327"/>
      <c r="E521" s="327"/>
      <c r="F521" s="327"/>
      <c r="G521" s="675"/>
      <c r="H521" s="675"/>
      <c r="I521" s="675"/>
      <c r="J521" s="675"/>
      <c r="K521" s="675"/>
      <c r="L521" s="675"/>
      <c r="M521" s="675"/>
      <c r="N521" s="675"/>
      <c r="O521" s="675"/>
      <c r="P521" s="675"/>
      <c r="Q521" s="675"/>
      <c r="R521" s="675"/>
      <c r="S521" s="675"/>
      <c r="T521" s="675"/>
      <c r="U521" s="675"/>
      <c r="V521" s="675"/>
      <c r="W521" s="327"/>
      <c r="X521" s="327"/>
      <c r="Y521" s="327"/>
      <c r="Z521" s="327"/>
      <c r="AA521" s="327"/>
    </row>
    <row r="522" spans="1:27" s="40" customFormat="1" ht="15">
      <c r="A522" s="327"/>
      <c r="B522" s="327"/>
      <c r="C522" s="327"/>
      <c r="D522" s="327"/>
      <c r="E522" s="327"/>
      <c r="F522" s="327"/>
      <c r="G522" s="675"/>
      <c r="H522" s="675"/>
      <c r="I522" s="675"/>
      <c r="J522" s="675"/>
      <c r="K522" s="675"/>
      <c r="L522" s="675"/>
      <c r="M522" s="675"/>
      <c r="N522" s="675"/>
      <c r="O522" s="675"/>
      <c r="P522" s="675"/>
      <c r="Q522" s="675"/>
      <c r="R522" s="675"/>
      <c r="S522" s="675"/>
      <c r="T522" s="675"/>
      <c r="U522" s="675"/>
      <c r="V522" s="675"/>
      <c r="W522" s="327"/>
      <c r="X522" s="327"/>
      <c r="Y522" s="327"/>
      <c r="Z522" s="327"/>
      <c r="AA522" s="327"/>
    </row>
    <row r="523" spans="1:27" s="40" customFormat="1" ht="15">
      <c r="A523" s="327"/>
      <c r="B523" s="327"/>
      <c r="C523" s="327"/>
      <c r="D523" s="327"/>
      <c r="E523" s="327"/>
      <c r="F523" s="327"/>
      <c r="G523" s="675"/>
      <c r="H523" s="675"/>
      <c r="I523" s="675"/>
      <c r="J523" s="675"/>
      <c r="K523" s="675"/>
      <c r="L523" s="675"/>
      <c r="M523" s="675"/>
      <c r="N523" s="675"/>
      <c r="O523" s="675"/>
      <c r="P523" s="675"/>
      <c r="Q523" s="675"/>
      <c r="R523" s="675"/>
      <c r="S523" s="675"/>
      <c r="T523" s="675"/>
      <c r="U523" s="675"/>
      <c r="V523" s="675"/>
      <c r="W523" s="327"/>
      <c r="X523" s="327"/>
      <c r="Y523" s="327"/>
      <c r="Z523" s="327"/>
      <c r="AA523" s="327"/>
    </row>
    <row r="524" spans="1:27" s="40" customFormat="1" ht="15">
      <c r="A524" s="327"/>
      <c r="B524" s="327"/>
      <c r="C524" s="327"/>
      <c r="D524" s="327"/>
      <c r="E524" s="327"/>
      <c r="F524" s="327"/>
      <c r="G524" s="675"/>
      <c r="H524" s="675"/>
      <c r="I524" s="675"/>
      <c r="J524" s="675"/>
      <c r="K524" s="675"/>
      <c r="L524" s="675"/>
      <c r="M524" s="675"/>
      <c r="N524" s="675"/>
      <c r="O524" s="675"/>
      <c r="P524" s="675"/>
      <c r="Q524" s="675"/>
      <c r="R524" s="675"/>
      <c r="S524" s="675"/>
      <c r="T524" s="675"/>
      <c r="U524" s="675"/>
      <c r="V524" s="675"/>
      <c r="W524" s="327"/>
      <c r="X524" s="327"/>
      <c r="Y524" s="327"/>
      <c r="Z524" s="327"/>
      <c r="AA524" s="327"/>
    </row>
    <row r="525" spans="1:27" s="40" customFormat="1" ht="15">
      <c r="A525" s="327"/>
      <c r="B525" s="327"/>
      <c r="C525" s="327"/>
      <c r="D525" s="327"/>
      <c r="E525" s="327"/>
      <c r="F525" s="327"/>
      <c r="G525" s="675"/>
      <c r="H525" s="675"/>
      <c r="I525" s="675"/>
      <c r="J525" s="675"/>
      <c r="K525" s="675"/>
      <c r="L525" s="675"/>
      <c r="M525" s="675"/>
      <c r="N525" s="675"/>
      <c r="O525" s="675"/>
      <c r="P525" s="675"/>
      <c r="Q525" s="675"/>
      <c r="R525" s="675"/>
      <c r="S525" s="675"/>
      <c r="T525" s="675"/>
      <c r="U525" s="675"/>
      <c r="V525" s="675"/>
      <c r="W525" s="327"/>
      <c r="X525" s="327"/>
      <c r="Y525" s="327"/>
      <c r="Z525" s="327"/>
      <c r="AA525" s="327"/>
    </row>
    <row r="526" spans="1:27" s="40" customFormat="1" ht="15">
      <c r="A526" s="327"/>
      <c r="B526" s="327"/>
      <c r="C526" s="327"/>
      <c r="D526" s="327"/>
      <c r="E526" s="327"/>
      <c r="F526" s="327"/>
      <c r="G526" s="675"/>
      <c r="H526" s="675"/>
      <c r="I526" s="675"/>
      <c r="J526" s="675"/>
      <c r="K526" s="675"/>
      <c r="L526" s="675"/>
      <c r="M526" s="675"/>
      <c r="N526" s="675"/>
      <c r="O526" s="675"/>
      <c r="P526" s="675"/>
      <c r="Q526" s="675"/>
      <c r="R526" s="675"/>
      <c r="S526" s="675"/>
      <c r="T526" s="675"/>
      <c r="U526" s="675"/>
      <c r="V526" s="675"/>
      <c r="W526" s="327"/>
      <c r="X526" s="327"/>
      <c r="Y526" s="327"/>
      <c r="Z526" s="327"/>
      <c r="AA526" s="327"/>
    </row>
    <row r="527" spans="1:27" s="40" customFormat="1" ht="15">
      <c r="A527" s="327"/>
      <c r="B527" s="327"/>
      <c r="C527" s="327"/>
      <c r="D527" s="327"/>
      <c r="E527" s="327"/>
      <c r="F527" s="327"/>
      <c r="G527" s="675"/>
      <c r="H527" s="675"/>
      <c r="I527" s="675"/>
      <c r="J527" s="675"/>
      <c r="K527" s="675"/>
      <c r="L527" s="675"/>
      <c r="M527" s="675"/>
      <c r="N527" s="675"/>
      <c r="O527" s="675"/>
      <c r="P527" s="675"/>
      <c r="Q527" s="675"/>
      <c r="R527" s="675"/>
      <c r="S527" s="675"/>
      <c r="T527" s="675"/>
      <c r="U527" s="675"/>
      <c r="V527" s="675"/>
      <c r="W527" s="327"/>
      <c r="X527" s="327"/>
      <c r="Y527" s="327"/>
      <c r="Z527" s="327"/>
      <c r="AA527" s="327"/>
    </row>
    <row r="528" spans="1:27" s="40" customFormat="1" ht="15">
      <c r="A528" s="327"/>
      <c r="B528" s="327"/>
      <c r="C528" s="327"/>
      <c r="D528" s="327"/>
      <c r="E528" s="327"/>
      <c r="F528" s="327"/>
      <c r="G528" s="675"/>
      <c r="H528" s="675"/>
      <c r="I528" s="675"/>
      <c r="J528" s="675"/>
      <c r="K528" s="675"/>
      <c r="L528" s="675"/>
      <c r="M528" s="675"/>
      <c r="N528" s="675"/>
      <c r="O528" s="675"/>
      <c r="P528" s="675"/>
      <c r="Q528" s="675"/>
      <c r="R528" s="675"/>
      <c r="S528" s="675"/>
      <c r="T528" s="675"/>
      <c r="U528" s="675"/>
      <c r="V528" s="675"/>
      <c r="W528" s="327"/>
      <c r="X528" s="327"/>
      <c r="Y528" s="327"/>
      <c r="Z528" s="327"/>
      <c r="AA528" s="327"/>
    </row>
    <row r="529" spans="1:27" s="40" customFormat="1" ht="15">
      <c r="A529" s="327"/>
      <c r="B529" s="327"/>
      <c r="C529" s="327"/>
      <c r="D529" s="327"/>
      <c r="E529" s="327"/>
      <c r="F529" s="327"/>
      <c r="G529" s="675"/>
      <c r="H529" s="675"/>
      <c r="I529" s="675"/>
      <c r="J529" s="675"/>
      <c r="K529" s="675"/>
      <c r="L529" s="675"/>
      <c r="M529" s="675"/>
      <c r="N529" s="675"/>
      <c r="O529" s="675"/>
      <c r="P529" s="675"/>
      <c r="Q529" s="675"/>
      <c r="R529" s="675"/>
      <c r="S529" s="675"/>
      <c r="T529" s="675"/>
      <c r="U529" s="675"/>
      <c r="V529" s="675"/>
      <c r="W529" s="327"/>
      <c r="X529" s="327"/>
      <c r="Y529" s="327"/>
      <c r="Z529" s="327"/>
      <c r="AA529" s="327"/>
    </row>
    <row r="530" spans="1:27" s="40" customFormat="1" ht="15">
      <c r="A530" s="327"/>
      <c r="B530" s="327"/>
      <c r="C530" s="327"/>
      <c r="D530" s="327"/>
      <c r="E530" s="327"/>
      <c r="F530" s="327"/>
      <c r="G530" s="675"/>
      <c r="H530" s="675"/>
      <c r="I530" s="675"/>
      <c r="J530" s="675"/>
      <c r="K530" s="675"/>
      <c r="L530" s="675"/>
      <c r="M530" s="675"/>
      <c r="N530" s="675"/>
      <c r="O530" s="675"/>
      <c r="P530" s="675"/>
      <c r="Q530" s="675"/>
      <c r="R530" s="675"/>
      <c r="S530" s="675"/>
      <c r="T530" s="675"/>
      <c r="U530" s="675"/>
      <c r="V530" s="675"/>
      <c r="W530" s="327"/>
      <c r="X530" s="327"/>
      <c r="Y530" s="327"/>
      <c r="Z530" s="327"/>
      <c r="AA530" s="327"/>
    </row>
    <row r="531" spans="1:27" s="40" customFormat="1" ht="15">
      <c r="A531" s="327"/>
      <c r="B531" s="327"/>
      <c r="C531" s="327"/>
      <c r="D531" s="327"/>
      <c r="E531" s="327"/>
      <c r="F531" s="327"/>
      <c r="G531" s="675"/>
      <c r="H531" s="675"/>
      <c r="I531" s="675"/>
      <c r="J531" s="675"/>
      <c r="K531" s="675"/>
      <c r="L531" s="675"/>
      <c r="M531" s="675"/>
      <c r="N531" s="675"/>
      <c r="O531" s="675"/>
      <c r="P531" s="675"/>
      <c r="Q531" s="675"/>
      <c r="R531" s="675"/>
      <c r="S531" s="675"/>
      <c r="T531" s="675"/>
      <c r="U531" s="675"/>
      <c r="V531" s="675"/>
      <c r="W531" s="327"/>
      <c r="X531" s="327"/>
      <c r="Y531" s="327"/>
      <c r="Z531" s="327"/>
      <c r="AA531" s="327"/>
    </row>
    <row r="532" spans="1:27" s="40" customFormat="1" ht="15">
      <c r="A532" s="327"/>
      <c r="B532" s="327"/>
      <c r="C532" s="327"/>
      <c r="D532" s="327"/>
      <c r="E532" s="327"/>
      <c r="F532" s="327"/>
      <c r="G532" s="675"/>
      <c r="H532" s="675"/>
      <c r="I532" s="675"/>
      <c r="J532" s="675"/>
      <c r="K532" s="675"/>
      <c r="L532" s="675"/>
      <c r="M532" s="675"/>
      <c r="N532" s="675"/>
      <c r="O532" s="675"/>
      <c r="P532" s="675"/>
      <c r="Q532" s="675"/>
      <c r="R532" s="675"/>
      <c r="S532" s="675"/>
      <c r="T532" s="675"/>
      <c r="U532" s="675"/>
      <c r="V532" s="675"/>
      <c r="W532" s="327"/>
      <c r="X532" s="327"/>
      <c r="Y532" s="327"/>
      <c r="Z532" s="327"/>
      <c r="AA532" s="327"/>
    </row>
    <row r="533" spans="1:27" s="40" customFormat="1" ht="15">
      <c r="A533" s="327"/>
      <c r="B533" s="327"/>
      <c r="C533" s="327"/>
      <c r="D533" s="327"/>
      <c r="E533" s="327"/>
      <c r="F533" s="327"/>
      <c r="G533" s="675"/>
      <c r="H533" s="675"/>
      <c r="I533" s="675"/>
      <c r="J533" s="675"/>
      <c r="K533" s="675"/>
      <c r="L533" s="675"/>
      <c r="M533" s="675"/>
      <c r="N533" s="675"/>
      <c r="O533" s="675"/>
      <c r="P533" s="675"/>
      <c r="Q533" s="675"/>
      <c r="R533" s="675"/>
      <c r="S533" s="675"/>
      <c r="T533" s="675"/>
      <c r="U533" s="675"/>
      <c r="V533" s="675"/>
      <c r="W533" s="327"/>
      <c r="X533" s="327"/>
      <c r="Y533" s="327"/>
      <c r="Z533" s="327"/>
      <c r="AA533" s="327"/>
    </row>
    <row r="534" spans="1:27" s="40" customFormat="1" ht="15">
      <c r="A534" s="327"/>
      <c r="B534" s="327"/>
      <c r="C534" s="327"/>
      <c r="D534" s="327"/>
      <c r="E534" s="327"/>
      <c r="F534" s="327"/>
      <c r="G534" s="675"/>
      <c r="H534" s="675"/>
      <c r="I534" s="675"/>
      <c r="J534" s="675"/>
      <c r="K534" s="675"/>
      <c r="L534" s="675"/>
      <c r="M534" s="675"/>
      <c r="N534" s="675"/>
      <c r="O534" s="675"/>
      <c r="P534" s="675"/>
      <c r="Q534" s="675"/>
      <c r="R534" s="675"/>
      <c r="S534" s="675"/>
      <c r="T534" s="675"/>
      <c r="U534" s="675"/>
      <c r="V534" s="675"/>
      <c r="W534" s="327"/>
      <c r="X534" s="327"/>
      <c r="Y534" s="327"/>
      <c r="Z534" s="327"/>
      <c r="AA534" s="327"/>
    </row>
    <row r="535" spans="1:27" s="40" customFormat="1" ht="15">
      <c r="A535" s="327"/>
      <c r="B535" s="327"/>
      <c r="C535" s="327"/>
      <c r="D535" s="327"/>
      <c r="E535" s="327"/>
      <c r="F535" s="327"/>
      <c r="G535" s="675"/>
      <c r="H535" s="675"/>
      <c r="I535" s="675"/>
      <c r="J535" s="675"/>
      <c r="K535" s="675"/>
      <c r="L535" s="675"/>
      <c r="M535" s="675"/>
      <c r="N535" s="675"/>
      <c r="O535" s="675"/>
      <c r="P535" s="675"/>
      <c r="Q535" s="675"/>
      <c r="R535" s="675"/>
      <c r="S535" s="675"/>
      <c r="T535" s="675"/>
      <c r="U535" s="675"/>
      <c r="V535" s="675"/>
      <c r="W535" s="327"/>
      <c r="X535" s="327"/>
      <c r="Y535" s="327"/>
      <c r="Z535" s="327"/>
      <c r="AA535" s="327"/>
    </row>
    <row r="536" spans="1:27" s="40" customFormat="1" ht="15">
      <c r="A536" s="327"/>
      <c r="B536" s="327"/>
      <c r="C536" s="327"/>
      <c r="D536" s="327"/>
      <c r="E536" s="327"/>
      <c r="F536" s="327"/>
      <c r="G536" s="675"/>
      <c r="H536" s="675"/>
      <c r="I536" s="675"/>
      <c r="J536" s="675"/>
      <c r="K536" s="675"/>
      <c r="L536" s="675"/>
      <c r="M536" s="675"/>
      <c r="N536" s="675"/>
      <c r="O536" s="675"/>
      <c r="P536" s="675"/>
      <c r="Q536" s="675"/>
      <c r="R536" s="675"/>
      <c r="S536" s="675"/>
      <c r="T536" s="675"/>
      <c r="U536" s="675"/>
      <c r="V536" s="675"/>
      <c r="W536" s="327"/>
      <c r="X536" s="327"/>
      <c r="Y536" s="327"/>
      <c r="Z536" s="327"/>
      <c r="AA536" s="327"/>
    </row>
    <row r="537" spans="1:27" s="40" customFormat="1" ht="15">
      <c r="A537" s="327"/>
      <c r="B537" s="327"/>
      <c r="C537" s="327"/>
      <c r="D537" s="327"/>
      <c r="E537" s="327"/>
      <c r="F537" s="327"/>
      <c r="G537" s="675"/>
      <c r="H537" s="675"/>
      <c r="I537" s="675"/>
      <c r="J537" s="675"/>
      <c r="K537" s="675"/>
      <c r="L537" s="675"/>
      <c r="M537" s="675"/>
      <c r="N537" s="675"/>
      <c r="O537" s="675"/>
      <c r="P537" s="675"/>
      <c r="Q537" s="675"/>
      <c r="R537" s="675"/>
      <c r="S537" s="675"/>
      <c r="T537" s="675"/>
      <c r="U537" s="675"/>
      <c r="V537" s="675"/>
      <c r="W537" s="327"/>
      <c r="X537" s="327"/>
      <c r="Y537" s="327"/>
      <c r="Z537" s="327"/>
      <c r="AA537" s="327"/>
    </row>
    <row r="538" spans="1:27" s="40" customFormat="1" ht="15">
      <c r="A538" s="327"/>
      <c r="B538" s="327"/>
      <c r="C538" s="327"/>
      <c r="D538" s="327"/>
      <c r="E538" s="327"/>
      <c r="F538" s="327"/>
      <c r="G538" s="675"/>
      <c r="H538" s="675"/>
      <c r="I538" s="675"/>
      <c r="J538" s="675"/>
      <c r="K538" s="675"/>
      <c r="L538" s="675"/>
      <c r="M538" s="675"/>
      <c r="N538" s="675"/>
      <c r="O538" s="675"/>
      <c r="P538" s="675"/>
      <c r="Q538" s="675"/>
      <c r="R538" s="675"/>
      <c r="S538" s="675"/>
      <c r="T538" s="675"/>
      <c r="U538" s="675"/>
      <c r="V538" s="675"/>
      <c r="W538" s="327"/>
      <c r="X538" s="327"/>
      <c r="Y538" s="327"/>
      <c r="Z538" s="327"/>
      <c r="AA538" s="327"/>
    </row>
    <row r="539" spans="1:27" s="40" customFormat="1" ht="15">
      <c r="A539" s="327"/>
      <c r="B539" s="327"/>
      <c r="C539" s="327"/>
      <c r="D539" s="327"/>
      <c r="E539" s="327"/>
      <c r="F539" s="327"/>
      <c r="G539" s="675"/>
      <c r="H539" s="675"/>
      <c r="I539" s="675"/>
      <c r="J539" s="675"/>
      <c r="K539" s="675"/>
      <c r="L539" s="675"/>
      <c r="M539" s="675"/>
      <c r="N539" s="675"/>
      <c r="O539" s="675"/>
      <c r="P539" s="675"/>
      <c r="Q539" s="675"/>
      <c r="R539" s="675"/>
      <c r="S539" s="675"/>
      <c r="T539" s="675"/>
      <c r="U539" s="675"/>
      <c r="V539" s="675"/>
      <c r="W539" s="327"/>
      <c r="X539" s="327"/>
      <c r="Y539" s="327"/>
      <c r="Z539" s="327"/>
      <c r="AA539" s="327"/>
    </row>
    <row r="540" spans="1:27" s="40" customFormat="1" ht="15">
      <c r="A540" s="327"/>
      <c r="B540" s="327"/>
      <c r="C540" s="327"/>
      <c r="D540" s="327"/>
      <c r="E540" s="327"/>
      <c r="F540" s="327"/>
      <c r="G540" s="675"/>
      <c r="H540" s="675"/>
      <c r="I540" s="675"/>
      <c r="J540" s="675"/>
      <c r="K540" s="675"/>
      <c r="L540" s="675"/>
      <c r="M540" s="675"/>
      <c r="N540" s="675"/>
      <c r="O540" s="675"/>
      <c r="P540" s="675"/>
      <c r="Q540" s="675"/>
      <c r="R540" s="675"/>
      <c r="S540" s="675"/>
      <c r="T540" s="675"/>
      <c r="U540" s="675"/>
      <c r="V540" s="675"/>
      <c r="W540" s="327"/>
      <c r="X540" s="327"/>
      <c r="Y540" s="327"/>
      <c r="Z540" s="327"/>
      <c r="AA540" s="327"/>
    </row>
    <row r="541" spans="1:27" s="40" customFormat="1" ht="15">
      <c r="A541" s="327"/>
      <c r="B541" s="327"/>
      <c r="C541" s="327"/>
      <c r="D541" s="327"/>
      <c r="E541" s="327"/>
      <c r="F541" s="327"/>
      <c r="G541" s="675"/>
      <c r="H541" s="675"/>
      <c r="I541" s="675"/>
      <c r="J541" s="675"/>
      <c r="K541" s="675"/>
      <c r="L541" s="675"/>
      <c r="M541" s="675"/>
      <c r="N541" s="675"/>
      <c r="O541" s="675"/>
      <c r="P541" s="675"/>
      <c r="Q541" s="675"/>
      <c r="R541" s="675"/>
      <c r="S541" s="675"/>
      <c r="T541" s="675"/>
      <c r="U541" s="675"/>
      <c r="V541" s="675"/>
      <c r="W541" s="327"/>
      <c r="X541" s="327"/>
      <c r="Y541" s="327"/>
      <c r="Z541" s="327"/>
      <c r="AA541" s="327"/>
    </row>
    <row r="542" spans="1:27" s="40" customFormat="1" ht="15">
      <c r="A542" s="327"/>
      <c r="B542" s="327"/>
      <c r="C542" s="327"/>
      <c r="D542" s="327"/>
      <c r="E542" s="327"/>
      <c r="F542" s="327"/>
      <c r="G542" s="675"/>
      <c r="H542" s="675"/>
      <c r="I542" s="675"/>
      <c r="J542" s="675"/>
      <c r="K542" s="675"/>
      <c r="L542" s="675"/>
      <c r="M542" s="675"/>
      <c r="N542" s="675"/>
      <c r="O542" s="675"/>
      <c r="P542" s="675"/>
      <c r="Q542" s="675"/>
      <c r="R542" s="675"/>
      <c r="S542" s="675"/>
      <c r="T542" s="675"/>
      <c r="U542" s="675"/>
      <c r="V542" s="675"/>
      <c r="W542" s="327"/>
      <c r="X542" s="327"/>
      <c r="Y542" s="327"/>
      <c r="Z542" s="327"/>
      <c r="AA542" s="327"/>
    </row>
    <row r="543" spans="1:27" s="40" customFormat="1" ht="15">
      <c r="A543" s="327"/>
      <c r="B543" s="327"/>
      <c r="C543" s="327"/>
      <c r="D543" s="327"/>
      <c r="E543" s="327"/>
      <c r="F543" s="327"/>
      <c r="G543" s="675"/>
      <c r="H543" s="675"/>
      <c r="I543" s="675"/>
      <c r="J543" s="675"/>
      <c r="K543" s="675"/>
      <c r="L543" s="675"/>
      <c r="M543" s="675"/>
      <c r="N543" s="675"/>
      <c r="O543" s="675"/>
      <c r="P543" s="675"/>
      <c r="Q543" s="675"/>
      <c r="R543" s="675"/>
      <c r="S543" s="675"/>
      <c r="T543" s="675"/>
      <c r="U543" s="675"/>
      <c r="V543" s="675"/>
      <c r="W543" s="327"/>
      <c r="X543" s="327"/>
      <c r="Y543" s="327"/>
      <c r="Z543" s="327"/>
      <c r="AA543" s="327"/>
    </row>
    <row r="544" spans="1:27" s="40" customFormat="1" ht="15">
      <c r="A544" s="327"/>
      <c r="B544" s="327"/>
      <c r="C544" s="327"/>
      <c r="D544" s="327"/>
      <c r="E544" s="327"/>
      <c r="F544" s="327"/>
      <c r="G544" s="675"/>
      <c r="H544" s="675"/>
      <c r="I544" s="675"/>
      <c r="J544" s="675"/>
      <c r="K544" s="675"/>
      <c r="L544" s="675"/>
      <c r="M544" s="675"/>
      <c r="N544" s="675"/>
      <c r="O544" s="675"/>
      <c r="P544" s="675"/>
      <c r="Q544" s="675"/>
      <c r="R544" s="675"/>
      <c r="S544" s="675"/>
      <c r="T544" s="675"/>
      <c r="U544" s="675"/>
      <c r="V544" s="675"/>
      <c r="W544" s="327"/>
      <c r="X544" s="327"/>
      <c r="Y544" s="327"/>
      <c r="Z544" s="327"/>
      <c r="AA544" s="327"/>
    </row>
    <row r="545" spans="1:27" s="40" customFormat="1" ht="15">
      <c r="A545" s="327"/>
      <c r="B545" s="327"/>
      <c r="C545" s="327"/>
      <c r="D545" s="327"/>
      <c r="E545" s="327"/>
      <c r="F545" s="327"/>
      <c r="G545" s="675"/>
      <c r="H545" s="675"/>
      <c r="I545" s="675"/>
      <c r="J545" s="675"/>
      <c r="K545" s="675"/>
      <c r="L545" s="675"/>
      <c r="M545" s="675"/>
      <c r="N545" s="675"/>
      <c r="O545" s="675"/>
      <c r="P545" s="675"/>
      <c r="Q545" s="675"/>
      <c r="R545" s="675"/>
      <c r="S545" s="675"/>
      <c r="T545" s="675"/>
      <c r="U545" s="675"/>
      <c r="V545" s="675"/>
      <c r="W545" s="327"/>
      <c r="X545" s="327"/>
      <c r="Y545" s="327"/>
      <c r="Z545" s="327"/>
      <c r="AA545" s="327"/>
    </row>
    <row r="546" spans="1:27" s="40" customFormat="1" ht="15">
      <c r="A546" s="327"/>
      <c r="B546" s="327"/>
      <c r="C546" s="327"/>
      <c r="D546" s="327"/>
      <c r="E546" s="327"/>
      <c r="F546" s="327"/>
      <c r="G546" s="675"/>
      <c r="H546" s="675"/>
      <c r="I546" s="675"/>
      <c r="J546" s="675"/>
      <c r="K546" s="675"/>
      <c r="L546" s="675"/>
      <c r="M546" s="675"/>
      <c r="N546" s="675"/>
      <c r="O546" s="675"/>
      <c r="P546" s="675"/>
      <c r="Q546" s="675"/>
      <c r="R546" s="675"/>
      <c r="S546" s="675"/>
      <c r="T546" s="675"/>
      <c r="U546" s="675"/>
      <c r="V546" s="675"/>
      <c r="W546" s="327"/>
      <c r="X546" s="327"/>
      <c r="Y546" s="327"/>
      <c r="Z546" s="327"/>
      <c r="AA546" s="327"/>
    </row>
    <row r="547" spans="1:27" s="40" customFormat="1" ht="15">
      <c r="A547" s="327"/>
      <c r="B547" s="327"/>
      <c r="C547" s="327"/>
      <c r="D547" s="327"/>
      <c r="E547" s="327"/>
      <c r="F547" s="327"/>
      <c r="G547" s="675"/>
      <c r="H547" s="675"/>
      <c r="I547" s="675"/>
      <c r="J547" s="675"/>
      <c r="K547" s="675"/>
      <c r="L547" s="675"/>
      <c r="M547" s="675"/>
      <c r="N547" s="675"/>
      <c r="O547" s="675"/>
      <c r="P547" s="675"/>
      <c r="Q547" s="675"/>
      <c r="R547" s="675"/>
      <c r="S547" s="675"/>
      <c r="T547" s="675"/>
      <c r="U547" s="675"/>
      <c r="V547" s="675"/>
      <c r="W547" s="327"/>
      <c r="X547" s="327"/>
      <c r="Y547" s="327"/>
      <c r="Z547" s="327"/>
      <c r="AA547" s="327"/>
    </row>
    <row r="548" spans="1:27" s="40" customFormat="1" ht="15">
      <c r="A548" s="327"/>
      <c r="B548" s="327"/>
      <c r="C548" s="327"/>
      <c r="D548" s="327"/>
      <c r="E548" s="327"/>
      <c r="F548" s="327"/>
      <c r="G548" s="675"/>
      <c r="H548" s="675"/>
      <c r="I548" s="675"/>
      <c r="J548" s="675"/>
      <c r="K548" s="675"/>
      <c r="L548" s="675"/>
      <c r="M548" s="675"/>
      <c r="N548" s="675"/>
      <c r="O548" s="675"/>
      <c r="P548" s="675"/>
      <c r="Q548" s="675"/>
      <c r="R548" s="675"/>
      <c r="S548" s="675"/>
      <c r="T548" s="675"/>
      <c r="U548" s="675"/>
      <c r="V548" s="675"/>
      <c r="W548" s="327"/>
      <c r="X548" s="327"/>
      <c r="Y548" s="327"/>
      <c r="Z548" s="327"/>
      <c r="AA548" s="327"/>
    </row>
    <row r="549" spans="1:27" s="40" customFormat="1" ht="15">
      <c r="A549" s="327"/>
      <c r="B549" s="327"/>
      <c r="C549" s="327"/>
      <c r="D549" s="327"/>
      <c r="E549" s="327"/>
      <c r="F549" s="327"/>
      <c r="G549" s="675"/>
      <c r="H549" s="675"/>
      <c r="I549" s="675"/>
      <c r="J549" s="675"/>
      <c r="K549" s="675"/>
      <c r="L549" s="675"/>
      <c r="M549" s="675"/>
      <c r="N549" s="675"/>
      <c r="O549" s="675"/>
      <c r="P549" s="675"/>
      <c r="Q549" s="675"/>
      <c r="R549" s="675"/>
      <c r="S549" s="675"/>
      <c r="T549" s="675"/>
      <c r="U549" s="675"/>
      <c r="V549" s="675"/>
      <c r="W549" s="327"/>
      <c r="X549" s="327"/>
      <c r="Y549" s="327"/>
      <c r="Z549" s="327"/>
      <c r="AA549" s="327"/>
    </row>
    <row r="550" spans="1:27" s="40" customFormat="1" ht="15">
      <c r="A550" s="327"/>
      <c r="B550" s="327"/>
      <c r="C550" s="327"/>
      <c r="D550" s="327"/>
      <c r="E550" s="327"/>
      <c r="F550" s="327"/>
      <c r="G550" s="675"/>
      <c r="H550" s="675"/>
      <c r="I550" s="675"/>
      <c r="J550" s="675"/>
      <c r="K550" s="675"/>
      <c r="L550" s="675"/>
      <c r="M550" s="675"/>
      <c r="N550" s="675"/>
      <c r="O550" s="675"/>
      <c r="P550" s="675"/>
      <c r="Q550" s="675"/>
      <c r="R550" s="675"/>
      <c r="S550" s="675"/>
      <c r="T550" s="675"/>
      <c r="U550" s="675"/>
      <c r="V550" s="675"/>
      <c r="W550" s="327"/>
      <c r="X550" s="327"/>
      <c r="Y550" s="327"/>
      <c r="Z550" s="327"/>
      <c r="AA550" s="327"/>
    </row>
    <row r="551" spans="1:27" s="40" customFormat="1" ht="15">
      <c r="A551" s="327"/>
      <c r="B551" s="327"/>
      <c r="C551" s="327"/>
      <c r="D551" s="327"/>
      <c r="E551" s="327"/>
      <c r="F551" s="327"/>
      <c r="G551" s="675"/>
      <c r="H551" s="675"/>
      <c r="I551" s="675"/>
      <c r="J551" s="675"/>
      <c r="K551" s="675"/>
      <c r="L551" s="675"/>
      <c r="M551" s="675"/>
      <c r="N551" s="675"/>
      <c r="O551" s="675"/>
      <c r="P551" s="675"/>
      <c r="Q551" s="675"/>
      <c r="R551" s="675"/>
      <c r="S551" s="675"/>
      <c r="T551" s="675"/>
      <c r="U551" s="675"/>
      <c r="V551" s="675"/>
      <c r="W551" s="327"/>
      <c r="X551" s="327"/>
      <c r="Y551" s="327"/>
      <c r="Z551" s="327"/>
      <c r="AA551" s="327"/>
    </row>
    <row r="552" spans="1:27" s="40" customFormat="1" ht="15">
      <c r="A552" s="327"/>
      <c r="B552" s="327"/>
      <c r="C552" s="327"/>
      <c r="D552" s="327"/>
      <c r="E552" s="327"/>
      <c r="F552" s="327"/>
      <c r="G552" s="675"/>
      <c r="H552" s="675"/>
      <c r="I552" s="675"/>
      <c r="J552" s="675"/>
      <c r="K552" s="675"/>
      <c r="L552" s="675"/>
      <c r="M552" s="675"/>
      <c r="N552" s="675"/>
      <c r="O552" s="675"/>
      <c r="P552" s="675"/>
      <c r="Q552" s="675"/>
      <c r="R552" s="675"/>
      <c r="S552" s="675"/>
      <c r="T552" s="675"/>
      <c r="U552" s="675"/>
      <c r="V552" s="675"/>
      <c r="W552" s="327"/>
      <c r="X552" s="327"/>
      <c r="Y552" s="327"/>
      <c r="Z552" s="327"/>
      <c r="AA552" s="327"/>
    </row>
    <row r="553" spans="1:27" s="40" customFormat="1" ht="15">
      <c r="A553" s="327"/>
      <c r="B553" s="327"/>
      <c r="C553" s="327"/>
      <c r="D553" s="327"/>
      <c r="E553" s="327"/>
      <c r="F553" s="327"/>
      <c r="G553" s="675"/>
      <c r="H553" s="675"/>
      <c r="I553" s="675"/>
      <c r="J553" s="675"/>
      <c r="K553" s="675"/>
      <c r="L553" s="675"/>
      <c r="M553" s="675"/>
      <c r="N553" s="675"/>
      <c r="O553" s="675"/>
      <c r="P553" s="675"/>
      <c r="Q553" s="675"/>
      <c r="R553" s="675"/>
      <c r="S553" s="675"/>
      <c r="T553" s="675"/>
      <c r="U553" s="675"/>
      <c r="V553" s="675"/>
      <c r="W553" s="327"/>
      <c r="X553" s="327"/>
      <c r="Y553" s="327"/>
      <c r="Z553" s="327"/>
      <c r="AA553" s="327"/>
    </row>
    <row r="554" spans="1:27" s="40" customFormat="1" ht="15">
      <c r="A554" s="327"/>
      <c r="B554" s="327"/>
      <c r="C554" s="327"/>
      <c r="D554" s="327"/>
      <c r="E554" s="327"/>
      <c r="F554" s="327"/>
      <c r="G554" s="675"/>
      <c r="H554" s="675"/>
      <c r="I554" s="675"/>
      <c r="J554" s="675"/>
      <c r="K554" s="675"/>
      <c r="L554" s="675"/>
      <c r="M554" s="675"/>
      <c r="N554" s="675"/>
      <c r="O554" s="675"/>
      <c r="P554" s="675"/>
      <c r="Q554" s="675"/>
      <c r="R554" s="675"/>
      <c r="S554" s="675"/>
      <c r="T554" s="675"/>
      <c r="U554" s="675"/>
      <c r="V554" s="675"/>
      <c r="W554" s="327"/>
      <c r="X554" s="327"/>
      <c r="Y554" s="327"/>
      <c r="Z554" s="327"/>
      <c r="AA554" s="327"/>
    </row>
    <row r="555" spans="1:27" s="40" customFormat="1" ht="15">
      <c r="A555" s="327"/>
      <c r="B555" s="327"/>
      <c r="C555" s="327"/>
      <c r="D555" s="327"/>
      <c r="E555" s="327"/>
      <c r="F555" s="327"/>
      <c r="G555" s="675"/>
      <c r="H555" s="675"/>
      <c r="I555" s="675"/>
      <c r="J555" s="675"/>
      <c r="K555" s="675"/>
      <c r="L555" s="675"/>
      <c r="M555" s="675"/>
      <c r="N555" s="675"/>
      <c r="O555" s="675"/>
      <c r="P555" s="675"/>
      <c r="Q555" s="675"/>
      <c r="R555" s="675"/>
      <c r="S555" s="675"/>
      <c r="T555" s="675"/>
      <c r="U555" s="675"/>
      <c r="V555" s="675"/>
      <c r="W555" s="327"/>
      <c r="X555" s="327"/>
      <c r="Y555" s="327"/>
      <c r="Z555" s="327"/>
      <c r="AA555" s="327"/>
    </row>
    <row r="556" spans="1:27" s="40" customFormat="1" ht="15">
      <c r="A556" s="327"/>
      <c r="B556" s="327"/>
      <c r="C556" s="327"/>
      <c r="D556" s="327"/>
      <c r="E556" s="327"/>
      <c r="F556" s="327"/>
      <c r="G556" s="675"/>
      <c r="H556" s="675"/>
      <c r="I556" s="675"/>
      <c r="J556" s="675"/>
      <c r="K556" s="675"/>
      <c r="L556" s="675"/>
      <c r="M556" s="675"/>
      <c r="N556" s="675"/>
      <c r="O556" s="675"/>
      <c r="P556" s="675"/>
      <c r="Q556" s="675"/>
      <c r="R556" s="675"/>
      <c r="S556" s="675"/>
      <c r="T556" s="675"/>
      <c r="U556" s="675"/>
      <c r="V556" s="675"/>
      <c r="W556" s="327"/>
      <c r="X556" s="327"/>
      <c r="Y556" s="327"/>
      <c r="Z556" s="327"/>
      <c r="AA556" s="327"/>
    </row>
    <row r="557" spans="1:27" s="40" customFormat="1" ht="15">
      <c r="A557" s="327"/>
      <c r="B557" s="327"/>
      <c r="C557" s="327"/>
      <c r="D557" s="327"/>
      <c r="E557" s="327"/>
      <c r="F557" s="327"/>
      <c r="G557" s="675"/>
      <c r="H557" s="675"/>
      <c r="I557" s="675"/>
      <c r="J557" s="675"/>
      <c r="K557" s="675"/>
      <c r="L557" s="675"/>
      <c r="M557" s="675"/>
      <c r="N557" s="675"/>
      <c r="O557" s="675"/>
      <c r="P557" s="675"/>
      <c r="Q557" s="675"/>
      <c r="R557" s="675"/>
      <c r="S557" s="675"/>
      <c r="T557" s="675"/>
      <c r="U557" s="675"/>
      <c r="V557" s="675"/>
      <c r="W557" s="327"/>
      <c r="X557" s="327"/>
      <c r="Y557" s="327"/>
      <c r="Z557" s="327"/>
      <c r="AA557" s="327"/>
    </row>
    <row r="558" spans="1:27" s="40" customFormat="1" ht="15">
      <c r="A558" s="327"/>
      <c r="B558" s="327"/>
      <c r="C558" s="327"/>
      <c r="D558" s="327"/>
      <c r="E558" s="327"/>
      <c r="F558" s="327"/>
      <c r="G558" s="675"/>
      <c r="H558" s="675"/>
      <c r="I558" s="675"/>
      <c r="J558" s="675"/>
      <c r="K558" s="675"/>
      <c r="L558" s="675"/>
      <c r="M558" s="675"/>
      <c r="N558" s="675"/>
      <c r="O558" s="675"/>
      <c r="P558" s="675"/>
      <c r="Q558" s="675"/>
      <c r="R558" s="675"/>
      <c r="S558" s="675"/>
      <c r="T558" s="675"/>
      <c r="U558" s="675"/>
      <c r="V558" s="675"/>
      <c r="W558" s="327"/>
      <c r="X558" s="327"/>
      <c r="Y558" s="327"/>
      <c r="Z558" s="327"/>
      <c r="AA558" s="327"/>
    </row>
    <row r="559" spans="1:27" s="40" customFormat="1" ht="15">
      <c r="A559" s="327"/>
      <c r="B559" s="327"/>
      <c r="C559" s="327"/>
      <c r="D559" s="327"/>
      <c r="E559" s="327"/>
      <c r="F559" s="327"/>
      <c r="G559" s="675"/>
      <c r="H559" s="675"/>
      <c r="I559" s="675"/>
      <c r="J559" s="675"/>
      <c r="K559" s="675"/>
      <c r="L559" s="675"/>
      <c r="M559" s="675"/>
      <c r="N559" s="675"/>
      <c r="O559" s="675"/>
      <c r="P559" s="675"/>
      <c r="Q559" s="675"/>
      <c r="R559" s="675"/>
      <c r="S559" s="675"/>
      <c r="T559" s="675"/>
      <c r="U559" s="675"/>
      <c r="V559" s="675"/>
      <c r="W559" s="327"/>
      <c r="X559" s="327"/>
      <c r="Y559" s="327"/>
      <c r="Z559" s="327"/>
      <c r="AA559" s="327"/>
    </row>
    <row r="560" spans="1:27" s="40" customFormat="1" ht="15">
      <c r="A560" s="327"/>
      <c r="B560" s="327"/>
      <c r="C560" s="327"/>
      <c r="D560" s="327"/>
      <c r="E560" s="327"/>
      <c r="F560" s="327"/>
      <c r="G560" s="675"/>
      <c r="H560" s="675"/>
      <c r="I560" s="675"/>
      <c r="J560" s="675"/>
      <c r="K560" s="675"/>
      <c r="L560" s="675"/>
      <c r="M560" s="675"/>
      <c r="N560" s="675"/>
      <c r="O560" s="675"/>
      <c r="P560" s="675"/>
      <c r="Q560" s="675"/>
      <c r="R560" s="675"/>
      <c r="S560" s="675"/>
      <c r="T560" s="675"/>
      <c r="U560" s="675"/>
      <c r="V560" s="675"/>
      <c r="W560" s="327"/>
      <c r="X560" s="327"/>
      <c r="Y560" s="327"/>
      <c r="Z560" s="327"/>
      <c r="AA560" s="327"/>
    </row>
    <row r="561" spans="1:27" s="40" customFormat="1" ht="15">
      <c r="A561" s="327"/>
      <c r="B561" s="327"/>
      <c r="C561" s="327"/>
      <c r="D561" s="327"/>
      <c r="E561" s="327"/>
      <c r="F561" s="327"/>
      <c r="G561" s="675"/>
      <c r="H561" s="675"/>
      <c r="I561" s="675"/>
      <c r="J561" s="675"/>
      <c r="K561" s="675"/>
      <c r="L561" s="675"/>
      <c r="M561" s="675"/>
      <c r="N561" s="675"/>
      <c r="O561" s="675"/>
      <c r="P561" s="675"/>
      <c r="Q561" s="675"/>
      <c r="R561" s="675"/>
      <c r="S561" s="675"/>
      <c r="T561" s="675"/>
      <c r="U561" s="675"/>
      <c r="V561" s="675"/>
      <c r="W561" s="327"/>
      <c r="X561" s="327"/>
      <c r="Y561" s="327"/>
      <c r="Z561" s="327"/>
      <c r="AA561" s="327"/>
    </row>
    <row r="562" spans="1:27" s="40" customFormat="1" ht="15">
      <c r="A562" s="327"/>
      <c r="B562" s="327"/>
      <c r="C562" s="327"/>
      <c r="D562" s="327"/>
      <c r="E562" s="327"/>
      <c r="F562" s="327"/>
      <c r="G562" s="675"/>
      <c r="H562" s="675"/>
      <c r="I562" s="675"/>
      <c r="J562" s="675"/>
      <c r="K562" s="675"/>
      <c r="L562" s="675"/>
      <c r="M562" s="675"/>
      <c r="N562" s="675"/>
      <c r="O562" s="675"/>
      <c r="P562" s="675"/>
      <c r="Q562" s="675"/>
      <c r="R562" s="675"/>
      <c r="S562" s="675"/>
      <c r="T562" s="675"/>
      <c r="U562" s="675"/>
      <c r="V562" s="675"/>
      <c r="W562" s="327"/>
      <c r="X562" s="327"/>
      <c r="Y562" s="327"/>
      <c r="Z562" s="327"/>
      <c r="AA562" s="327"/>
    </row>
    <row r="563" spans="1:27" s="40" customFormat="1" ht="15">
      <c r="A563" s="327"/>
      <c r="B563" s="327"/>
      <c r="C563" s="327"/>
      <c r="D563" s="327"/>
      <c r="E563" s="327"/>
      <c r="F563" s="327"/>
      <c r="G563" s="675"/>
      <c r="H563" s="675"/>
      <c r="I563" s="675"/>
      <c r="J563" s="675"/>
      <c r="K563" s="675"/>
      <c r="L563" s="675"/>
      <c r="M563" s="675"/>
      <c r="N563" s="675"/>
      <c r="O563" s="675"/>
      <c r="P563" s="675"/>
      <c r="Q563" s="675"/>
      <c r="R563" s="675"/>
      <c r="S563" s="675"/>
      <c r="T563" s="675"/>
      <c r="U563" s="675"/>
      <c r="V563" s="675"/>
      <c r="W563" s="327"/>
      <c r="X563" s="327"/>
      <c r="Y563" s="327"/>
      <c r="Z563" s="327"/>
      <c r="AA563" s="327"/>
    </row>
    <row r="564" spans="1:27" s="40" customFormat="1" ht="15">
      <c r="A564" s="327"/>
      <c r="B564" s="327"/>
      <c r="C564" s="327"/>
      <c r="D564" s="327"/>
      <c r="E564" s="327"/>
      <c r="F564" s="327"/>
      <c r="G564" s="675"/>
      <c r="H564" s="675"/>
      <c r="I564" s="675"/>
      <c r="J564" s="675"/>
      <c r="K564" s="675"/>
      <c r="L564" s="675"/>
      <c r="M564" s="675"/>
      <c r="N564" s="675"/>
      <c r="O564" s="675"/>
      <c r="P564" s="675"/>
      <c r="Q564" s="675"/>
      <c r="R564" s="675"/>
      <c r="S564" s="675"/>
      <c r="T564" s="675"/>
      <c r="U564" s="675"/>
      <c r="V564" s="675"/>
      <c r="W564" s="327"/>
      <c r="X564" s="327"/>
      <c r="Y564" s="327"/>
      <c r="Z564" s="327"/>
      <c r="AA564" s="327"/>
    </row>
    <row r="565" spans="1:27" s="40" customFormat="1" ht="15">
      <c r="A565" s="327"/>
      <c r="B565" s="327"/>
      <c r="C565" s="327"/>
      <c r="D565" s="327"/>
      <c r="E565" s="327"/>
      <c r="F565" s="327"/>
      <c r="G565" s="675"/>
      <c r="H565" s="675"/>
      <c r="I565" s="675"/>
      <c r="J565" s="675"/>
      <c r="K565" s="675"/>
      <c r="L565" s="675"/>
      <c r="M565" s="675"/>
      <c r="N565" s="675"/>
      <c r="O565" s="675"/>
      <c r="P565" s="675"/>
      <c r="Q565" s="675"/>
      <c r="R565" s="675"/>
      <c r="S565" s="675"/>
      <c r="T565" s="675"/>
      <c r="U565" s="675"/>
      <c r="V565" s="675"/>
      <c r="W565" s="327"/>
      <c r="X565" s="327"/>
      <c r="Y565" s="327"/>
      <c r="Z565" s="327"/>
      <c r="AA565" s="327"/>
    </row>
    <row r="566" spans="1:27" s="40" customFormat="1" ht="15">
      <c r="A566" s="327"/>
      <c r="B566" s="327"/>
      <c r="C566" s="327"/>
      <c r="D566" s="327"/>
      <c r="E566" s="327"/>
      <c r="F566" s="327"/>
      <c r="G566" s="675"/>
      <c r="H566" s="675"/>
      <c r="I566" s="675"/>
      <c r="J566" s="675"/>
      <c r="K566" s="675"/>
      <c r="L566" s="675"/>
      <c r="M566" s="675"/>
      <c r="N566" s="675"/>
      <c r="O566" s="675"/>
      <c r="P566" s="675"/>
      <c r="Q566" s="675"/>
      <c r="R566" s="675"/>
      <c r="S566" s="675"/>
      <c r="T566" s="675"/>
      <c r="U566" s="675"/>
      <c r="V566" s="675"/>
      <c r="W566" s="327"/>
      <c r="X566" s="327"/>
      <c r="Y566" s="327"/>
      <c r="Z566" s="327"/>
      <c r="AA566" s="327"/>
    </row>
    <row r="567" spans="1:27" s="40" customFormat="1" ht="15">
      <c r="A567" s="327"/>
      <c r="B567" s="327"/>
      <c r="C567" s="327"/>
      <c r="D567" s="327"/>
      <c r="E567" s="327"/>
      <c r="F567" s="327"/>
      <c r="G567" s="675"/>
      <c r="H567" s="675"/>
      <c r="I567" s="675"/>
      <c r="J567" s="675"/>
      <c r="K567" s="675"/>
      <c r="L567" s="675"/>
      <c r="M567" s="675"/>
      <c r="N567" s="675"/>
      <c r="O567" s="675"/>
      <c r="P567" s="675"/>
      <c r="Q567" s="675"/>
      <c r="R567" s="675"/>
      <c r="S567" s="675"/>
      <c r="T567" s="675"/>
      <c r="U567" s="675"/>
      <c r="V567" s="675"/>
      <c r="W567" s="327"/>
      <c r="X567" s="327"/>
      <c r="Y567" s="327"/>
      <c r="Z567" s="327"/>
      <c r="AA567" s="327"/>
    </row>
    <row r="568" spans="1:27" s="40" customFormat="1" ht="15">
      <c r="A568" s="327"/>
      <c r="B568" s="327"/>
      <c r="C568" s="327"/>
      <c r="D568" s="327"/>
      <c r="E568" s="327"/>
      <c r="F568" s="327"/>
      <c r="G568" s="675"/>
      <c r="H568" s="675"/>
      <c r="I568" s="675"/>
      <c r="J568" s="675"/>
      <c r="K568" s="675"/>
      <c r="L568" s="675"/>
      <c r="M568" s="675"/>
      <c r="N568" s="675"/>
      <c r="O568" s="675"/>
      <c r="P568" s="675"/>
      <c r="Q568" s="675"/>
      <c r="R568" s="675"/>
      <c r="S568" s="675"/>
      <c r="T568" s="675"/>
      <c r="U568" s="675"/>
      <c r="V568" s="675"/>
      <c r="W568" s="327"/>
      <c r="X568" s="327"/>
      <c r="Y568" s="327"/>
      <c r="Z568" s="327"/>
      <c r="AA568" s="327"/>
    </row>
    <row r="569" spans="1:27" s="40" customFormat="1" ht="15">
      <c r="A569" s="327"/>
      <c r="B569" s="327"/>
      <c r="C569" s="327"/>
      <c r="D569" s="327"/>
      <c r="E569" s="327"/>
      <c r="F569" s="327"/>
      <c r="G569" s="675"/>
      <c r="H569" s="675"/>
      <c r="I569" s="675"/>
      <c r="J569" s="675"/>
      <c r="K569" s="675"/>
      <c r="L569" s="675"/>
      <c r="M569" s="675"/>
      <c r="N569" s="675"/>
      <c r="O569" s="675"/>
      <c r="P569" s="675"/>
      <c r="Q569" s="675"/>
      <c r="R569" s="675"/>
      <c r="S569" s="675"/>
      <c r="T569" s="675"/>
      <c r="U569" s="675"/>
      <c r="V569" s="675"/>
      <c r="W569" s="327"/>
      <c r="X569" s="327"/>
      <c r="Y569" s="327"/>
      <c r="Z569" s="327"/>
      <c r="AA569" s="327"/>
    </row>
    <row r="570" spans="1:27" s="40" customFormat="1" ht="15">
      <c r="A570" s="327"/>
      <c r="B570" s="327"/>
      <c r="C570" s="327"/>
      <c r="D570" s="327"/>
      <c r="E570" s="327"/>
      <c r="F570" s="327"/>
      <c r="G570" s="675"/>
      <c r="H570" s="675"/>
      <c r="I570" s="675"/>
      <c r="J570" s="675"/>
      <c r="K570" s="675"/>
      <c r="L570" s="675"/>
      <c r="M570" s="675"/>
      <c r="N570" s="675"/>
      <c r="O570" s="675"/>
      <c r="P570" s="675"/>
      <c r="Q570" s="675"/>
      <c r="R570" s="675"/>
      <c r="S570" s="675"/>
      <c r="T570" s="675"/>
      <c r="U570" s="675"/>
      <c r="V570" s="675"/>
      <c r="W570" s="327"/>
      <c r="X570" s="327"/>
      <c r="Y570" s="327"/>
      <c r="Z570" s="327"/>
      <c r="AA570" s="327"/>
    </row>
    <row r="571" spans="1:27" s="40" customFormat="1" ht="15">
      <c r="A571" s="327"/>
      <c r="B571" s="327"/>
      <c r="C571" s="327"/>
      <c r="D571" s="327"/>
      <c r="E571" s="327"/>
      <c r="F571" s="327"/>
      <c r="G571" s="675"/>
      <c r="H571" s="675"/>
      <c r="I571" s="675"/>
      <c r="J571" s="675"/>
      <c r="K571" s="675"/>
      <c r="L571" s="675"/>
      <c r="M571" s="675"/>
      <c r="N571" s="675"/>
      <c r="O571" s="675"/>
      <c r="P571" s="675"/>
      <c r="Q571" s="675"/>
      <c r="R571" s="675"/>
      <c r="S571" s="675"/>
      <c r="T571" s="675"/>
      <c r="U571" s="675"/>
      <c r="V571" s="675"/>
      <c r="W571" s="327"/>
      <c r="X571" s="327"/>
      <c r="Y571" s="327"/>
      <c r="Z571" s="327"/>
      <c r="AA571" s="327"/>
    </row>
    <row r="572" spans="1:27" s="40" customFormat="1" ht="15">
      <c r="A572" s="327"/>
      <c r="B572" s="327"/>
      <c r="C572" s="327"/>
      <c r="D572" s="327"/>
      <c r="E572" s="327"/>
      <c r="F572" s="327"/>
      <c r="G572" s="675"/>
      <c r="H572" s="675"/>
      <c r="I572" s="675"/>
      <c r="J572" s="675"/>
      <c r="K572" s="675"/>
      <c r="L572" s="675"/>
      <c r="M572" s="675"/>
      <c r="N572" s="675"/>
      <c r="O572" s="675"/>
      <c r="P572" s="675"/>
      <c r="Q572" s="675"/>
      <c r="R572" s="675"/>
      <c r="S572" s="675"/>
      <c r="T572" s="675"/>
      <c r="U572" s="675"/>
      <c r="V572" s="675"/>
      <c r="W572" s="327"/>
      <c r="X572" s="327"/>
      <c r="Y572" s="327"/>
      <c r="Z572" s="327"/>
      <c r="AA572" s="327"/>
    </row>
    <row r="573" spans="1:27" s="40" customFormat="1" ht="15">
      <c r="A573" s="327"/>
      <c r="B573" s="327"/>
      <c r="C573" s="327"/>
      <c r="D573" s="327"/>
      <c r="E573" s="327"/>
      <c r="F573" s="327"/>
      <c r="G573" s="675"/>
      <c r="H573" s="675"/>
      <c r="I573" s="675"/>
      <c r="J573" s="675"/>
      <c r="K573" s="675"/>
      <c r="L573" s="675"/>
      <c r="M573" s="675"/>
      <c r="N573" s="675"/>
      <c r="O573" s="675"/>
      <c r="P573" s="675"/>
      <c r="Q573" s="675"/>
      <c r="R573" s="675"/>
      <c r="S573" s="675"/>
      <c r="T573" s="675"/>
      <c r="U573" s="675"/>
      <c r="V573" s="675"/>
      <c r="W573" s="327"/>
      <c r="X573" s="327"/>
      <c r="Y573" s="327"/>
      <c r="Z573" s="327"/>
      <c r="AA573" s="327"/>
    </row>
    <row r="574" spans="1:27" s="40" customFormat="1" ht="15">
      <c r="A574" s="327"/>
      <c r="B574" s="327"/>
      <c r="C574" s="327"/>
      <c r="D574" s="327"/>
      <c r="E574" s="327"/>
      <c r="F574" s="327"/>
      <c r="G574" s="675"/>
      <c r="H574" s="675"/>
      <c r="I574" s="675"/>
      <c r="J574" s="675"/>
      <c r="K574" s="675"/>
      <c r="L574" s="675"/>
      <c r="M574" s="675"/>
      <c r="N574" s="675"/>
      <c r="O574" s="675"/>
      <c r="P574" s="675"/>
      <c r="Q574" s="675"/>
      <c r="R574" s="675"/>
      <c r="S574" s="675"/>
      <c r="T574" s="675"/>
      <c r="U574" s="675"/>
      <c r="V574" s="675"/>
      <c r="W574" s="327"/>
      <c r="X574" s="327"/>
      <c r="Y574" s="327"/>
      <c r="Z574" s="327"/>
      <c r="AA574" s="327"/>
    </row>
    <row r="575" spans="1:27" s="40" customFormat="1" ht="15">
      <c r="A575" s="327"/>
      <c r="B575" s="327"/>
      <c r="C575" s="327"/>
      <c r="D575" s="327"/>
      <c r="E575" s="327"/>
      <c r="F575" s="327"/>
      <c r="G575" s="675"/>
      <c r="H575" s="675"/>
      <c r="I575" s="675"/>
      <c r="J575" s="675"/>
      <c r="K575" s="675"/>
      <c r="L575" s="675"/>
      <c r="M575" s="675"/>
      <c r="N575" s="675"/>
      <c r="O575" s="675"/>
      <c r="P575" s="675"/>
      <c r="Q575" s="675"/>
      <c r="R575" s="675"/>
      <c r="S575" s="675"/>
      <c r="T575" s="675"/>
      <c r="U575" s="675"/>
      <c r="V575" s="675"/>
      <c r="W575" s="327"/>
      <c r="X575" s="327"/>
      <c r="Y575" s="327"/>
      <c r="Z575" s="327"/>
      <c r="AA575" s="327"/>
    </row>
    <row r="576" spans="1:27" s="40" customFormat="1" ht="15">
      <c r="A576" s="327"/>
      <c r="B576" s="327"/>
      <c r="C576" s="327"/>
      <c r="D576" s="327"/>
      <c r="E576" s="327"/>
      <c r="F576" s="327"/>
      <c r="G576" s="675"/>
      <c r="H576" s="675"/>
      <c r="I576" s="675"/>
      <c r="J576" s="675"/>
      <c r="K576" s="675"/>
      <c r="L576" s="675"/>
      <c r="M576" s="675"/>
      <c r="N576" s="675"/>
      <c r="O576" s="675"/>
      <c r="P576" s="675"/>
      <c r="Q576" s="675"/>
      <c r="R576" s="675"/>
      <c r="S576" s="675"/>
      <c r="T576" s="675"/>
      <c r="U576" s="675"/>
      <c r="V576" s="675"/>
      <c r="W576" s="327"/>
      <c r="X576" s="327"/>
      <c r="Y576" s="327"/>
      <c r="Z576" s="327"/>
      <c r="AA576" s="327"/>
    </row>
    <row r="577" spans="1:27" s="40" customFormat="1" ht="15">
      <c r="A577" s="327"/>
      <c r="B577" s="327"/>
      <c r="C577" s="327"/>
      <c r="D577" s="327"/>
      <c r="E577" s="327"/>
      <c r="F577" s="327"/>
      <c r="G577" s="675"/>
      <c r="H577" s="675"/>
      <c r="I577" s="675"/>
      <c r="J577" s="675"/>
      <c r="K577" s="675"/>
      <c r="L577" s="675"/>
      <c r="M577" s="675"/>
      <c r="N577" s="675"/>
      <c r="O577" s="675"/>
      <c r="P577" s="675"/>
      <c r="Q577" s="675"/>
      <c r="R577" s="675"/>
      <c r="S577" s="675"/>
      <c r="T577" s="675"/>
      <c r="U577" s="675"/>
      <c r="V577" s="675"/>
      <c r="W577" s="327"/>
      <c r="X577" s="327"/>
      <c r="Y577" s="327"/>
      <c r="Z577" s="327"/>
      <c r="AA577" s="327"/>
    </row>
    <row r="578" spans="1:27" s="40" customFormat="1" ht="15">
      <c r="A578" s="327"/>
      <c r="B578" s="327"/>
      <c r="C578" s="327"/>
      <c r="D578" s="327"/>
      <c r="E578" s="327"/>
      <c r="F578" s="327"/>
      <c r="G578" s="675"/>
      <c r="H578" s="675"/>
      <c r="I578" s="675"/>
      <c r="J578" s="675"/>
      <c r="K578" s="675"/>
      <c r="L578" s="675"/>
      <c r="M578" s="675"/>
      <c r="N578" s="675"/>
      <c r="O578" s="675"/>
      <c r="P578" s="675"/>
      <c r="Q578" s="675"/>
      <c r="R578" s="675"/>
      <c r="S578" s="675"/>
      <c r="T578" s="675"/>
      <c r="U578" s="675"/>
      <c r="V578" s="675"/>
      <c r="W578" s="327"/>
      <c r="X578" s="327"/>
      <c r="Y578" s="327"/>
      <c r="Z578" s="327"/>
      <c r="AA578" s="327"/>
    </row>
    <row r="579" spans="1:27" s="40" customFormat="1" ht="15">
      <c r="A579" s="327"/>
      <c r="B579" s="327"/>
      <c r="C579" s="327"/>
      <c r="D579" s="327"/>
      <c r="E579" s="327"/>
      <c r="F579" s="327"/>
      <c r="G579" s="675"/>
      <c r="H579" s="675"/>
      <c r="I579" s="675"/>
      <c r="J579" s="675"/>
      <c r="K579" s="675"/>
      <c r="L579" s="675"/>
      <c r="M579" s="675"/>
      <c r="N579" s="675"/>
      <c r="O579" s="675"/>
      <c r="P579" s="675"/>
      <c r="Q579" s="675"/>
      <c r="R579" s="675"/>
      <c r="S579" s="675"/>
      <c r="T579" s="675"/>
      <c r="U579" s="675"/>
      <c r="V579" s="675"/>
      <c r="W579" s="327"/>
      <c r="X579" s="327"/>
      <c r="Y579" s="327"/>
      <c r="Z579" s="327"/>
      <c r="AA579" s="327"/>
    </row>
    <row r="580" spans="1:27" s="40" customFormat="1" ht="15">
      <c r="A580" s="327"/>
      <c r="B580" s="327"/>
      <c r="C580" s="327"/>
      <c r="D580" s="327"/>
      <c r="E580" s="327"/>
      <c r="F580" s="327"/>
      <c r="G580" s="675"/>
      <c r="H580" s="675"/>
      <c r="I580" s="675"/>
      <c r="J580" s="675"/>
      <c r="K580" s="675"/>
      <c r="L580" s="675"/>
      <c r="M580" s="675"/>
      <c r="N580" s="675"/>
      <c r="O580" s="675"/>
      <c r="P580" s="675"/>
      <c r="Q580" s="675"/>
      <c r="R580" s="675"/>
      <c r="S580" s="675"/>
      <c r="T580" s="675"/>
      <c r="U580" s="675"/>
      <c r="V580" s="675"/>
      <c r="W580" s="327"/>
      <c r="X580" s="327"/>
      <c r="Y580" s="327"/>
      <c r="Z580" s="327"/>
      <c r="AA580" s="327"/>
    </row>
    <row r="581" spans="1:27" s="40" customFormat="1" ht="15">
      <c r="A581" s="327"/>
      <c r="B581" s="327"/>
      <c r="C581" s="327"/>
      <c r="D581" s="327"/>
      <c r="E581" s="327"/>
      <c r="F581" s="327"/>
      <c r="G581" s="675"/>
      <c r="H581" s="675"/>
      <c r="I581" s="675"/>
      <c r="J581" s="675"/>
      <c r="K581" s="675"/>
      <c r="L581" s="675"/>
      <c r="M581" s="675"/>
      <c r="N581" s="675"/>
      <c r="O581" s="675"/>
      <c r="P581" s="675"/>
      <c r="Q581" s="675"/>
      <c r="R581" s="675"/>
      <c r="S581" s="675"/>
      <c r="T581" s="675"/>
      <c r="U581" s="675"/>
      <c r="V581" s="675"/>
      <c r="W581" s="327"/>
      <c r="X581" s="327"/>
      <c r="Y581" s="327"/>
      <c r="Z581" s="327"/>
      <c r="AA581" s="327"/>
    </row>
    <row r="582" spans="1:27" s="40" customFormat="1" ht="15">
      <c r="A582" s="327"/>
      <c r="B582" s="327"/>
      <c r="C582" s="327"/>
      <c r="D582" s="327"/>
      <c r="E582" s="327"/>
      <c r="F582" s="327"/>
      <c r="G582" s="675"/>
      <c r="H582" s="675"/>
      <c r="I582" s="675"/>
      <c r="J582" s="675"/>
      <c r="K582" s="675"/>
      <c r="L582" s="675"/>
      <c r="M582" s="675"/>
      <c r="N582" s="675"/>
      <c r="O582" s="675"/>
      <c r="P582" s="675"/>
      <c r="Q582" s="675"/>
      <c r="R582" s="675"/>
      <c r="S582" s="675"/>
      <c r="T582" s="675"/>
      <c r="U582" s="675"/>
      <c r="V582" s="675"/>
      <c r="W582" s="327"/>
      <c r="X582" s="327"/>
      <c r="Y582" s="327"/>
      <c r="Z582" s="327"/>
      <c r="AA582" s="327"/>
    </row>
    <row r="583" spans="1:27" s="40" customFormat="1" ht="15">
      <c r="A583" s="327"/>
      <c r="B583" s="327"/>
      <c r="C583" s="327"/>
      <c r="D583" s="327"/>
      <c r="E583" s="327"/>
      <c r="F583" s="327"/>
      <c r="G583" s="675"/>
      <c r="H583" s="675"/>
      <c r="I583" s="675"/>
      <c r="J583" s="675"/>
      <c r="K583" s="675"/>
      <c r="L583" s="675"/>
      <c r="M583" s="675"/>
      <c r="N583" s="675"/>
      <c r="O583" s="675"/>
      <c r="P583" s="675"/>
      <c r="Q583" s="675"/>
      <c r="R583" s="675"/>
      <c r="S583" s="675"/>
      <c r="T583" s="675"/>
      <c r="U583" s="675"/>
      <c r="V583" s="675"/>
      <c r="W583" s="327"/>
      <c r="X583" s="327"/>
      <c r="Y583" s="327"/>
      <c r="Z583" s="327"/>
      <c r="AA583" s="327"/>
    </row>
    <row r="584" spans="1:27" s="40" customFormat="1" ht="15">
      <c r="A584" s="327"/>
      <c r="B584" s="327"/>
      <c r="C584" s="327"/>
      <c r="D584" s="327"/>
      <c r="E584" s="327"/>
      <c r="F584" s="327"/>
      <c r="G584" s="675"/>
      <c r="H584" s="675"/>
      <c r="I584" s="675"/>
      <c r="J584" s="675"/>
      <c r="K584" s="675"/>
      <c r="L584" s="675"/>
      <c r="M584" s="675"/>
      <c r="N584" s="675"/>
      <c r="O584" s="675"/>
      <c r="P584" s="675"/>
      <c r="Q584" s="675"/>
      <c r="R584" s="675"/>
      <c r="S584" s="675"/>
      <c r="T584" s="675"/>
      <c r="U584" s="675"/>
      <c r="V584" s="675"/>
      <c r="W584" s="327"/>
      <c r="X584" s="327"/>
      <c r="Y584" s="327"/>
      <c r="Z584" s="327"/>
      <c r="AA584" s="327"/>
    </row>
    <row r="585" spans="1:27" s="40" customFormat="1" ht="15">
      <c r="A585" s="327"/>
      <c r="B585" s="327"/>
      <c r="C585" s="327"/>
      <c r="D585" s="327"/>
      <c r="E585" s="327"/>
      <c r="F585" s="327"/>
      <c r="G585" s="675"/>
      <c r="H585" s="675"/>
      <c r="I585" s="675"/>
      <c r="J585" s="675"/>
      <c r="K585" s="675"/>
      <c r="L585" s="675"/>
      <c r="M585" s="675"/>
      <c r="N585" s="675"/>
      <c r="O585" s="675"/>
      <c r="P585" s="675"/>
      <c r="Q585" s="675"/>
      <c r="R585" s="675"/>
      <c r="S585" s="675"/>
      <c r="T585" s="675"/>
      <c r="U585" s="675"/>
      <c r="V585" s="675"/>
      <c r="W585" s="327"/>
      <c r="X585" s="327"/>
      <c r="Y585" s="327"/>
      <c r="Z585" s="327"/>
      <c r="AA585" s="327"/>
    </row>
    <row r="586" spans="1:27" s="40" customFormat="1" ht="15">
      <c r="A586" s="327"/>
      <c r="B586" s="327"/>
      <c r="C586" s="327"/>
      <c r="D586" s="327"/>
      <c r="E586" s="327"/>
      <c r="F586" s="327"/>
      <c r="G586" s="675"/>
      <c r="H586" s="675"/>
      <c r="I586" s="675"/>
      <c r="J586" s="675"/>
      <c r="K586" s="675"/>
      <c r="L586" s="675"/>
      <c r="M586" s="675"/>
      <c r="N586" s="675"/>
      <c r="O586" s="675"/>
      <c r="P586" s="675"/>
      <c r="Q586" s="675"/>
      <c r="R586" s="675"/>
      <c r="S586" s="675"/>
      <c r="T586" s="675"/>
      <c r="U586" s="675"/>
      <c r="V586" s="675"/>
      <c r="W586" s="327"/>
      <c r="X586" s="327"/>
      <c r="Y586" s="327"/>
      <c r="Z586" s="327"/>
      <c r="AA586" s="327"/>
    </row>
    <row r="587" spans="1:27" s="40" customFormat="1" ht="15">
      <c r="A587" s="327"/>
      <c r="B587" s="327"/>
      <c r="C587" s="327"/>
      <c r="D587" s="327"/>
      <c r="E587" s="327"/>
      <c r="F587" s="327"/>
      <c r="G587" s="675"/>
      <c r="H587" s="675"/>
      <c r="I587" s="675"/>
      <c r="J587" s="675"/>
      <c r="K587" s="675"/>
      <c r="L587" s="675"/>
      <c r="M587" s="675"/>
      <c r="N587" s="675"/>
      <c r="O587" s="675"/>
      <c r="P587" s="675"/>
      <c r="Q587" s="675"/>
      <c r="R587" s="675"/>
      <c r="S587" s="675"/>
      <c r="T587" s="675"/>
      <c r="U587" s="675"/>
      <c r="V587" s="675"/>
      <c r="W587" s="327"/>
      <c r="X587" s="327"/>
      <c r="Y587" s="327"/>
      <c r="Z587" s="327"/>
      <c r="AA587" s="327"/>
    </row>
    <row r="588" spans="1:27" s="40" customFormat="1" ht="15">
      <c r="A588" s="327"/>
      <c r="B588" s="327"/>
      <c r="C588" s="327"/>
      <c r="D588" s="327"/>
      <c r="E588" s="327"/>
      <c r="F588" s="327"/>
      <c r="G588" s="675"/>
      <c r="H588" s="675"/>
      <c r="I588" s="675"/>
      <c r="J588" s="675"/>
      <c r="K588" s="675"/>
      <c r="L588" s="675"/>
      <c r="M588" s="675"/>
      <c r="N588" s="675"/>
      <c r="O588" s="675"/>
      <c r="P588" s="675"/>
      <c r="Q588" s="675"/>
      <c r="R588" s="675"/>
      <c r="S588" s="675"/>
      <c r="T588" s="675"/>
      <c r="U588" s="675"/>
      <c r="V588" s="675"/>
      <c r="W588" s="327"/>
      <c r="X588" s="327"/>
      <c r="Y588" s="327"/>
      <c r="Z588" s="327"/>
      <c r="AA588" s="327"/>
    </row>
    <row r="589" spans="1:27" s="40" customFormat="1" ht="15">
      <c r="A589" s="327"/>
      <c r="B589" s="327"/>
      <c r="C589" s="327"/>
      <c r="D589" s="327"/>
      <c r="E589" s="327"/>
      <c r="F589" s="327"/>
      <c r="G589" s="675"/>
      <c r="H589" s="675"/>
      <c r="I589" s="675"/>
      <c r="J589" s="675"/>
      <c r="K589" s="675"/>
      <c r="L589" s="675"/>
      <c r="M589" s="675"/>
      <c r="N589" s="675"/>
      <c r="O589" s="675"/>
      <c r="P589" s="675"/>
      <c r="Q589" s="675"/>
      <c r="R589" s="675"/>
      <c r="S589" s="675"/>
      <c r="T589" s="675"/>
      <c r="U589" s="675"/>
      <c r="V589" s="675"/>
      <c r="W589" s="327"/>
      <c r="X589" s="327"/>
      <c r="Y589" s="327"/>
      <c r="Z589" s="327"/>
      <c r="AA589" s="327"/>
    </row>
    <row r="590" spans="1:27" s="40" customFormat="1" ht="15">
      <c r="A590" s="327"/>
      <c r="B590" s="327"/>
      <c r="C590" s="327"/>
      <c r="D590" s="327"/>
      <c r="E590" s="327"/>
      <c r="F590" s="327"/>
      <c r="G590" s="675"/>
      <c r="H590" s="675"/>
      <c r="I590" s="675"/>
      <c r="J590" s="675"/>
      <c r="K590" s="675"/>
      <c r="L590" s="675"/>
      <c r="M590" s="675"/>
      <c r="N590" s="675"/>
      <c r="O590" s="675"/>
      <c r="P590" s="675"/>
      <c r="Q590" s="675"/>
      <c r="R590" s="675"/>
      <c r="S590" s="675"/>
      <c r="T590" s="675"/>
      <c r="U590" s="675"/>
      <c r="V590" s="675"/>
      <c r="W590" s="327"/>
      <c r="X590" s="327"/>
      <c r="Y590" s="327"/>
      <c r="Z590" s="327"/>
      <c r="AA590" s="327"/>
    </row>
    <row r="591" spans="1:27" s="40" customFormat="1" ht="15">
      <c r="A591" s="327"/>
      <c r="B591" s="327"/>
      <c r="C591" s="327"/>
      <c r="D591" s="327"/>
      <c r="E591" s="327"/>
      <c r="F591" s="327"/>
      <c r="G591" s="675"/>
      <c r="H591" s="675"/>
      <c r="I591" s="675"/>
      <c r="J591" s="675"/>
      <c r="K591" s="675"/>
      <c r="L591" s="675"/>
      <c r="M591" s="675"/>
      <c r="N591" s="675"/>
      <c r="O591" s="675"/>
      <c r="P591" s="675"/>
      <c r="Q591" s="675"/>
      <c r="R591" s="675"/>
      <c r="S591" s="675"/>
      <c r="T591" s="675"/>
      <c r="U591" s="675"/>
      <c r="V591" s="675"/>
      <c r="W591" s="327"/>
      <c r="X591" s="327"/>
      <c r="Y591" s="327"/>
      <c r="Z591" s="327"/>
      <c r="AA591" s="327"/>
    </row>
    <row r="592" spans="1:27" s="40" customFormat="1" ht="15">
      <c r="A592" s="327"/>
      <c r="B592" s="327"/>
      <c r="C592" s="327"/>
      <c r="D592" s="327"/>
      <c r="E592" s="327"/>
      <c r="F592" s="327"/>
      <c r="G592" s="675"/>
      <c r="H592" s="675"/>
      <c r="I592" s="675"/>
      <c r="J592" s="675"/>
      <c r="K592" s="675"/>
      <c r="L592" s="675"/>
      <c r="M592" s="675"/>
      <c r="N592" s="675"/>
      <c r="O592" s="675"/>
      <c r="P592" s="675"/>
      <c r="Q592" s="675"/>
      <c r="R592" s="675"/>
      <c r="S592" s="675"/>
      <c r="T592" s="675"/>
      <c r="U592" s="675"/>
      <c r="V592" s="675"/>
      <c r="W592" s="327"/>
      <c r="X592" s="327"/>
      <c r="Y592" s="327"/>
      <c r="Z592" s="327"/>
      <c r="AA592" s="327"/>
    </row>
    <row r="593" spans="1:27" s="40" customFormat="1" ht="15">
      <c r="A593" s="327"/>
      <c r="B593" s="327"/>
      <c r="C593" s="327"/>
      <c r="D593" s="327"/>
      <c r="E593" s="327"/>
      <c r="F593" s="327"/>
      <c r="G593" s="675"/>
      <c r="H593" s="675"/>
      <c r="I593" s="675"/>
      <c r="J593" s="675"/>
      <c r="K593" s="675"/>
      <c r="L593" s="675"/>
      <c r="M593" s="675"/>
      <c r="N593" s="675"/>
      <c r="O593" s="675"/>
      <c r="P593" s="675"/>
      <c r="Q593" s="675"/>
      <c r="R593" s="675"/>
      <c r="S593" s="675"/>
      <c r="T593" s="675"/>
      <c r="U593" s="675"/>
      <c r="V593" s="675"/>
      <c r="W593" s="327"/>
      <c r="X593" s="327"/>
      <c r="Y593" s="327"/>
      <c r="Z593" s="327"/>
      <c r="AA593" s="327"/>
    </row>
    <row r="594" spans="1:27" s="40" customFormat="1" ht="15">
      <c r="A594" s="327"/>
      <c r="B594" s="327"/>
      <c r="C594" s="327"/>
      <c r="D594" s="327"/>
      <c r="E594" s="327"/>
      <c r="F594" s="327"/>
      <c r="G594" s="675"/>
      <c r="H594" s="675"/>
      <c r="I594" s="675"/>
      <c r="J594" s="675"/>
      <c r="K594" s="675"/>
      <c r="L594" s="675"/>
      <c r="M594" s="675"/>
      <c r="N594" s="675"/>
      <c r="O594" s="675"/>
      <c r="P594" s="675"/>
      <c r="Q594" s="675"/>
      <c r="R594" s="675"/>
      <c r="S594" s="675"/>
      <c r="T594" s="675"/>
      <c r="U594" s="675"/>
      <c r="V594" s="675"/>
      <c r="W594" s="327"/>
      <c r="X594" s="327"/>
      <c r="Y594" s="327"/>
      <c r="Z594" s="327"/>
      <c r="AA594" s="327"/>
    </row>
    <row r="595" spans="1:27" s="40" customFormat="1" ht="15">
      <c r="A595" s="327"/>
      <c r="B595" s="327"/>
      <c r="C595" s="327"/>
      <c r="D595" s="327"/>
      <c r="E595" s="327"/>
      <c r="F595" s="327"/>
      <c r="G595" s="675"/>
      <c r="H595" s="675"/>
      <c r="I595" s="675"/>
      <c r="J595" s="675"/>
      <c r="K595" s="675"/>
      <c r="L595" s="675"/>
      <c r="M595" s="675"/>
      <c r="N595" s="675"/>
      <c r="O595" s="675"/>
      <c r="P595" s="675"/>
      <c r="Q595" s="675"/>
      <c r="R595" s="675"/>
      <c r="S595" s="675"/>
      <c r="T595" s="675"/>
      <c r="U595" s="675"/>
      <c r="V595" s="675"/>
      <c r="W595" s="327"/>
      <c r="X595" s="327"/>
      <c r="Y595" s="327"/>
      <c r="Z595" s="327"/>
      <c r="AA595" s="327"/>
    </row>
    <row r="596" spans="1:27" s="40" customFormat="1" ht="15">
      <c r="A596" s="327"/>
      <c r="B596" s="327"/>
      <c r="C596" s="327"/>
      <c r="D596" s="327"/>
      <c r="E596" s="327"/>
      <c r="F596" s="327"/>
      <c r="G596" s="675"/>
      <c r="H596" s="675"/>
      <c r="I596" s="675"/>
      <c r="J596" s="675"/>
      <c r="K596" s="675"/>
      <c r="L596" s="675"/>
      <c r="M596" s="675"/>
      <c r="N596" s="675"/>
      <c r="O596" s="675"/>
      <c r="P596" s="675"/>
      <c r="Q596" s="675"/>
      <c r="R596" s="675"/>
      <c r="S596" s="675"/>
      <c r="T596" s="675"/>
      <c r="U596" s="675"/>
      <c r="V596" s="675"/>
      <c r="W596" s="327"/>
      <c r="X596" s="327"/>
      <c r="Y596" s="327"/>
      <c r="Z596" s="327"/>
      <c r="AA596" s="327"/>
    </row>
    <row r="597" spans="1:27" s="40" customFormat="1" ht="15">
      <c r="A597" s="327"/>
      <c r="B597" s="327"/>
      <c r="C597" s="327"/>
      <c r="D597" s="327"/>
      <c r="E597" s="327"/>
      <c r="F597" s="327"/>
      <c r="G597" s="675"/>
      <c r="H597" s="675"/>
      <c r="I597" s="675"/>
      <c r="J597" s="675"/>
      <c r="K597" s="675"/>
      <c r="L597" s="675"/>
      <c r="M597" s="675"/>
      <c r="N597" s="675"/>
      <c r="O597" s="675"/>
      <c r="P597" s="675"/>
      <c r="Q597" s="675"/>
      <c r="R597" s="675"/>
      <c r="S597" s="675"/>
      <c r="T597" s="675"/>
      <c r="U597" s="675"/>
      <c r="V597" s="675"/>
      <c r="W597" s="327"/>
      <c r="X597" s="327"/>
      <c r="Y597" s="327"/>
      <c r="Z597" s="327"/>
      <c r="AA597" s="327"/>
    </row>
    <row r="598" spans="1:27" s="40" customFormat="1" ht="15">
      <c r="A598" s="327"/>
      <c r="B598" s="327"/>
      <c r="C598" s="327"/>
      <c r="D598" s="327"/>
      <c r="E598" s="327"/>
      <c r="F598" s="327"/>
      <c r="G598" s="675"/>
      <c r="H598" s="675"/>
      <c r="I598" s="675"/>
      <c r="J598" s="675"/>
      <c r="K598" s="675"/>
      <c r="L598" s="675"/>
      <c r="M598" s="675"/>
      <c r="N598" s="675"/>
      <c r="O598" s="675"/>
      <c r="P598" s="675"/>
      <c r="Q598" s="675"/>
      <c r="R598" s="675"/>
      <c r="S598" s="675"/>
      <c r="T598" s="675"/>
      <c r="U598" s="675"/>
      <c r="V598" s="675"/>
      <c r="W598" s="327"/>
      <c r="X598" s="327"/>
      <c r="Y598" s="327"/>
      <c r="Z598" s="327"/>
      <c r="AA598" s="327"/>
    </row>
    <row r="599" spans="1:27" s="40" customFormat="1" ht="15">
      <c r="A599" s="327"/>
      <c r="B599" s="327"/>
      <c r="C599" s="327"/>
      <c r="D599" s="327"/>
      <c r="E599" s="327"/>
      <c r="F599" s="327"/>
      <c r="G599" s="675"/>
      <c r="H599" s="675"/>
      <c r="I599" s="675"/>
      <c r="J599" s="675"/>
      <c r="K599" s="675"/>
      <c r="L599" s="675"/>
      <c r="M599" s="675"/>
      <c r="N599" s="675"/>
      <c r="O599" s="675"/>
      <c r="P599" s="675"/>
      <c r="Q599" s="675"/>
      <c r="R599" s="675"/>
      <c r="S599" s="675"/>
      <c r="T599" s="675"/>
      <c r="U599" s="675"/>
      <c r="V599" s="675"/>
      <c r="W599" s="327"/>
      <c r="X599" s="327"/>
      <c r="Y599" s="327"/>
      <c r="Z599" s="327"/>
      <c r="AA599" s="327"/>
    </row>
    <row r="600" spans="1:27" s="40" customFormat="1" ht="15">
      <c r="A600" s="327"/>
      <c r="B600" s="327"/>
      <c r="C600" s="327"/>
      <c r="D600" s="327"/>
      <c r="E600" s="327"/>
      <c r="F600" s="327"/>
      <c r="G600" s="675"/>
      <c r="H600" s="675"/>
      <c r="I600" s="675"/>
      <c r="J600" s="675"/>
      <c r="K600" s="675"/>
      <c r="L600" s="675"/>
      <c r="M600" s="675"/>
      <c r="N600" s="675"/>
      <c r="O600" s="675"/>
      <c r="P600" s="675"/>
      <c r="Q600" s="675"/>
      <c r="R600" s="675"/>
      <c r="S600" s="675"/>
      <c r="T600" s="675"/>
      <c r="U600" s="675"/>
      <c r="V600" s="675"/>
      <c r="W600" s="327"/>
      <c r="X600" s="327"/>
      <c r="Y600" s="327"/>
      <c r="Z600" s="327"/>
      <c r="AA600" s="327"/>
    </row>
    <row r="601" spans="1:27" s="40" customFormat="1" ht="15">
      <c r="A601" s="327"/>
      <c r="B601" s="327"/>
      <c r="C601" s="327"/>
      <c r="D601" s="327"/>
      <c r="E601" s="327"/>
      <c r="F601" s="327"/>
      <c r="G601" s="675"/>
      <c r="H601" s="675"/>
      <c r="I601" s="675"/>
      <c r="J601" s="675"/>
      <c r="K601" s="675"/>
      <c r="L601" s="675"/>
      <c r="M601" s="675"/>
      <c r="N601" s="675"/>
      <c r="O601" s="675"/>
      <c r="P601" s="675"/>
      <c r="Q601" s="675"/>
      <c r="R601" s="675"/>
      <c r="S601" s="675"/>
      <c r="T601" s="675"/>
      <c r="U601" s="675"/>
      <c r="V601" s="675"/>
      <c r="W601" s="327"/>
      <c r="X601" s="327"/>
      <c r="Y601" s="327"/>
      <c r="Z601" s="327"/>
      <c r="AA601" s="327"/>
    </row>
    <row r="602" spans="1:27" s="40" customFormat="1" ht="15">
      <c r="A602" s="327"/>
      <c r="B602" s="327"/>
      <c r="C602" s="327"/>
      <c r="D602" s="327"/>
      <c r="E602" s="327"/>
      <c r="F602" s="327"/>
      <c r="G602" s="675"/>
      <c r="H602" s="675"/>
      <c r="I602" s="675"/>
      <c r="J602" s="675"/>
      <c r="K602" s="675"/>
      <c r="L602" s="675"/>
      <c r="M602" s="675"/>
      <c r="N602" s="675"/>
      <c r="O602" s="675"/>
      <c r="P602" s="675"/>
      <c r="Q602" s="675"/>
      <c r="R602" s="675"/>
      <c r="S602" s="675"/>
      <c r="T602" s="675"/>
      <c r="U602" s="675"/>
      <c r="V602" s="675"/>
      <c r="W602" s="327"/>
      <c r="X602" s="327"/>
      <c r="Y602" s="327"/>
      <c r="Z602" s="327"/>
      <c r="AA602" s="327"/>
    </row>
    <row r="603" spans="1:27" s="40" customFormat="1" ht="15">
      <c r="A603" s="327"/>
      <c r="B603" s="327"/>
      <c r="C603" s="327"/>
      <c r="D603" s="327"/>
      <c r="E603" s="327"/>
      <c r="F603" s="327"/>
      <c r="G603" s="675"/>
      <c r="H603" s="675"/>
      <c r="I603" s="675"/>
      <c r="J603" s="675"/>
      <c r="K603" s="675"/>
      <c r="L603" s="675"/>
      <c r="M603" s="675"/>
      <c r="N603" s="675"/>
      <c r="O603" s="675"/>
      <c r="P603" s="675"/>
      <c r="Q603" s="675"/>
      <c r="R603" s="675"/>
      <c r="S603" s="675"/>
      <c r="T603" s="675"/>
      <c r="U603" s="675"/>
      <c r="V603" s="675"/>
      <c r="W603" s="327"/>
      <c r="X603" s="327"/>
      <c r="Y603" s="327"/>
      <c r="Z603" s="327"/>
      <c r="AA603" s="327"/>
    </row>
    <row r="604" spans="1:27" s="40" customFormat="1" ht="15">
      <c r="A604" s="327"/>
      <c r="B604" s="327"/>
      <c r="C604" s="327"/>
      <c r="D604" s="327"/>
      <c r="E604" s="327"/>
      <c r="F604" s="327"/>
      <c r="G604" s="675"/>
      <c r="H604" s="675"/>
      <c r="I604" s="675"/>
      <c r="J604" s="675"/>
      <c r="K604" s="675"/>
      <c r="L604" s="675"/>
      <c r="M604" s="675"/>
      <c r="N604" s="675"/>
      <c r="O604" s="675"/>
      <c r="P604" s="675"/>
      <c r="Q604" s="675"/>
      <c r="R604" s="675"/>
      <c r="S604" s="675"/>
      <c r="T604" s="675"/>
      <c r="U604" s="675"/>
      <c r="V604" s="675"/>
      <c r="W604" s="327"/>
      <c r="X604" s="327"/>
      <c r="Y604" s="327"/>
      <c r="Z604" s="327"/>
      <c r="AA604" s="327"/>
    </row>
    <row r="605" spans="1:27" s="40" customFormat="1" ht="15">
      <c r="A605" s="327"/>
      <c r="B605" s="327"/>
      <c r="C605" s="327"/>
      <c r="D605" s="327"/>
      <c r="E605" s="327"/>
      <c r="F605" s="327"/>
      <c r="G605" s="675"/>
      <c r="H605" s="675"/>
      <c r="I605" s="675"/>
      <c r="J605" s="675"/>
      <c r="K605" s="675"/>
      <c r="L605" s="675"/>
      <c r="M605" s="675"/>
      <c r="N605" s="675"/>
      <c r="O605" s="675"/>
      <c r="P605" s="675"/>
      <c r="Q605" s="675"/>
      <c r="R605" s="675"/>
      <c r="S605" s="675"/>
      <c r="T605" s="675"/>
      <c r="U605" s="675"/>
      <c r="V605" s="675"/>
      <c r="W605" s="327"/>
      <c r="X605" s="327"/>
      <c r="Y605" s="327"/>
      <c r="Z605" s="327"/>
      <c r="AA605" s="327"/>
    </row>
    <row r="606" spans="1:27" s="40" customFormat="1" ht="15">
      <c r="A606" s="327"/>
      <c r="B606" s="327"/>
      <c r="C606" s="327"/>
      <c r="D606" s="327"/>
      <c r="E606" s="327"/>
      <c r="F606" s="327"/>
      <c r="G606" s="675"/>
      <c r="H606" s="675"/>
      <c r="I606" s="675"/>
      <c r="J606" s="675"/>
      <c r="K606" s="675"/>
      <c r="L606" s="675"/>
      <c r="M606" s="675"/>
      <c r="N606" s="675"/>
      <c r="O606" s="675"/>
      <c r="P606" s="675"/>
      <c r="Q606" s="675"/>
      <c r="R606" s="675"/>
      <c r="S606" s="675"/>
      <c r="T606" s="675"/>
      <c r="U606" s="675"/>
      <c r="V606" s="675"/>
      <c r="W606" s="327"/>
      <c r="X606" s="327"/>
      <c r="Y606" s="327"/>
      <c r="Z606" s="327"/>
      <c r="AA606" s="327"/>
    </row>
    <row r="607" spans="1:27" s="40" customFormat="1" ht="15">
      <c r="A607" s="327"/>
      <c r="B607" s="327"/>
      <c r="C607" s="327"/>
      <c r="D607" s="327"/>
      <c r="E607" s="327"/>
      <c r="F607" s="327"/>
      <c r="G607" s="675"/>
      <c r="H607" s="675"/>
      <c r="I607" s="675"/>
      <c r="J607" s="675"/>
      <c r="K607" s="675"/>
      <c r="L607" s="675"/>
      <c r="M607" s="675"/>
      <c r="N607" s="675"/>
      <c r="O607" s="675"/>
      <c r="P607" s="675"/>
      <c r="Q607" s="675"/>
      <c r="R607" s="675"/>
      <c r="S607" s="675"/>
      <c r="T607" s="675"/>
      <c r="U607" s="675"/>
      <c r="V607" s="675"/>
      <c r="W607" s="327"/>
      <c r="X607" s="327"/>
      <c r="Y607" s="327"/>
      <c r="Z607" s="327"/>
      <c r="AA607" s="327"/>
    </row>
    <row r="608" spans="1:27" s="40" customFormat="1" ht="15">
      <c r="A608" s="327"/>
      <c r="B608" s="327"/>
      <c r="C608" s="327"/>
      <c r="D608" s="327"/>
      <c r="E608" s="327"/>
      <c r="F608" s="327"/>
      <c r="G608" s="675"/>
      <c r="H608" s="675"/>
      <c r="I608" s="675"/>
      <c r="J608" s="675"/>
      <c r="K608" s="675"/>
      <c r="L608" s="675"/>
      <c r="M608" s="675"/>
      <c r="N608" s="675"/>
      <c r="O608" s="675"/>
      <c r="P608" s="675"/>
      <c r="Q608" s="675"/>
      <c r="R608" s="675"/>
      <c r="S608" s="675"/>
      <c r="T608" s="675"/>
      <c r="U608" s="675"/>
      <c r="V608" s="675"/>
      <c r="W608" s="327"/>
      <c r="X608" s="327"/>
      <c r="Y608" s="327"/>
      <c r="Z608" s="327"/>
      <c r="AA608" s="327"/>
    </row>
    <row r="609" spans="1:27" s="40" customFormat="1" ht="15">
      <c r="A609" s="327"/>
      <c r="B609" s="327"/>
      <c r="C609" s="327"/>
      <c r="D609" s="327"/>
      <c r="E609" s="327"/>
      <c r="F609" s="327"/>
      <c r="G609" s="675"/>
      <c r="H609" s="675"/>
      <c r="I609" s="675"/>
      <c r="J609" s="675"/>
      <c r="K609" s="675"/>
      <c r="L609" s="675"/>
      <c r="M609" s="675"/>
      <c r="N609" s="675"/>
      <c r="O609" s="675"/>
      <c r="P609" s="675"/>
      <c r="Q609" s="675"/>
      <c r="R609" s="675"/>
      <c r="S609" s="675"/>
      <c r="T609" s="675"/>
      <c r="U609" s="675"/>
      <c r="V609" s="675"/>
      <c r="W609" s="327"/>
      <c r="X609" s="327"/>
      <c r="Y609" s="327"/>
      <c r="Z609" s="327"/>
      <c r="AA609" s="327"/>
    </row>
    <row r="610" spans="1:27" s="40" customFormat="1" ht="15">
      <c r="A610" s="327"/>
      <c r="B610" s="327"/>
      <c r="C610" s="327"/>
      <c r="D610" s="327"/>
      <c r="E610" s="327"/>
      <c r="F610" s="327"/>
      <c r="G610" s="675"/>
      <c r="H610" s="675"/>
      <c r="I610" s="675"/>
      <c r="J610" s="675"/>
      <c r="K610" s="675"/>
      <c r="L610" s="675"/>
      <c r="M610" s="675"/>
      <c r="N610" s="675"/>
      <c r="O610" s="675"/>
      <c r="P610" s="675"/>
      <c r="Q610" s="675"/>
      <c r="R610" s="675"/>
      <c r="S610" s="675"/>
      <c r="T610" s="675"/>
      <c r="U610" s="675"/>
      <c r="V610" s="675"/>
      <c r="W610" s="327"/>
      <c r="X610" s="327"/>
      <c r="Y610" s="327"/>
      <c r="Z610" s="327"/>
      <c r="AA610" s="327"/>
    </row>
    <row r="611" spans="1:27" s="40" customFormat="1" ht="15">
      <c r="A611" s="327"/>
      <c r="B611" s="327"/>
      <c r="C611" s="327"/>
      <c r="D611" s="327"/>
      <c r="E611" s="327"/>
      <c r="F611" s="327"/>
      <c r="G611" s="675"/>
      <c r="H611" s="675"/>
      <c r="I611" s="675"/>
      <c r="J611" s="675"/>
      <c r="K611" s="675"/>
      <c r="L611" s="675"/>
      <c r="M611" s="675"/>
      <c r="N611" s="675"/>
      <c r="O611" s="675"/>
      <c r="P611" s="675"/>
      <c r="Q611" s="675"/>
      <c r="R611" s="675"/>
      <c r="S611" s="675"/>
      <c r="T611" s="675"/>
      <c r="U611" s="675"/>
      <c r="V611" s="675"/>
      <c r="W611" s="327"/>
      <c r="X611" s="327"/>
      <c r="Y611" s="327"/>
      <c r="Z611" s="327"/>
      <c r="AA611" s="327"/>
    </row>
    <row r="612" spans="1:27" s="40" customFormat="1" ht="15">
      <c r="A612" s="327"/>
      <c r="B612" s="327"/>
      <c r="C612" s="327"/>
      <c r="D612" s="327"/>
      <c r="E612" s="327"/>
      <c r="F612" s="327"/>
      <c r="G612" s="675"/>
      <c r="H612" s="675"/>
      <c r="I612" s="675"/>
      <c r="J612" s="675"/>
      <c r="K612" s="675"/>
      <c r="L612" s="675"/>
      <c r="M612" s="675"/>
      <c r="N612" s="675"/>
      <c r="O612" s="675"/>
      <c r="P612" s="675"/>
      <c r="Q612" s="675"/>
      <c r="R612" s="675"/>
      <c r="S612" s="675"/>
      <c r="T612" s="675"/>
      <c r="U612" s="675"/>
      <c r="V612" s="675"/>
      <c r="W612" s="327"/>
      <c r="X612" s="327"/>
      <c r="Y612" s="327"/>
      <c r="Z612" s="327"/>
      <c r="AA612" s="327"/>
    </row>
    <row r="613" spans="1:27" s="40" customFormat="1" ht="15">
      <c r="A613" s="327"/>
      <c r="B613" s="327"/>
      <c r="C613" s="327"/>
      <c r="D613" s="327"/>
      <c r="E613" s="327"/>
      <c r="F613" s="327"/>
      <c r="G613" s="675"/>
      <c r="H613" s="675"/>
      <c r="I613" s="675"/>
      <c r="J613" s="675"/>
      <c r="K613" s="675"/>
      <c r="L613" s="675"/>
      <c r="M613" s="675"/>
      <c r="N613" s="675"/>
      <c r="O613" s="675"/>
      <c r="P613" s="675"/>
      <c r="Q613" s="675"/>
      <c r="R613" s="675"/>
      <c r="S613" s="675"/>
      <c r="T613" s="675"/>
      <c r="U613" s="675"/>
      <c r="V613" s="675"/>
      <c r="W613" s="327"/>
      <c r="X613" s="327"/>
      <c r="Y613" s="327"/>
      <c r="Z613" s="327"/>
      <c r="AA613" s="327"/>
    </row>
    <row r="614" spans="1:27" s="40" customFormat="1" ht="15">
      <c r="A614" s="327"/>
      <c r="B614" s="327"/>
      <c r="C614" s="327"/>
      <c r="D614" s="327"/>
      <c r="E614" s="327"/>
      <c r="F614" s="327"/>
      <c r="G614" s="675"/>
      <c r="H614" s="675"/>
      <c r="I614" s="675"/>
      <c r="J614" s="675"/>
      <c r="K614" s="675"/>
      <c r="L614" s="675"/>
      <c r="M614" s="675"/>
      <c r="N614" s="675"/>
      <c r="O614" s="675"/>
      <c r="P614" s="675"/>
      <c r="Q614" s="675"/>
      <c r="R614" s="675"/>
      <c r="S614" s="675"/>
      <c r="T614" s="675"/>
      <c r="U614" s="675"/>
      <c r="V614" s="675"/>
      <c r="W614" s="327"/>
      <c r="X614" s="327"/>
      <c r="Y614" s="327"/>
      <c r="Z614" s="327"/>
      <c r="AA614" s="327"/>
    </row>
    <row r="615" spans="1:27" s="40" customFormat="1" ht="15">
      <c r="A615" s="327"/>
      <c r="B615" s="327"/>
      <c r="C615" s="327"/>
      <c r="D615" s="327"/>
      <c r="E615" s="327"/>
      <c r="F615" s="327"/>
      <c r="G615" s="675"/>
      <c r="H615" s="675"/>
      <c r="I615" s="675"/>
      <c r="J615" s="675"/>
      <c r="K615" s="675"/>
      <c r="L615" s="675"/>
      <c r="M615" s="675"/>
      <c r="N615" s="675"/>
      <c r="O615" s="675"/>
      <c r="P615" s="675"/>
      <c r="Q615" s="675"/>
      <c r="R615" s="675"/>
      <c r="S615" s="675"/>
      <c r="T615" s="675"/>
      <c r="U615" s="675"/>
      <c r="V615" s="675"/>
      <c r="W615" s="327"/>
      <c r="X615" s="327"/>
      <c r="Y615" s="327"/>
      <c r="Z615" s="327"/>
      <c r="AA615" s="327"/>
    </row>
    <row r="616" spans="1:27" s="40" customFormat="1" ht="15">
      <c r="A616" s="327"/>
      <c r="B616" s="327"/>
      <c r="C616" s="327"/>
      <c r="D616" s="327"/>
      <c r="E616" s="327"/>
      <c r="F616" s="327"/>
      <c r="G616" s="675"/>
      <c r="H616" s="675"/>
      <c r="I616" s="675"/>
      <c r="J616" s="675"/>
      <c r="K616" s="675"/>
      <c r="L616" s="675"/>
      <c r="M616" s="675"/>
      <c r="N616" s="675"/>
      <c r="O616" s="675"/>
      <c r="P616" s="675"/>
      <c r="Q616" s="675"/>
      <c r="R616" s="675"/>
      <c r="S616" s="675"/>
      <c r="T616" s="675"/>
      <c r="U616" s="675"/>
      <c r="V616" s="675"/>
      <c r="W616" s="327"/>
      <c r="X616" s="327"/>
      <c r="Y616" s="327"/>
      <c r="Z616" s="327"/>
      <c r="AA616" s="327"/>
    </row>
    <row r="617" spans="1:27" s="40" customFormat="1" ht="15">
      <c r="A617" s="327"/>
      <c r="B617" s="327"/>
      <c r="C617" s="327"/>
      <c r="D617" s="327"/>
      <c r="E617" s="327"/>
      <c r="F617" s="327"/>
      <c r="G617" s="675"/>
      <c r="H617" s="675"/>
      <c r="I617" s="675"/>
      <c r="J617" s="675"/>
      <c r="K617" s="675"/>
      <c r="L617" s="675"/>
      <c r="M617" s="675"/>
      <c r="N617" s="675"/>
      <c r="O617" s="675"/>
      <c r="P617" s="675"/>
      <c r="Q617" s="675"/>
      <c r="R617" s="675"/>
      <c r="S617" s="675"/>
      <c r="T617" s="675"/>
      <c r="U617" s="675"/>
      <c r="V617" s="675"/>
      <c r="W617" s="327"/>
      <c r="X617" s="327"/>
      <c r="Y617" s="327"/>
      <c r="Z617" s="327"/>
      <c r="AA617" s="327"/>
    </row>
    <row r="618" spans="1:27" s="40" customFormat="1" ht="15">
      <c r="A618" s="327"/>
      <c r="B618" s="327"/>
      <c r="C618" s="327"/>
      <c r="D618" s="327"/>
      <c r="E618" s="327"/>
      <c r="F618" s="327"/>
      <c r="G618" s="675"/>
      <c r="H618" s="675"/>
      <c r="I618" s="675"/>
      <c r="J618" s="675"/>
      <c r="K618" s="675"/>
      <c r="L618" s="675"/>
      <c r="M618" s="675"/>
      <c r="N618" s="675"/>
      <c r="O618" s="675"/>
      <c r="P618" s="675"/>
      <c r="Q618" s="675"/>
      <c r="R618" s="675"/>
      <c r="S618" s="675"/>
      <c r="T618" s="675"/>
      <c r="U618" s="675"/>
      <c r="V618" s="675"/>
      <c r="W618" s="327"/>
      <c r="X618" s="327"/>
      <c r="Y618" s="327"/>
      <c r="Z618" s="327"/>
      <c r="AA618" s="327"/>
    </row>
    <row r="619" spans="1:27" s="40" customFormat="1" ht="15">
      <c r="A619" s="327"/>
      <c r="B619" s="327"/>
      <c r="C619" s="327"/>
      <c r="D619" s="327"/>
      <c r="E619" s="327"/>
      <c r="F619" s="327"/>
      <c r="G619" s="675"/>
      <c r="H619" s="675"/>
      <c r="I619" s="675"/>
      <c r="J619" s="675"/>
      <c r="K619" s="675"/>
      <c r="L619" s="675"/>
      <c r="M619" s="675"/>
      <c r="N619" s="675"/>
      <c r="O619" s="675"/>
      <c r="P619" s="675"/>
      <c r="Q619" s="675"/>
      <c r="R619" s="675"/>
      <c r="S619" s="675"/>
      <c r="T619" s="675"/>
      <c r="U619" s="675"/>
      <c r="V619" s="675"/>
      <c r="W619" s="327"/>
      <c r="X619" s="327"/>
      <c r="Y619" s="327"/>
      <c r="Z619" s="327"/>
      <c r="AA619" s="327"/>
    </row>
    <row r="620" spans="1:27" s="40" customFormat="1" ht="15">
      <c r="A620" s="327"/>
      <c r="B620" s="327"/>
      <c r="C620" s="327"/>
      <c r="D620" s="327"/>
      <c r="E620" s="327"/>
      <c r="F620" s="327"/>
      <c r="G620" s="675"/>
      <c r="H620" s="675"/>
      <c r="I620" s="675"/>
      <c r="J620" s="675"/>
      <c r="K620" s="675"/>
      <c r="L620" s="675"/>
      <c r="M620" s="675"/>
      <c r="N620" s="675"/>
      <c r="O620" s="675"/>
      <c r="P620" s="675"/>
      <c r="Q620" s="675"/>
      <c r="R620" s="675"/>
      <c r="S620" s="675"/>
      <c r="T620" s="675"/>
      <c r="U620" s="675"/>
      <c r="V620" s="675"/>
      <c r="W620" s="327"/>
      <c r="X620" s="327"/>
      <c r="Y620" s="327"/>
      <c r="Z620" s="327"/>
      <c r="AA620" s="327"/>
    </row>
    <row r="621" spans="1:27" s="40" customFormat="1" ht="15">
      <c r="A621" s="327"/>
      <c r="B621" s="327"/>
      <c r="C621" s="327"/>
      <c r="D621" s="327"/>
      <c r="E621" s="327"/>
      <c r="F621" s="327"/>
      <c r="G621" s="675"/>
      <c r="H621" s="675"/>
      <c r="I621" s="675"/>
      <c r="J621" s="675"/>
      <c r="K621" s="675"/>
      <c r="L621" s="675"/>
      <c r="M621" s="675"/>
      <c r="N621" s="675"/>
      <c r="O621" s="675"/>
      <c r="P621" s="675"/>
      <c r="Q621" s="675"/>
      <c r="R621" s="675"/>
      <c r="S621" s="675"/>
      <c r="T621" s="675"/>
      <c r="U621" s="675"/>
      <c r="V621" s="675"/>
      <c r="W621" s="327"/>
      <c r="X621" s="327"/>
      <c r="Y621" s="327"/>
      <c r="Z621" s="327"/>
      <c r="AA621" s="327"/>
    </row>
    <row r="622" spans="1:27" s="40" customFormat="1" ht="15">
      <c r="A622" s="327"/>
      <c r="B622" s="327"/>
      <c r="C622" s="327"/>
      <c r="D622" s="327"/>
      <c r="E622" s="327"/>
      <c r="F622" s="327"/>
      <c r="G622" s="675"/>
      <c r="H622" s="675"/>
      <c r="I622" s="675"/>
      <c r="J622" s="675"/>
      <c r="K622" s="675"/>
      <c r="L622" s="675"/>
      <c r="M622" s="675"/>
      <c r="N622" s="675"/>
      <c r="O622" s="675"/>
      <c r="P622" s="675"/>
      <c r="Q622" s="675"/>
      <c r="R622" s="675"/>
      <c r="S622" s="675"/>
      <c r="T622" s="675"/>
      <c r="U622" s="675"/>
      <c r="V622" s="675"/>
      <c r="W622" s="327"/>
      <c r="X622" s="327"/>
      <c r="Y622" s="327"/>
      <c r="Z622" s="327"/>
      <c r="AA622" s="327"/>
    </row>
    <row r="623" spans="1:27" s="40" customFormat="1" ht="15">
      <c r="A623" s="327"/>
      <c r="B623" s="327"/>
      <c r="C623" s="327"/>
      <c r="D623" s="327"/>
      <c r="E623" s="327"/>
      <c r="F623" s="327"/>
      <c r="G623" s="675"/>
      <c r="H623" s="675"/>
      <c r="I623" s="675"/>
      <c r="J623" s="675"/>
      <c r="K623" s="675"/>
      <c r="L623" s="675"/>
      <c r="M623" s="675"/>
      <c r="N623" s="675"/>
      <c r="O623" s="675"/>
      <c r="P623" s="675"/>
      <c r="Q623" s="675"/>
      <c r="R623" s="675"/>
      <c r="S623" s="675"/>
      <c r="T623" s="675"/>
      <c r="U623" s="675"/>
      <c r="V623" s="675"/>
      <c r="W623" s="327"/>
      <c r="X623" s="327"/>
      <c r="Y623" s="327"/>
      <c r="Z623" s="327"/>
      <c r="AA623" s="327"/>
    </row>
    <row r="624" spans="1:27" s="40" customFormat="1" ht="15">
      <c r="A624" s="327"/>
      <c r="B624" s="327"/>
      <c r="C624" s="327"/>
      <c r="D624" s="327"/>
      <c r="E624" s="327"/>
      <c r="F624" s="327"/>
      <c r="G624" s="675"/>
      <c r="H624" s="675"/>
      <c r="I624" s="675"/>
      <c r="J624" s="675"/>
      <c r="K624" s="675"/>
      <c r="L624" s="675"/>
      <c r="M624" s="675"/>
      <c r="N624" s="675"/>
      <c r="O624" s="675"/>
      <c r="P624" s="675"/>
      <c r="Q624" s="675"/>
      <c r="R624" s="675"/>
      <c r="S624" s="675"/>
      <c r="T624" s="675"/>
      <c r="U624" s="675"/>
      <c r="V624" s="675"/>
      <c r="W624" s="327"/>
      <c r="X624" s="327"/>
      <c r="Y624" s="327"/>
      <c r="Z624" s="327"/>
      <c r="AA624" s="327"/>
    </row>
    <row r="625" spans="1:27" s="40" customFormat="1" ht="15">
      <c r="A625" s="327"/>
      <c r="B625" s="327"/>
      <c r="C625" s="327"/>
      <c r="D625" s="327"/>
      <c r="E625" s="327"/>
      <c r="F625" s="327"/>
      <c r="G625" s="675"/>
      <c r="H625" s="675"/>
      <c r="I625" s="675"/>
      <c r="J625" s="675"/>
      <c r="K625" s="675"/>
      <c r="L625" s="675"/>
      <c r="M625" s="675"/>
      <c r="N625" s="675"/>
      <c r="O625" s="675"/>
      <c r="P625" s="675"/>
      <c r="Q625" s="675"/>
      <c r="R625" s="675"/>
      <c r="S625" s="675"/>
      <c r="T625" s="675"/>
      <c r="U625" s="675"/>
      <c r="V625" s="675"/>
      <c r="W625" s="327"/>
      <c r="X625" s="327"/>
      <c r="Y625" s="327"/>
      <c r="Z625" s="327"/>
      <c r="AA625" s="327"/>
    </row>
    <row r="626" spans="1:27" s="40" customFormat="1" ht="15">
      <c r="A626" s="327"/>
      <c r="B626" s="327"/>
      <c r="C626" s="327"/>
      <c r="D626" s="327"/>
      <c r="E626" s="327"/>
      <c r="F626" s="327"/>
      <c r="G626" s="675"/>
      <c r="H626" s="675"/>
      <c r="I626" s="675"/>
      <c r="J626" s="675"/>
      <c r="K626" s="675"/>
      <c r="L626" s="675"/>
      <c r="M626" s="675"/>
      <c r="N626" s="675"/>
      <c r="O626" s="675"/>
      <c r="P626" s="675"/>
      <c r="Q626" s="675"/>
      <c r="R626" s="675"/>
      <c r="S626" s="675"/>
      <c r="T626" s="675"/>
      <c r="U626" s="675"/>
      <c r="V626" s="675"/>
      <c r="W626" s="327"/>
      <c r="X626" s="327"/>
      <c r="Y626" s="327"/>
      <c r="Z626" s="327"/>
      <c r="AA626" s="327"/>
    </row>
    <row r="627" spans="1:27" s="40" customFormat="1" ht="15">
      <c r="A627" s="327"/>
      <c r="B627" s="327"/>
      <c r="C627" s="327"/>
      <c r="D627" s="327"/>
      <c r="E627" s="327"/>
      <c r="F627" s="327"/>
      <c r="G627" s="675"/>
      <c r="H627" s="675"/>
      <c r="I627" s="675"/>
      <c r="J627" s="675"/>
      <c r="K627" s="675"/>
      <c r="L627" s="675"/>
      <c r="M627" s="675"/>
      <c r="N627" s="675"/>
      <c r="O627" s="675"/>
      <c r="P627" s="675"/>
      <c r="Q627" s="675"/>
      <c r="R627" s="675"/>
      <c r="S627" s="675"/>
      <c r="T627" s="675"/>
      <c r="U627" s="675"/>
      <c r="V627" s="675"/>
      <c r="W627" s="327"/>
      <c r="X627" s="327"/>
      <c r="Y627" s="327"/>
      <c r="Z627" s="327"/>
      <c r="AA627" s="327"/>
    </row>
    <row r="628" spans="1:27" s="40" customFormat="1" ht="15">
      <c r="A628" s="327"/>
      <c r="B628" s="327"/>
      <c r="C628" s="327"/>
      <c r="D628" s="327"/>
      <c r="E628" s="327"/>
      <c r="F628" s="327"/>
      <c r="G628" s="675"/>
      <c r="H628" s="675"/>
      <c r="I628" s="675"/>
      <c r="J628" s="675"/>
      <c r="K628" s="675"/>
      <c r="L628" s="675"/>
      <c r="M628" s="675"/>
      <c r="N628" s="675"/>
      <c r="O628" s="675"/>
      <c r="P628" s="675"/>
      <c r="Q628" s="675"/>
      <c r="R628" s="675"/>
      <c r="S628" s="675"/>
      <c r="T628" s="675"/>
      <c r="U628" s="675"/>
      <c r="V628" s="675"/>
      <c r="W628" s="327"/>
      <c r="X628" s="327"/>
      <c r="Y628" s="327"/>
      <c r="Z628" s="327"/>
      <c r="AA628" s="327"/>
    </row>
    <row r="629" spans="1:27" s="40" customFormat="1" ht="15">
      <c r="A629" s="327"/>
      <c r="B629" s="327"/>
      <c r="C629" s="327"/>
      <c r="D629" s="327"/>
      <c r="E629" s="327"/>
      <c r="F629" s="327"/>
      <c r="G629" s="675"/>
      <c r="H629" s="675"/>
      <c r="I629" s="675"/>
      <c r="J629" s="675"/>
      <c r="K629" s="675"/>
      <c r="L629" s="675"/>
      <c r="M629" s="675"/>
      <c r="N629" s="675"/>
      <c r="O629" s="675"/>
      <c r="P629" s="675"/>
      <c r="Q629" s="675"/>
      <c r="R629" s="675"/>
      <c r="S629" s="675"/>
      <c r="T629" s="675"/>
      <c r="U629" s="675"/>
      <c r="V629" s="675"/>
      <c r="W629" s="327"/>
      <c r="X629" s="327"/>
      <c r="Y629" s="327"/>
      <c r="Z629" s="327"/>
      <c r="AA629" s="327"/>
    </row>
    <row r="630" spans="1:27" s="40" customFormat="1" ht="15">
      <c r="A630" s="327"/>
      <c r="B630" s="327"/>
      <c r="C630" s="327"/>
      <c r="D630" s="327"/>
      <c r="E630" s="327"/>
      <c r="F630" s="327"/>
      <c r="G630" s="675"/>
      <c r="H630" s="675"/>
      <c r="I630" s="675"/>
      <c r="J630" s="675"/>
      <c r="K630" s="675"/>
      <c r="L630" s="675"/>
      <c r="M630" s="675"/>
      <c r="N630" s="675"/>
      <c r="O630" s="675"/>
      <c r="P630" s="675"/>
      <c r="Q630" s="675"/>
      <c r="R630" s="675"/>
      <c r="S630" s="675"/>
      <c r="T630" s="675"/>
      <c r="U630" s="675"/>
      <c r="V630" s="675"/>
      <c r="W630" s="327"/>
      <c r="X630" s="327"/>
      <c r="Y630" s="327"/>
      <c r="Z630" s="327"/>
      <c r="AA630" s="327"/>
    </row>
    <row r="631" spans="1:27" s="40" customFormat="1" ht="15">
      <c r="A631" s="327"/>
      <c r="B631" s="327"/>
      <c r="C631" s="327"/>
      <c r="D631" s="327"/>
      <c r="E631" s="327"/>
      <c r="F631" s="327"/>
      <c r="G631" s="675"/>
      <c r="H631" s="675"/>
      <c r="I631" s="675"/>
      <c r="J631" s="675"/>
      <c r="K631" s="675"/>
      <c r="L631" s="675"/>
      <c r="M631" s="675"/>
      <c r="N631" s="675"/>
      <c r="O631" s="675"/>
      <c r="P631" s="675"/>
      <c r="Q631" s="675"/>
      <c r="R631" s="675"/>
      <c r="S631" s="675"/>
      <c r="T631" s="675"/>
      <c r="U631" s="675"/>
      <c r="V631" s="675"/>
      <c r="W631" s="327"/>
      <c r="X631" s="327"/>
      <c r="Y631" s="327"/>
      <c r="Z631" s="327"/>
      <c r="AA631" s="327"/>
    </row>
    <row r="632" spans="1:27" s="40" customFormat="1" ht="15">
      <c r="A632" s="327"/>
      <c r="B632" s="327"/>
      <c r="C632" s="327"/>
      <c r="D632" s="327"/>
      <c r="E632" s="327"/>
      <c r="F632" s="327"/>
      <c r="G632" s="675"/>
      <c r="H632" s="675"/>
      <c r="I632" s="675"/>
      <c r="J632" s="675"/>
      <c r="K632" s="675"/>
      <c r="L632" s="675"/>
      <c r="M632" s="675"/>
      <c r="N632" s="675"/>
      <c r="O632" s="675"/>
      <c r="P632" s="675"/>
      <c r="Q632" s="675"/>
      <c r="R632" s="675"/>
      <c r="S632" s="675"/>
      <c r="T632" s="675"/>
      <c r="U632" s="675"/>
      <c r="V632" s="675"/>
      <c r="W632" s="327"/>
      <c r="X632" s="327"/>
      <c r="Y632" s="327"/>
      <c r="Z632" s="327"/>
      <c r="AA632" s="327"/>
    </row>
    <row r="633" spans="1:27" s="40" customFormat="1" ht="15">
      <c r="A633" s="327"/>
      <c r="B633" s="327"/>
      <c r="C633" s="327"/>
      <c r="D633" s="327"/>
      <c r="E633" s="327"/>
      <c r="F633" s="327"/>
      <c r="G633" s="675"/>
      <c r="H633" s="675"/>
      <c r="I633" s="675"/>
      <c r="J633" s="675"/>
      <c r="K633" s="675"/>
      <c r="L633" s="675"/>
      <c r="M633" s="675"/>
      <c r="N633" s="675"/>
      <c r="O633" s="675"/>
      <c r="P633" s="675"/>
      <c r="Q633" s="675"/>
      <c r="R633" s="675"/>
      <c r="S633" s="675"/>
      <c r="T633" s="675"/>
      <c r="U633" s="675"/>
      <c r="V633" s="675"/>
      <c r="W633" s="327"/>
      <c r="X633" s="327"/>
      <c r="Y633" s="327"/>
      <c r="Z633" s="327"/>
      <c r="AA633" s="327"/>
    </row>
    <row r="634" spans="1:27" s="40" customFormat="1" ht="15">
      <c r="A634" s="327"/>
      <c r="B634" s="327"/>
      <c r="C634" s="327"/>
      <c r="D634" s="327"/>
      <c r="E634" s="327"/>
      <c r="F634" s="327"/>
      <c r="G634" s="675"/>
      <c r="H634" s="675"/>
      <c r="I634" s="675"/>
      <c r="J634" s="675"/>
      <c r="K634" s="675"/>
      <c r="L634" s="675"/>
      <c r="M634" s="675"/>
      <c r="N634" s="675"/>
      <c r="O634" s="675"/>
      <c r="P634" s="675"/>
      <c r="Q634" s="675"/>
      <c r="R634" s="675"/>
      <c r="S634" s="675"/>
      <c r="T634" s="675"/>
      <c r="U634" s="675"/>
      <c r="V634" s="675"/>
      <c r="W634" s="327"/>
      <c r="X634" s="327"/>
      <c r="Y634" s="327"/>
      <c r="Z634" s="327"/>
      <c r="AA634" s="327"/>
    </row>
    <row r="635" spans="1:27" s="40" customFormat="1" ht="15">
      <c r="A635" s="327"/>
      <c r="B635" s="327"/>
      <c r="C635" s="327"/>
      <c r="D635" s="327"/>
      <c r="E635" s="327"/>
      <c r="F635" s="327"/>
      <c r="G635" s="675"/>
      <c r="H635" s="675"/>
      <c r="I635" s="675"/>
      <c r="J635" s="675"/>
      <c r="K635" s="675"/>
      <c r="L635" s="675"/>
      <c r="M635" s="675"/>
      <c r="N635" s="675"/>
      <c r="O635" s="675"/>
      <c r="P635" s="675"/>
      <c r="Q635" s="675"/>
      <c r="R635" s="675"/>
      <c r="S635" s="675"/>
      <c r="T635" s="675"/>
      <c r="U635" s="675"/>
      <c r="V635" s="675"/>
      <c r="W635" s="327"/>
      <c r="X635" s="327"/>
      <c r="Y635" s="327"/>
      <c r="Z635" s="327"/>
      <c r="AA635" s="327"/>
    </row>
    <row r="636" spans="1:27" s="40" customFormat="1" ht="15">
      <c r="A636" s="327"/>
      <c r="B636" s="327"/>
      <c r="C636" s="327"/>
      <c r="D636" s="327"/>
      <c r="E636" s="327"/>
      <c r="F636" s="327"/>
      <c r="G636" s="675"/>
      <c r="H636" s="675"/>
      <c r="I636" s="675"/>
      <c r="J636" s="675"/>
      <c r="K636" s="675"/>
      <c r="L636" s="675"/>
      <c r="M636" s="675"/>
      <c r="N636" s="675"/>
      <c r="O636" s="675"/>
      <c r="P636" s="675"/>
      <c r="Q636" s="675"/>
      <c r="R636" s="675"/>
      <c r="S636" s="675"/>
      <c r="T636" s="675"/>
      <c r="U636" s="675"/>
      <c r="V636" s="675"/>
      <c r="W636" s="327"/>
      <c r="X636" s="327"/>
      <c r="Y636" s="327"/>
      <c r="Z636" s="327"/>
      <c r="AA636" s="327"/>
    </row>
    <row r="637" spans="1:27" s="40" customFormat="1" ht="15">
      <c r="A637" s="327"/>
      <c r="B637" s="327"/>
      <c r="C637" s="327"/>
      <c r="D637" s="327"/>
      <c r="E637" s="327"/>
      <c r="F637" s="327"/>
      <c r="G637" s="675"/>
      <c r="H637" s="675"/>
      <c r="I637" s="675"/>
      <c r="J637" s="675"/>
      <c r="K637" s="675"/>
      <c r="L637" s="675"/>
      <c r="M637" s="675"/>
      <c r="N637" s="675"/>
      <c r="O637" s="675"/>
      <c r="P637" s="675"/>
      <c r="Q637" s="675"/>
      <c r="R637" s="675"/>
      <c r="S637" s="675"/>
      <c r="T637" s="675"/>
      <c r="U637" s="675"/>
      <c r="V637" s="675"/>
      <c r="W637" s="327"/>
      <c r="X637" s="327"/>
      <c r="Y637" s="327"/>
      <c r="Z637" s="327"/>
      <c r="AA637" s="327"/>
    </row>
    <row r="638" spans="1:27" s="40" customFormat="1" ht="15">
      <c r="A638" s="327"/>
      <c r="B638" s="327"/>
      <c r="C638" s="327"/>
      <c r="D638" s="327"/>
      <c r="E638" s="327"/>
      <c r="F638" s="327"/>
      <c r="G638" s="675"/>
      <c r="H638" s="675"/>
      <c r="I638" s="675"/>
      <c r="J638" s="675"/>
      <c r="K638" s="675"/>
      <c r="L638" s="675"/>
      <c r="M638" s="675"/>
      <c r="N638" s="675"/>
      <c r="O638" s="675"/>
      <c r="P638" s="675"/>
      <c r="Q638" s="675"/>
      <c r="R638" s="675"/>
      <c r="S638" s="675"/>
      <c r="T638" s="675"/>
      <c r="U638" s="675"/>
      <c r="V638" s="675"/>
      <c r="W638" s="327"/>
      <c r="X638" s="327"/>
      <c r="Y638" s="327"/>
      <c r="Z638" s="327"/>
      <c r="AA638" s="327"/>
    </row>
    <row r="639" spans="1:27" s="40" customFormat="1" ht="15">
      <c r="A639" s="327"/>
      <c r="B639" s="327"/>
      <c r="C639" s="327"/>
      <c r="D639" s="327"/>
      <c r="E639" s="327"/>
      <c r="F639" s="327"/>
      <c r="G639" s="675"/>
      <c r="H639" s="675"/>
      <c r="I639" s="675"/>
      <c r="J639" s="675"/>
      <c r="K639" s="675"/>
      <c r="L639" s="675"/>
      <c r="M639" s="675"/>
      <c r="N639" s="675"/>
      <c r="O639" s="675"/>
      <c r="P639" s="675"/>
      <c r="Q639" s="675"/>
      <c r="R639" s="675"/>
      <c r="S639" s="675"/>
      <c r="T639" s="675"/>
      <c r="U639" s="675"/>
      <c r="V639" s="675"/>
      <c r="W639" s="327"/>
      <c r="X639" s="327"/>
      <c r="Y639" s="327"/>
      <c r="Z639" s="327"/>
      <c r="AA639" s="327"/>
    </row>
    <row r="640" spans="1:27" s="40" customFormat="1" ht="15">
      <c r="A640" s="327"/>
      <c r="B640" s="327"/>
      <c r="C640" s="327"/>
      <c r="D640" s="327"/>
      <c r="E640" s="327"/>
      <c r="F640" s="327"/>
      <c r="G640" s="675"/>
      <c r="H640" s="675"/>
      <c r="I640" s="675"/>
      <c r="J640" s="675"/>
      <c r="K640" s="675"/>
      <c r="L640" s="675"/>
      <c r="M640" s="675"/>
      <c r="N640" s="675"/>
      <c r="O640" s="675"/>
      <c r="P640" s="675"/>
      <c r="Q640" s="675"/>
      <c r="R640" s="675"/>
      <c r="S640" s="675"/>
      <c r="T640" s="675"/>
      <c r="U640" s="675"/>
      <c r="V640" s="675"/>
      <c r="W640" s="327"/>
      <c r="X640" s="327"/>
      <c r="Y640" s="327"/>
      <c r="Z640" s="327"/>
      <c r="AA640" s="327"/>
    </row>
    <row r="641" spans="1:27" s="40" customFormat="1" ht="15">
      <c r="A641" s="327"/>
      <c r="B641" s="327"/>
      <c r="C641" s="327"/>
      <c r="D641" s="327"/>
      <c r="E641" s="327"/>
      <c r="F641" s="327"/>
      <c r="G641" s="675"/>
      <c r="H641" s="675"/>
      <c r="I641" s="675"/>
      <c r="J641" s="675"/>
      <c r="K641" s="675"/>
      <c r="L641" s="675"/>
      <c r="M641" s="675"/>
      <c r="N641" s="675"/>
      <c r="O641" s="675"/>
      <c r="P641" s="675"/>
      <c r="Q641" s="675"/>
      <c r="R641" s="675"/>
      <c r="S641" s="675"/>
      <c r="T641" s="675"/>
      <c r="U641" s="675"/>
      <c r="V641" s="675"/>
      <c r="W641" s="327"/>
      <c r="X641" s="327"/>
      <c r="Y641" s="327"/>
      <c r="Z641" s="327"/>
      <c r="AA641" s="327"/>
    </row>
    <row r="642" spans="1:27" s="40" customFormat="1" ht="15">
      <c r="A642" s="327"/>
      <c r="B642" s="327"/>
      <c r="C642" s="327"/>
      <c r="D642" s="327"/>
      <c r="E642" s="327"/>
      <c r="F642" s="327"/>
      <c r="G642" s="675"/>
      <c r="H642" s="675"/>
      <c r="I642" s="675"/>
      <c r="J642" s="675"/>
      <c r="K642" s="675"/>
      <c r="L642" s="675"/>
      <c r="M642" s="675"/>
      <c r="N642" s="675"/>
      <c r="O642" s="675"/>
      <c r="P642" s="675"/>
      <c r="Q642" s="675"/>
      <c r="R642" s="675"/>
      <c r="S642" s="675"/>
      <c r="T642" s="675"/>
      <c r="U642" s="675"/>
      <c r="V642" s="675"/>
      <c r="W642" s="327"/>
      <c r="X642" s="327"/>
      <c r="Y642" s="327"/>
      <c r="Z642" s="327"/>
      <c r="AA642" s="327"/>
    </row>
    <row r="643" spans="1:27" s="40" customFormat="1" ht="15">
      <c r="A643" s="327"/>
      <c r="B643" s="327"/>
      <c r="C643" s="327"/>
      <c r="D643" s="327"/>
      <c r="E643" s="327"/>
      <c r="F643" s="327"/>
      <c r="G643" s="675"/>
      <c r="H643" s="675"/>
      <c r="I643" s="675"/>
      <c r="J643" s="675"/>
      <c r="K643" s="675"/>
      <c r="L643" s="675"/>
      <c r="M643" s="675"/>
      <c r="N643" s="675"/>
      <c r="O643" s="675"/>
      <c r="P643" s="675"/>
      <c r="Q643" s="675"/>
      <c r="R643" s="675"/>
      <c r="S643" s="675"/>
      <c r="T643" s="675"/>
      <c r="U643" s="675"/>
      <c r="V643" s="675"/>
      <c r="W643" s="327"/>
      <c r="X643" s="327"/>
      <c r="Y643" s="327"/>
      <c r="Z643" s="327"/>
      <c r="AA643" s="327"/>
    </row>
    <row r="644" spans="1:27" s="40" customFormat="1" ht="15">
      <c r="A644" s="327"/>
      <c r="B644" s="327"/>
      <c r="C644" s="327"/>
      <c r="D644" s="327"/>
      <c r="E644" s="327"/>
      <c r="F644" s="327"/>
      <c r="G644" s="675"/>
      <c r="H644" s="675"/>
      <c r="I644" s="675"/>
      <c r="J644" s="675"/>
      <c r="K644" s="675"/>
      <c r="L644" s="675"/>
      <c r="M644" s="675"/>
      <c r="N644" s="675"/>
      <c r="O644" s="675"/>
      <c r="P644" s="675"/>
      <c r="Q644" s="675"/>
      <c r="R644" s="675"/>
      <c r="S644" s="675"/>
      <c r="T644" s="675"/>
      <c r="U644" s="675"/>
      <c r="V644" s="675"/>
      <c r="W644" s="327"/>
      <c r="X644" s="327"/>
      <c r="Y644" s="327"/>
      <c r="Z644" s="327"/>
      <c r="AA644" s="327"/>
    </row>
    <row r="645" spans="1:27" s="40" customFormat="1" ht="15">
      <c r="A645" s="327"/>
      <c r="B645" s="327"/>
      <c r="C645" s="327"/>
      <c r="D645" s="327"/>
      <c r="E645" s="327"/>
      <c r="F645" s="327"/>
      <c r="G645" s="675"/>
      <c r="H645" s="675"/>
      <c r="I645" s="675"/>
      <c r="J645" s="675"/>
      <c r="K645" s="675"/>
      <c r="L645" s="675"/>
      <c r="M645" s="675"/>
      <c r="N645" s="675"/>
      <c r="O645" s="675"/>
      <c r="P645" s="675"/>
      <c r="Q645" s="675"/>
      <c r="R645" s="675"/>
      <c r="S645" s="675"/>
      <c r="T645" s="675"/>
      <c r="U645" s="675"/>
      <c r="V645" s="675"/>
      <c r="W645" s="327"/>
      <c r="X645" s="327"/>
      <c r="Y645" s="327"/>
      <c r="Z645" s="327"/>
      <c r="AA645" s="327"/>
    </row>
    <row r="646" spans="1:27" s="40" customFormat="1" ht="15">
      <c r="A646" s="327"/>
      <c r="B646" s="327"/>
      <c r="C646" s="327"/>
      <c r="D646" s="327"/>
      <c r="E646" s="327"/>
      <c r="F646" s="327"/>
      <c r="G646" s="675"/>
      <c r="H646" s="675"/>
      <c r="I646" s="675"/>
      <c r="J646" s="675"/>
      <c r="K646" s="675"/>
      <c r="L646" s="675"/>
      <c r="M646" s="675"/>
      <c r="N646" s="675"/>
      <c r="O646" s="675"/>
      <c r="P646" s="675"/>
      <c r="Q646" s="675"/>
      <c r="R646" s="675"/>
      <c r="S646" s="675"/>
      <c r="T646" s="675"/>
      <c r="U646" s="675"/>
      <c r="V646" s="675"/>
      <c r="W646" s="327"/>
      <c r="X646" s="327"/>
      <c r="Y646" s="327"/>
      <c r="Z646" s="327"/>
      <c r="AA646" s="327"/>
    </row>
    <row r="647" spans="1:27" s="40" customFormat="1" ht="15">
      <c r="A647" s="327"/>
      <c r="B647" s="327"/>
      <c r="C647" s="327"/>
      <c r="D647" s="327"/>
      <c r="E647" s="327"/>
      <c r="F647" s="327"/>
      <c r="G647" s="675"/>
      <c r="H647" s="675"/>
      <c r="I647" s="675"/>
      <c r="J647" s="675"/>
      <c r="K647" s="675"/>
      <c r="L647" s="675"/>
      <c r="M647" s="675"/>
      <c r="N647" s="675"/>
      <c r="O647" s="675"/>
      <c r="P647" s="675"/>
      <c r="Q647" s="675"/>
      <c r="R647" s="675"/>
      <c r="S647" s="675"/>
      <c r="T647" s="675"/>
      <c r="U647" s="675"/>
      <c r="V647" s="675"/>
      <c r="W647" s="327"/>
      <c r="X647" s="327"/>
      <c r="Y647" s="327"/>
      <c r="Z647" s="327"/>
      <c r="AA647" s="327"/>
    </row>
    <row r="648" spans="1:27" s="40" customFormat="1" ht="15">
      <c r="A648" s="327"/>
      <c r="B648" s="327"/>
      <c r="C648" s="327"/>
      <c r="D648" s="327"/>
      <c r="E648" s="327"/>
      <c r="F648" s="327"/>
      <c r="G648" s="675"/>
      <c r="H648" s="675"/>
      <c r="I648" s="675"/>
      <c r="J648" s="675"/>
      <c r="K648" s="675"/>
      <c r="L648" s="675"/>
      <c r="M648" s="675"/>
      <c r="N648" s="675"/>
      <c r="O648" s="675"/>
      <c r="P648" s="675"/>
      <c r="Q648" s="675"/>
      <c r="R648" s="675"/>
      <c r="S648" s="675"/>
      <c r="T648" s="675"/>
      <c r="U648" s="675"/>
      <c r="V648" s="675"/>
      <c r="W648" s="327"/>
      <c r="X648" s="327"/>
      <c r="Y648" s="327"/>
      <c r="Z648" s="327"/>
      <c r="AA648" s="327"/>
    </row>
    <row r="649" spans="1:27" s="40" customFormat="1" ht="15">
      <c r="A649" s="327"/>
      <c r="B649" s="327"/>
      <c r="C649" s="327"/>
      <c r="D649" s="327"/>
      <c r="E649" s="327"/>
      <c r="F649" s="327"/>
      <c r="G649" s="675"/>
      <c r="H649" s="675"/>
      <c r="I649" s="675"/>
      <c r="J649" s="675"/>
      <c r="K649" s="675"/>
      <c r="L649" s="675"/>
      <c r="M649" s="675"/>
      <c r="N649" s="675"/>
      <c r="O649" s="675"/>
      <c r="P649" s="675"/>
      <c r="Q649" s="675"/>
      <c r="R649" s="675"/>
      <c r="S649" s="675"/>
      <c r="T649" s="675"/>
      <c r="U649" s="675"/>
      <c r="V649" s="675"/>
      <c r="W649" s="327"/>
      <c r="X649" s="327"/>
      <c r="Y649" s="327"/>
      <c r="Z649" s="327"/>
      <c r="AA649" s="327"/>
    </row>
    <row r="650" spans="1:27" s="40" customFormat="1" ht="15">
      <c r="A650" s="327"/>
      <c r="B650" s="327"/>
      <c r="C650" s="327"/>
      <c r="D650" s="327"/>
      <c r="E650" s="327"/>
      <c r="F650" s="327"/>
      <c r="G650" s="675"/>
      <c r="H650" s="675"/>
      <c r="I650" s="675"/>
      <c r="J650" s="675"/>
      <c r="K650" s="675"/>
      <c r="L650" s="675"/>
      <c r="M650" s="675"/>
      <c r="N650" s="675"/>
      <c r="O650" s="675"/>
      <c r="P650" s="675"/>
      <c r="Q650" s="675"/>
      <c r="R650" s="675"/>
      <c r="S650" s="675"/>
      <c r="T650" s="675"/>
      <c r="U650" s="675"/>
      <c r="V650" s="675"/>
      <c r="W650" s="327"/>
      <c r="X650" s="327"/>
      <c r="Y650" s="327"/>
      <c r="Z650" s="327"/>
      <c r="AA650" s="327"/>
    </row>
    <row r="651" spans="1:27" s="40" customFormat="1" ht="15">
      <c r="A651" s="327"/>
      <c r="B651" s="327"/>
      <c r="C651" s="327"/>
      <c r="D651" s="327"/>
      <c r="E651" s="327"/>
      <c r="F651" s="327"/>
      <c r="G651" s="675"/>
      <c r="H651" s="675"/>
      <c r="I651" s="675"/>
      <c r="J651" s="675"/>
      <c r="K651" s="675"/>
      <c r="L651" s="675"/>
      <c r="M651" s="675"/>
      <c r="N651" s="675"/>
      <c r="O651" s="675"/>
      <c r="P651" s="675"/>
      <c r="Q651" s="675"/>
      <c r="R651" s="675"/>
      <c r="S651" s="675"/>
      <c r="T651" s="675"/>
      <c r="U651" s="675"/>
      <c r="V651" s="675"/>
      <c r="W651" s="327"/>
      <c r="X651" s="327"/>
      <c r="Y651" s="327"/>
      <c r="Z651" s="327"/>
      <c r="AA651" s="327"/>
    </row>
    <row r="652" spans="1:27" s="40" customFormat="1" ht="15">
      <c r="A652" s="327"/>
      <c r="B652" s="327"/>
      <c r="C652" s="327"/>
      <c r="D652" s="327"/>
      <c r="E652" s="327"/>
      <c r="F652" s="327"/>
      <c r="G652" s="675"/>
      <c r="H652" s="675"/>
      <c r="I652" s="675"/>
      <c r="J652" s="675"/>
      <c r="K652" s="675"/>
      <c r="L652" s="675"/>
      <c r="M652" s="675"/>
      <c r="N652" s="675"/>
      <c r="O652" s="675"/>
      <c r="P652" s="675"/>
      <c r="Q652" s="675"/>
      <c r="R652" s="675"/>
      <c r="S652" s="675"/>
      <c r="T652" s="675"/>
      <c r="U652" s="675"/>
      <c r="V652" s="675"/>
      <c r="W652" s="327"/>
      <c r="X652" s="327"/>
      <c r="Y652" s="327"/>
      <c r="Z652" s="327"/>
      <c r="AA652" s="327"/>
    </row>
    <row r="653" spans="1:27" s="40" customFormat="1" ht="15">
      <c r="A653" s="327"/>
      <c r="B653" s="327"/>
      <c r="C653" s="327"/>
      <c r="D653" s="327"/>
      <c r="E653" s="327"/>
      <c r="F653" s="327"/>
      <c r="G653" s="675"/>
      <c r="H653" s="675"/>
      <c r="I653" s="675"/>
      <c r="J653" s="675"/>
      <c r="K653" s="675"/>
      <c r="L653" s="675"/>
      <c r="M653" s="675"/>
      <c r="N653" s="675"/>
      <c r="O653" s="675"/>
      <c r="P653" s="675"/>
      <c r="Q653" s="675"/>
      <c r="R653" s="675"/>
      <c r="S653" s="675"/>
      <c r="T653" s="675"/>
      <c r="U653" s="675"/>
      <c r="V653" s="675"/>
      <c r="W653" s="327"/>
      <c r="X653" s="327"/>
      <c r="Y653" s="327"/>
      <c r="Z653" s="327"/>
      <c r="AA653" s="327"/>
    </row>
    <row r="654" spans="1:27" s="40" customFormat="1" ht="15">
      <c r="A654" s="327"/>
      <c r="B654" s="327"/>
      <c r="C654" s="327"/>
      <c r="D654" s="327"/>
      <c r="E654" s="327"/>
      <c r="F654" s="327"/>
      <c r="G654" s="675"/>
      <c r="H654" s="675"/>
      <c r="I654" s="675"/>
      <c r="J654" s="675"/>
      <c r="K654" s="675"/>
      <c r="L654" s="675"/>
      <c r="M654" s="675"/>
      <c r="N654" s="675"/>
      <c r="O654" s="675"/>
      <c r="P654" s="675"/>
      <c r="Q654" s="675"/>
      <c r="R654" s="675"/>
      <c r="S654" s="675"/>
      <c r="T654" s="675"/>
      <c r="U654" s="675"/>
      <c r="V654" s="675"/>
      <c r="W654" s="327"/>
      <c r="X654" s="327"/>
      <c r="Y654" s="327"/>
      <c r="Z654" s="327"/>
      <c r="AA654" s="327"/>
    </row>
    <row r="655" spans="1:27" s="40" customFormat="1" ht="15">
      <c r="A655" s="327"/>
      <c r="B655" s="327"/>
      <c r="C655" s="327"/>
      <c r="D655" s="327"/>
      <c r="E655" s="327"/>
      <c r="F655" s="327"/>
      <c r="G655" s="675"/>
      <c r="H655" s="675"/>
      <c r="I655" s="675"/>
      <c r="J655" s="675"/>
      <c r="K655" s="675"/>
      <c r="L655" s="675"/>
      <c r="M655" s="675"/>
      <c r="N655" s="675"/>
      <c r="O655" s="675"/>
      <c r="P655" s="675"/>
      <c r="Q655" s="675"/>
      <c r="R655" s="675"/>
      <c r="S655" s="675"/>
      <c r="T655" s="675"/>
      <c r="U655" s="675"/>
      <c r="V655" s="675"/>
      <c r="W655" s="327"/>
      <c r="X655" s="327"/>
      <c r="Y655" s="327"/>
      <c r="Z655" s="327"/>
      <c r="AA655" s="327"/>
    </row>
    <row r="656" spans="1:27" s="40" customFormat="1" ht="15">
      <c r="A656" s="327"/>
      <c r="B656" s="327"/>
      <c r="C656" s="327"/>
      <c r="D656" s="327"/>
      <c r="E656" s="327"/>
      <c r="F656" s="327"/>
      <c r="G656" s="675"/>
      <c r="H656" s="675"/>
      <c r="I656" s="675"/>
      <c r="J656" s="675"/>
      <c r="K656" s="675"/>
      <c r="L656" s="675"/>
      <c r="M656" s="675"/>
      <c r="N656" s="675"/>
      <c r="O656" s="675"/>
      <c r="P656" s="675"/>
      <c r="Q656" s="675"/>
      <c r="R656" s="675"/>
      <c r="S656" s="675"/>
      <c r="T656" s="675"/>
      <c r="U656" s="675"/>
      <c r="V656" s="675"/>
      <c r="W656" s="327"/>
      <c r="X656" s="327"/>
      <c r="Y656" s="327"/>
      <c r="Z656" s="327"/>
      <c r="AA656" s="327"/>
    </row>
    <row r="657" spans="1:27" s="40" customFormat="1" ht="15">
      <c r="A657" s="327"/>
      <c r="B657" s="327"/>
      <c r="C657" s="327"/>
      <c r="D657" s="327"/>
      <c r="E657" s="327"/>
      <c r="F657" s="327"/>
      <c r="G657" s="675"/>
      <c r="H657" s="675"/>
      <c r="I657" s="675"/>
      <c r="J657" s="675"/>
      <c r="K657" s="675"/>
      <c r="L657" s="675"/>
      <c r="M657" s="675"/>
      <c r="N657" s="675"/>
      <c r="O657" s="675"/>
      <c r="P657" s="675"/>
      <c r="Q657" s="675"/>
      <c r="R657" s="675"/>
      <c r="S657" s="675"/>
      <c r="T657" s="675"/>
      <c r="U657" s="675"/>
      <c r="V657" s="675"/>
      <c r="W657" s="327"/>
      <c r="X657" s="327"/>
      <c r="Y657" s="327"/>
      <c r="Z657" s="327"/>
      <c r="AA657" s="327"/>
    </row>
    <row r="658" spans="1:27" s="40" customFormat="1" ht="15">
      <c r="A658" s="327"/>
      <c r="B658" s="327"/>
      <c r="C658" s="327"/>
      <c r="D658" s="327"/>
      <c r="E658" s="327"/>
      <c r="F658" s="327"/>
      <c r="G658" s="675"/>
      <c r="H658" s="675"/>
      <c r="I658" s="675"/>
      <c r="J658" s="675"/>
      <c r="K658" s="675"/>
      <c r="L658" s="675"/>
      <c r="M658" s="675"/>
      <c r="N658" s="675"/>
      <c r="O658" s="675"/>
      <c r="P658" s="675"/>
      <c r="Q658" s="675"/>
      <c r="R658" s="675"/>
      <c r="S658" s="675"/>
      <c r="T658" s="675"/>
      <c r="U658" s="675"/>
      <c r="V658" s="675"/>
      <c r="W658" s="327"/>
      <c r="X658" s="327"/>
      <c r="Y658" s="327"/>
      <c r="Z658" s="327"/>
      <c r="AA658" s="327"/>
    </row>
    <row r="659" spans="1:27" s="40" customFormat="1" ht="15">
      <c r="A659" s="327"/>
      <c r="B659" s="327"/>
      <c r="C659" s="327"/>
      <c r="D659" s="327"/>
      <c r="E659" s="327"/>
      <c r="F659" s="327"/>
      <c r="G659" s="675"/>
      <c r="H659" s="675"/>
      <c r="I659" s="675"/>
      <c r="J659" s="675"/>
      <c r="K659" s="675"/>
      <c r="L659" s="675"/>
      <c r="M659" s="675"/>
      <c r="N659" s="675"/>
      <c r="O659" s="675"/>
      <c r="P659" s="675"/>
      <c r="Q659" s="675"/>
      <c r="R659" s="675"/>
      <c r="S659" s="675"/>
      <c r="T659" s="675"/>
      <c r="U659" s="675"/>
      <c r="V659" s="675"/>
      <c r="W659" s="327"/>
      <c r="X659" s="327"/>
      <c r="Y659" s="327"/>
      <c r="Z659" s="327"/>
      <c r="AA659" s="327"/>
    </row>
    <row r="660" spans="1:27" s="40" customFormat="1" ht="15">
      <c r="A660" s="327"/>
      <c r="B660" s="327"/>
      <c r="C660" s="327"/>
      <c r="D660" s="327"/>
      <c r="E660" s="327"/>
      <c r="F660" s="327"/>
      <c r="G660" s="675"/>
      <c r="H660" s="675"/>
      <c r="I660" s="675"/>
      <c r="J660" s="675"/>
      <c r="K660" s="675"/>
      <c r="L660" s="675"/>
      <c r="M660" s="675"/>
      <c r="N660" s="675"/>
      <c r="O660" s="675"/>
      <c r="P660" s="675"/>
      <c r="Q660" s="675"/>
      <c r="R660" s="675"/>
      <c r="S660" s="675"/>
      <c r="T660" s="675"/>
      <c r="U660" s="675"/>
      <c r="V660" s="675"/>
      <c r="W660" s="327"/>
      <c r="X660" s="327"/>
      <c r="Y660" s="327"/>
      <c r="Z660" s="327"/>
      <c r="AA660" s="327"/>
    </row>
    <row r="661" spans="1:27" s="40" customFormat="1" ht="15">
      <c r="A661" s="327"/>
      <c r="B661" s="327"/>
      <c r="C661" s="327"/>
      <c r="D661" s="327"/>
      <c r="E661" s="327"/>
      <c r="F661" s="327"/>
      <c r="G661" s="675"/>
      <c r="H661" s="675"/>
      <c r="I661" s="675"/>
      <c r="J661" s="675"/>
      <c r="K661" s="675"/>
      <c r="L661" s="675"/>
      <c r="M661" s="675"/>
      <c r="N661" s="675"/>
      <c r="O661" s="675"/>
      <c r="P661" s="675"/>
      <c r="Q661" s="675"/>
      <c r="R661" s="675"/>
      <c r="S661" s="675"/>
      <c r="T661" s="675"/>
      <c r="U661" s="675"/>
      <c r="V661" s="675"/>
      <c r="W661" s="327"/>
      <c r="X661" s="327"/>
      <c r="Y661" s="327"/>
      <c r="Z661" s="327"/>
      <c r="AA661" s="327"/>
    </row>
    <row r="662" spans="1:27" s="40" customFormat="1" ht="15">
      <c r="A662" s="327"/>
      <c r="B662" s="327"/>
      <c r="C662" s="327"/>
      <c r="D662" s="327"/>
      <c r="E662" s="327"/>
      <c r="F662" s="327"/>
      <c r="G662" s="675"/>
      <c r="H662" s="675"/>
      <c r="I662" s="675"/>
      <c r="J662" s="675"/>
      <c r="K662" s="675"/>
      <c r="L662" s="675"/>
      <c r="M662" s="675"/>
      <c r="N662" s="675"/>
      <c r="O662" s="675"/>
      <c r="P662" s="675"/>
      <c r="Q662" s="675"/>
      <c r="R662" s="675"/>
      <c r="S662" s="675"/>
      <c r="T662" s="675"/>
      <c r="U662" s="675"/>
      <c r="V662" s="675"/>
      <c r="W662" s="327"/>
      <c r="X662" s="327"/>
      <c r="Y662" s="327"/>
      <c r="Z662" s="327"/>
      <c r="AA662" s="327"/>
    </row>
    <row r="663" spans="1:27" s="40" customFormat="1" ht="15">
      <c r="A663" s="327"/>
      <c r="B663" s="327"/>
      <c r="C663" s="327"/>
      <c r="D663" s="327"/>
      <c r="E663" s="327"/>
      <c r="F663" s="327"/>
      <c r="G663" s="675"/>
      <c r="H663" s="675"/>
      <c r="I663" s="675"/>
      <c r="J663" s="675"/>
      <c r="K663" s="675"/>
      <c r="L663" s="675"/>
      <c r="M663" s="675"/>
      <c r="N663" s="675"/>
      <c r="O663" s="675"/>
      <c r="P663" s="675"/>
      <c r="Q663" s="675"/>
      <c r="R663" s="675"/>
      <c r="S663" s="675"/>
      <c r="T663" s="675"/>
      <c r="U663" s="675"/>
      <c r="V663" s="675"/>
      <c r="W663" s="327"/>
      <c r="X663" s="327"/>
      <c r="Y663" s="327"/>
      <c r="Z663" s="327"/>
      <c r="AA663" s="327"/>
    </row>
    <row r="664" spans="1:27" s="40" customFormat="1" ht="15">
      <c r="A664" s="327"/>
      <c r="B664" s="327"/>
      <c r="C664" s="327"/>
      <c r="D664" s="327"/>
      <c r="E664" s="327"/>
      <c r="F664" s="327"/>
      <c r="G664" s="675"/>
      <c r="H664" s="675"/>
      <c r="I664" s="675"/>
      <c r="J664" s="675"/>
      <c r="K664" s="675"/>
      <c r="L664" s="675"/>
      <c r="M664" s="675"/>
      <c r="N664" s="675"/>
      <c r="O664" s="675"/>
      <c r="P664" s="675"/>
      <c r="Q664" s="675"/>
      <c r="R664" s="675"/>
      <c r="S664" s="675"/>
      <c r="T664" s="675"/>
      <c r="U664" s="675"/>
      <c r="V664" s="675"/>
      <c r="W664" s="327"/>
      <c r="X664" s="327"/>
      <c r="Y664" s="327"/>
      <c r="Z664" s="327"/>
      <c r="AA664" s="327"/>
    </row>
    <row r="665" spans="1:27" s="40" customFormat="1" ht="15">
      <c r="A665" s="327"/>
      <c r="B665" s="327"/>
      <c r="C665" s="327"/>
      <c r="D665" s="327"/>
      <c r="E665" s="327"/>
      <c r="F665" s="327"/>
      <c r="G665" s="675"/>
      <c r="H665" s="675"/>
      <c r="I665" s="675"/>
      <c r="J665" s="675"/>
      <c r="K665" s="675"/>
      <c r="L665" s="675"/>
      <c r="M665" s="675"/>
      <c r="N665" s="675"/>
      <c r="O665" s="675"/>
      <c r="P665" s="675"/>
      <c r="Q665" s="675"/>
      <c r="R665" s="675"/>
      <c r="S665" s="675"/>
      <c r="T665" s="675"/>
      <c r="U665" s="675"/>
      <c r="V665" s="675"/>
      <c r="W665" s="327"/>
      <c r="X665" s="327"/>
      <c r="Y665" s="327"/>
      <c r="Z665" s="327"/>
      <c r="AA665" s="327"/>
    </row>
    <row r="666" spans="1:27" s="40" customFormat="1" ht="15">
      <c r="A666" s="327"/>
      <c r="B666" s="327"/>
      <c r="C666" s="327"/>
      <c r="D666" s="327"/>
      <c r="E666" s="327"/>
      <c r="F666" s="327"/>
      <c r="G666" s="675"/>
      <c r="H666" s="675"/>
      <c r="I666" s="675"/>
      <c r="J666" s="675"/>
      <c r="K666" s="675"/>
      <c r="L666" s="675"/>
      <c r="M666" s="675"/>
      <c r="N666" s="675"/>
      <c r="O666" s="675"/>
      <c r="P666" s="675"/>
      <c r="Q666" s="675"/>
      <c r="R666" s="675"/>
      <c r="S666" s="675"/>
      <c r="T666" s="675"/>
      <c r="U666" s="675"/>
      <c r="V666" s="675"/>
      <c r="W666" s="327"/>
      <c r="X666" s="327"/>
      <c r="Y666" s="327"/>
      <c r="Z666" s="327"/>
      <c r="AA666" s="327"/>
    </row>
    <row r="667" spans="1:27" s="40" customFormat="1" ht="15">
      <c r="A667" s="327"/>
      <c r="B667" s="327"/>
      <c r="C667" s="327"/>
      <c r="D667" s="327"/>
      <c r="E667" s="327"/>
      <c r="F667" s="327"/>
      <c r="G667" s="675"/>
      <c r="H667" s="675"/>
      <c r="I667" s="675"/>
      <c r="J667" s="675"/>
      <c r="K667" s="675"/>
      <c r="L667" s="675"/>
      <c r="M667" s="675"/>
      <c r="N667" s="675"/>
      <c r="O667" s="675"/>
      <c r="P667" s="675"/>
      <c r="Q667" s="675"/>
      <c r="R667" s="675"/>
      <c r="S667" s="675"/>
      <c r="T667" s="675"/>
      <c r="U667" s="675"/>
      <c r="V667" s="675"/>
      <c r="W667" s="327"/>
      <c r="X667" s="327"/>
      <c r="Y667" s="327"/>
      <c r="Z667" s="327"/>
      <c r="AA667" s="327"/>
    </row>
    <row r="668" spans="1:27" s="40" customFormat="1" ht="15">
      <c r="A668" s="327"/>
      <c r="B668" s="327"/>
      <c r="C668" s="327"/>
      <c r="D668" s="327"/>
      <c r="E668" s="327"/>
      <c r="F668" s="327"/>
      <c r="G668" s="675"/>
      <c r="H668" s="675"/>
      <c r="I668" s="675"/>
      <c r="J668" s="675"/>
      <c r="K668" s="675"/>
      <c r="L668" s="675"/>
      <c r="M668" s="675"/>
      <c r="N668" s="675"/>
      <c r="O668" s="675"/>
      <c r="P668" s="675"/>
      <c r="Q668" s="675"/>
      <c r="R668" s="675"/>
      <c r="S668" s="675"/>
      <c r="T668" s="675"/>
      <c r="U668" s="675"/>
      <c r="V668" s="675"/>
      <c r="W668" s="327"/>
      <c r="X668" s="327"/>
      <c r="Y668" s="327"/>
      <c r="Z668" s="327"/>
      <c r="AA668" s="327"/>
    </row>
    <row r="669" spans="1:27" s="40" customFormat="1" ht="15">
      <c r="A669" s="327"/>
      <c r="B669" s="327"/>
      <c r="C669" s="327"/>
      <c r="D669" s="327"/>
      <c r="E669" s="327"/>
      <c r="F669" s="327"/>
      <c r="G669" s="675"/>
      <c r="H669" s="675"/>
      <c r="I669" s="675"/>
      <c r="J669" s="675"/>
      <c r="K669" s="675"/>
      <c r="L669" s="675"/>
      <c r="M669" s="675"/>
      <c r="N669" s="675"/>
      <c r="O669" s="675"/>
      <c r="P669" s="675"/>
      <c r="Q669" s="675"/>
      <c r="R669" s="675"/>
      <c r="S669" s="675"/>
      <c r="T669" s="675"/>
      <c r="U669" s="675"/>
      <c r="V669" s="675"/>
      <c r="W669" s="327"/>
      <c r="X669" s="327"/>
      <c r="Y669" s="327"/>
      <c r="Z669" s="327"/>
      <c r="AA669" s="327"/>
    </row>
    <row r="670" spans="1:27" s="40" customFormat="1" ht="15">
      <c r="A670" s="327"/>
      <c r="B670" s="327"/>
      <c r="C670" s="327"/>
      <c r="D670" s="327"/>
      <c r="E670" s="327"/>
      <c r="F670" s="327"/>
      <c r="G670" s="675"/>
      <c r="H670" s="675"/>
      <c r="I670" s="675"/>
      <c r="J670" s="675"/>
      <c r="K670" s="675"/>
      <c r="L670" s="675"/>
      <c r="M670" s="675"/>
      <c r="N670" s="675"/>
      <c r="O670" s="675"/>
      <c r="P670" s="675"/>
      <c r="Q670" s="675"/>
      <c r="R670" s="675"/>
      <c r="S670" s="675"/>
      <c r="T670" s="675"/>
      <c r="U670" s="675"/>
      <c r="V670" s="675"/>
      <c r="W670" s="327"/>
      <c r="X670" s="327"/>
      <c r="Y670" s="327"/>
      <c r="Z670" s="327"/>
      <c r="AA670" s="327"/>
    </row>
    <row r="671" spans="1:27" s="40" customFormat="1" ht="15">
      <c r="A671" s="327"/>
      <c r="B671" s="327"/>
      <c r="C671" s="327"/>
      <c r="D671" s="327"/>
      <c r="E671" s="327"/>
      <c r="F671" s="327"/>
      <c r="G671" s="675"/>
      <c r="H671" s="675"/>
      <c r="I671" s="675"/>
      <c r="J671" s="675"/>
      <c r="K671" s="675"/>
      <c r="L671" s="675"/>
      <c r="M671" s="675"/>
      <c r="N671" s="675"/>
      <c r="O671" s="675"/>
      <c r="P671" s="675"/>
      <c r="Q671" s="675"/>
      <c r="R671" s="675"/>
      <c r="S671" s="675"/>
      <c r="T671" s="675"/>
      <c r="U671" s="675"/>
      <c r="V671" s="675"/>
      <c r="W671" s="327"/>
      <c r="X671" s="327"/>
      <c r="Y671" s="327"/>
      <c r="Z671" s="327"/>
      <c r="AA671" s="327"/>
    </row>
    <row r="672" spans="1:27" s="40" customFormat="1" ht="15">
      <c r="A672" s="327"/>
      <c r="B672" s="327"/>
      <c r="C672" s="327"/>
      <c r="D672" s="327"/>
      <c r="E672" s="327"/>
      <c r="F672" s="327"/>
      <c r="G672" s="675"/>
      <c r="H672" s="675"/>
      <c r="I672" s="675"/>
      <c r="J672" s="675"/>
      <c r="K672" s="675"/>
      <c r="L672" s="675"/>
      <c r="M672" s="675"/>
      <c r="N672" s="675"/>
      <c r="O672" s="675"/>
      <c r="P672" s="675"/>
      <c r="Q672" s="675"/>
      <c r="R672" s="675"/>
      <c r="S672" s="675"/>
      <c r="T672" s="675"/>
      <c r="U672" s="675"/>
      <c r="V672" s="675"/>
      <c r="W672" s="327"/>
      <c r="X672" s="327"/>
      <c r="Y672" s="327"/>
      <c r="Z672" s="327"/>
      <c r="AA672" s="327"/>
    </row>
    <row r="673" spans="1:27" s="40" customFormat="1" ht="15">
      <c r="A673" s="327"/>
      <c r="B673" s="327"/>
      <c r="C673" s="327"/>
      <c r="D673" s="327"/>
      <c r="E673" s="327"/>
      <c r="F673" s="327"/>
      <c r="G673" s="675"/>
      <c r="H673" s="675"/>
      <c r="I673" s="675"/>
      <c r="J673" s="675"/>
      <c r="K673" s="675"/>
      <c r="L673" s="675"/>
      <c r="M673" s="675"/>
      <c r="N673" s="675"/>
      <c r="O673" s="675"/>
      <c r="P673" s="675"/>
      <c r="Q673" s="675"/>
      <c r="R673" s="675"/>
      <c r="S673" s="675"/>
      <c r="T673" s="675"/>
      <c r="U673" s="675"/>
      <c r="V673" s="675"/>
      <c r="W673" s="327"/>
      <c r="X673" s="327"/>
      <c r="Y673" s="327"/>
      <c r="Z673" s="327"/>
      <c r="AA673" s="327"/>
    </row>
    <row r="674" spans="1:27" s="40" customFormat="1" ht="15">
      <c r="A674" s="327"/>
      <c r="B674" s="327"/>
      <c r="C674" s="327"/>
      <c r="D674" s="327"/>
      <c r="E674" s="327"/>
      <c r="F674" s="327"/>
      <c r="G674" s="675"/>
      <c r="H674" s="675"/>
      <c r="I674" s="675"/>
      <c r="J674" s="675"/>
      <c r="K674" s="675"/>
      <c r="L674" s="675"/>
      <c r="M674" s="675"/>
      <c r="N674" s="675"/>
      <c r="O674" s="675"/>
      <c r="P674" s="675"/>
      <c r="Q674" s="675"/>
      <c r="R674" s="675"/>
      <c r="S674" s="675"/>
      <c r="T674" s="675"/>
      <c r="U674" s="675"/>
      <c r="V674" s="675"/>
      <c r="W674" s="327"/>
      <c r="X674" s="327"/>
      <c r="Y674" s="327"/>
      <c r="Z674" s="327"/>
      <c r="AA674" s="327"/>
    </row>
    <row r="675" spans="1:27" s="40" customFormat="1" ht="15">
      <c r="A675" s="327"/>
      <c r="B675" s="327"/>
      <c r="C675" s="327"/>
      <c r="D675" s="327"/>
      <c r="E675" s="327"/>
      <c r="F675" s="327"/>
      <c r="G675" s="675"/>
      <c r="H675" s="675"/>
      <c r="I675" s="675"/>
      <c r="J675" s="675"/>
      <c r="K675" s="675"/>
      <c r="L675" s="675"/>
      <c r="M675" s="675"/>
      <c r="N675" s="675"/>
      <c r="O675" s="675"/>
      <c r="P675" s="675"/>
      <c r="Q675" s="675"/>
      <c r="R675" s="675"/>
      <c r="S675" s="675"/>
      <c r="T675" s="675"/>
      <c r="U675" s="675"/>
      <c r="V675" s="675"/>
      <c r="W675" s="327"/>
      <c r="X675" s="327"/>
      <c r="Y675" s="327"/>
      <c r="Z675" s="327"/>
      <c r="AA675" s="327"/>
    </row>
    <row r="676" spans="1:27" s="40" customFormat="1" ht="15">
      <c r="A676" s="327"/>
      <c r="B676" s="327"/>
      <c r="C676" s="327"/>
      <c r="D676" s="327"/>
      <c r="E676" s="327"/>
      <c r="F676" s="327"/>
      <c r="G676" s="675"/>
      <c r="H676" s="675"/>
      <c r="I676" s="675"/>
      <c r="J676" s="675"/>
      <c r="K676" s="675"/>
      <c r="L676" s="675"/>
      <c r="M676" s="675"/>
      <c r="N676" s="675"/>
      <c r="O676" s="675"/>
      <c r="P676" s="675"/>
      <c r="Q676" s="675"/>
      <c r="R676" s="675"/>
      <c r="S676" s="675"/>
      <c r="T676" s="675"/>
      <c r="U676" s="675"/>
      <c r="V676" s="675"/>
      <c r="W676" s="327"/>
      <c r="X676" s="327"/>
      <c r="Y676" s="327"/>
      <c r="Z676" s="327"/>
      <c r="AA676" s="327"/>
    </row>
    <row r="677" spans="1:27" s="40" customFormat="1" ht="15">
      <c r="A677" s="327"/>
      <c r="B677" s="327"/>
      <c r="C677" s="327"/>
      <c r="D677" s="327"/>
      <c r="E677" s="327"/>
      <c r="F677" s="327"/>
      <c r="G677" s="675"/>
      <c r="H677" s="675"/>
      <c r="I677" s="675"/>
      <c r="J677" s="675"/>
      <c r="K677" s="675"/>
      <c r="L677" s="675"/>
      <c r="M677" s="675"/>
      <c r="N677" s="675"/>
      <c r="O677" s="675"/>
      <c r="P677" s="675"/>
      <c r="Q677" s="675"/>
      <c r="R677" s="675"/>
      <c r="S677" s="675"/>
      <c r="T677" s="675"/>
      <c r="U677" s="675"/>
      <c r="V677" s="675"/>
      <c r="W677" s="327"/>
      <c r="X677" s="327"/>
      <c r="Y677" s="327"/>
      <c r="Z677" s="327"/>
      <c r="AA677" s="327"/>
    </row>
    <row r="678" spans="1:27" s="40" customFormat="1" ht="15">
      <c r="A678" s="327"/>
      <c r="B678" s="327"/>
      <c r="C678" s="327"/>
      <c r="D678" s="327"/>
      <c r="E678" s="327"/>
      <c r="F678" s="327"/>
      <c r="G678" s="675"/>
      <c r="H678" s="675"/>
      <c r="I678" s="675"/>
      <c r="J678" s="675"/>
      <c r="K678" s="675"/>
      <c r="L678" s="675"/>
      <c r="M678" s="675"/>
      <c r="N678" s="675"/>
      <c r="O678" s="675"/>
      <c r="P678" s="675"/>
      <c r="Q678" s="675"/>
      <c r="R678" s="675"/>
      <c r="S678" s="675"/>
      <c r="T678" s="675"/>
      <c r="U678" s="675"/>
      <c r="V678" s="675"/>
      <c r="W678" s="327"/>
      <c r="X678" s="327"/>
      <c r="Y678" s="327"/>
      <c r="Z678" s="327"/>
      <c r="AA678" s="327"/>
    </row>
    <row r="679" spans="1:27" s="40" customFormat="1" ht="15">
      <c r="A679" s="327"/>
      <c r="B679" s="327"/>
      <c r="C679" s="327"/>
      <c r="D679" s="327"/>
      <c r="E679" s="327"/>
      <c r="F679" s="327"/>
      <c r="G679" s="675"/>
      <c r="H679" s="675"/>
      <c r="I679" s="675"/>
      <c r="J679" s="675"/>
      <c r="K679" s="675"/>
      <c r="L679" s="675"/>
      <c r="M679" s="675"/>
      <c r="N679" s="675"/>
      <c r="O679" s="675"/>
      <c r="P679" s="675"/>
      <c r="Q679" s="675"/>
      <c r="R679" s="675"/>
      <c r="S679" s="675"/>
      <c r="T679" s="675"/>
      <c r="U679" s="675"/>
      <c r="V679" s="675"/>
      <c r="W679" s="327"/>
      <c r="X679" s="327"/>
      <c r="Y679" s="327"/>
      <c r="Z679" s="327"/>
      <c r="AA679" s="327"/>
    </row>
    <row r="680" spans="1:27" s="40" customFormat="1" ht="15">
      <c r="A680" s="327"/>
      <c r="B680" s="327"/>
      <c r="C680" s="327"/>
      <c r="D680" s="327"/>
      <c r="E680" s="327"/>
      <c r="F680" s="327"/>
      <c r="G680" s="675"/>
      <c r="H680" s="675"/>
      <c r="I680" s="675"/>
      <c r="J680" s="675"/>
      <c r="K680" s="675"/>
      <c r="L680" s="675"/>
      <c r="M680" s="675"/>
      <c r="N680" s="675"/>
      <c r="O680" s="675"/>
      <c r="P680" s="675"/>
      <c r="Q680" s="675"/>
      <c r="R680" s="675"/>
      <c r="S680" s="675"/>
      <c r="T680" s="675"/>
      <c r="U680" s="675"/>
      <c r="V680" s="675"/>
      <c r="W680" s="327"/>
      <c r="X680" s="327"/>
      <c r="Y680" s="327"/>
      <c r="Z680" s="327"/>
      <c r="AA680" s="327"/>
    </row>
    <row r="681" spans="1:27" s="40" customFormat="1" ht="15">
      <c r="A681" s="327"/>
      <c r="B681" s="327"/>
      <c r="C681" s="327"/>
      <c r="D681" s="327"/>
      <c r="E681" s="327"/>
      <c r="F681" s="327"/>
      <c r="G681" s="675"/>
      <c r="H681" s="675"/>
      <c r="I681" s="675"/>
      <c r="J681" s="675"/>
      <c r="K681" s="675"/>
      <c r="L681" s="675"/>
      <c r="M681" s="675"/>
      <c r="N681" s="675"/>
      <c r="O681" s="675"/>
      <c r="P681" s="675"/>
      <c r="Q681" s="675"/>
      <c r="R681" s="675"/>
      <c r="S681" s="675"/>
      <c r="T681" s="675"/>
      <c r="U681" s="675"/>
      <c r="V681" s="675"/>
      <c r="W681" s="327"/>
      <c r="X681" s="327"/>
      <c r="Y681" s="327"/>
      <c r="Z681" s="327"/>
      <c r="AA681" s="327"/>
    </row>
    <row r="682" spans="1:27" s="40" customFormat="1" ht="15">
      <c r="A682" s="327"/>
      <c r="B682" s="327"/>
      <c r="C682" s="327"/>
      <c r="D682" s="327"/>
      <c r="E682" s="327"/>
      <c r="F682" s="327"/>
      <c r="G682" s="675"/>
      <c r="H682" s="675"/>
      <c r="I682" s="675"/>
      <c r="J682" s="675"/>
      <c r="K682" s="675"/>
      <c r="L682" s="675"/>
      <c r="M682" s="675"/>
      <c r="N682" s="675"/>
      <c r="O682" s="675"/>
      <c r="P682" s="675"/>
      <c r="Q682" s="675"/>
      <c r="R682" s="675"/>
      <c r="S682" s="675"/>
      <c r="T682" s="675"/>
      <c r="U682" s="675"/>
      <c r="V682" s="675"/>
      <c r="W682" s="327"/>
      <c r="X682" s="327"/>
      <c r="Y682" s="327"/>
      <c r="Z682" s="327"/>
      <c r="AA682" s="327"/>
    </row>
    <row r="683" spans="1:27" s="40" customFormat="1" ht="15">
      <c r="A683" s="327"/>
      <c r="B683" s="327"/>
      <c r="C683" s="327"/>
      <c r="D683" s="327"/>
      <c r="E683" s="327"/>
      <c r="F683" s="327"/>
      <c r="G683" s="675"/>
      <c r="H683" s="675"/>
      <c r="I683" s="675"/>
      <c r="J683" s="675"/>
      <c r="K683" s="675"/>
      <c r="L683" s="675"/>
      <c r="M683" s="675"/>
      <c r="N683" s="675"/>
      <c r="O683" s="675"/>
      <c r="P683" s="675"/>
      <c r="Q683" s="675"/>
      <c r="R683" s="675"/>
      <c r="S683" s="675"/>
      <c r="T683" s="675"/>
      <c r="U683" s="675"/>
      <c r="V683" s="675"/>
      <c r="W683" s="327"/>
      <c r="X683" s="327"/>
      <c r="Y683" s="327"/>
      <c r="Z683" s="327"/>
      <c r="AA683" s="327"/>
    </row>
    <row r="684" spans="1:27" s="40" customFormat="1" ht="15">
      <c r="A684" s="327"/>
      <c r="B684" s="327"/>
      <c r="C684" s="327"/>
      <c r="D684" s="327"/>
      <c r="E684" s="327"/>
      <c r="F684" s="327"/>
      <c r="G684" s="675"/>
      <c r="H684" s="675"/>
      <c r="I684" s="675"/>
      <c r="J684" s="675"/>
      <c r="K684" s="675"/>
      <c r="L684" s="675"/>
      <c r="M684" s="675"/>
      <c r="N684" s="675"/>
      <c r="O684" s="675"/>
      <c r="P684" s="675"/>
      <c r="Q684" s="675"/>
      <c r="R684" s="675"/>
      <c r="S684" s="675"/>
      <c r="T684" s="675"/>
      <c r="U684" s="675"/>
      <c r="V684" s="675"/>
      <c r="W684" s="327"/>
      <c r="X684" s="327"/>
      <c r="Y684" s="327"/>
      <c r="Z684" s="327"/>
      <c r="AA684" s="327"/>
    </row>
    <row r="685" spans="1:27" s="40" customFormat="1" ht="15">
      <c r="A685" s="327"/>
      <c r="B685" s="327"/>
      <c r="C685" s="327"/>
      <c r="D685" s="327"/>
      <c r="E685" s="327"/>
      <c r="F685" s="327"/>
      <c r="G685" s="675"/>
      <c r="H685" s="675"/>
      <c r="I685" s="675"/>
      <c r="J685" s="675"/>
      <c r="K685" s="675"/>
      <c r="L685" s="675"/>
      <c r="M685" s="675"/>
      <c r="N685" s="675"/>
      <c r="O685" s="675"/>
      <c r="P685" s="675"/>
      <c r="Q685" s="675"/>
      <c r="R685" s="675"/>
      <c r="S685" s="675"/>
      <c r="T685" s="675"/>
      <c r="U685" s="675"/>
      <c r="V685" s="675"/>
      <c r="W685" s="327"/>
      <c r="X685" s="327"/>
      <c r="Y685" s="327"/>
      <c r="Z685" s="327"/>
      <c r="AA685" s="327"/>
    </row>
    <row r="686" spans="1:27" s="40" customFormat="1" ht="15">
      <c r="A686" s="327"/>
      <c r="B686" s="327"/>
      <c r="C686" s="327"/>
      <c r="D686" s="327"/>
      <c r="E686" s="327"/>
      <c r="F686" s="327"/>
      <c r="G686" s="675"/>
      <c r="H686" s="675"/>
      <c r="I686" s="675"/>
      <c r="J686" s="675"/>
      <c r="K686" s="675"/>
      <c r="L686" s="675"/>
      <c r="M686" s="675"/>
      <c r="N686" s="675"/>
      <c r="O686" s="675"/>
      <c r="P686" s="675"/>
      <c r="Q686" s="675"/>
      <c r="R686" s="675"/>
      <c r="S686" s="675"/>
      <c r="T686" s="675"/>
      <c r="U686" s="675"/>
      <c r="V686" s="675"/>
      <c r="W686" s="327"/>
      <c r="X686" s="327"/>
      <c r="Y686" s="327"/>
      <c r="Z686" s="327"/>
      <c r="AA686" s="327"/>
    </row>
    <row r="687" spans="1:27" s="40" customFormat="1" ht="15">
      <c r="A687" s="327"/>
      <c r="B687" s="327"/>
      <c r="C687" s="327"/>
      <c r="D687" s="327"/>
      <c r="E687" s="327"/>
      <c r="F687" s="327"/>
      <c r="G687" s="675"/>
      <c r="H687" s="675"/>
      <c r="I687" s="675"/>
      <c r="J687" s="675"/>
      <c r="K687" s="675"/>
      <c r="L687" s="675"/>
      <c r="M687" s="675"/>
      <c r="N687" s="675"/>
      <c r="O687" s="675"/>
      <c r="P687" s="675"/>
      <c r="Q687" s="675"/>
      <c r="R687" s="675"/>
      <c r="S687" s="675"/>
      <c r="T687" s="675"/>
      <c r="U687" s="675"/>
      <c r="V687" s="675"/>
      <c r="W687" s="327"/>
      <c r="X687" s="327"/>
      <c r="Y687" s="327"/>
      <c r="Z687" s="327"/>
      <c r="AA687" s="327"/>
    </row>
    <row r="688" spans="1:27" s="40" customFormat="1" ht="15">
      <c r="A688" s="327"/>
      <c r="B688" s="327"/>
      <c r="C688" s="327"/>
      <c r="D688" s="327"/>
      <c r="E688" s="327"/>
      <c r="F688" s="327"/>
      <c r="G688" s="675"/>
      <c r="H688" s="675"/>
      <c r="I688" s="675"/>
      <c r="J688" s="675"/>
      <c r="K688" s="675"/>
      <c r="L688" s="675"/>
      <c r="M688" s="675"/>
      <c r="N688" s="675"/>
      <c r="O688" s="675"/>
      <c r="P688" s="675"/>
      <c r="Q688" s="675"/>
      <c r="R688" s="675"/>
      <c r="S688" s="675"/>
      <c r="T688" s="675"/>
      <c r="U688" s="675"/>
      <c r="V688" s="675"/>
      <c r="W688" s="327"/>
      <c r="X688" s="327"/>
      <c r="Y688" s="327"/>
      <c r="Z688" s="327"/>
      <c r="AA688" s="327"/>
    </row>
    <row r="689" spans="1:27" s="40" customFormat="1" ht="15">
      <c r="A689" s="327"/>
      <c r="B689" s="327"/>
      <c r="C689" s="327"/>
      <c r="D689" s="327"/>
      <c r="E689" s="327"/>
      <c r="F689" s="327"/>
      <c r="G689" s="675"/>
      <c r="H689" s="675"/>
      <c r="I689" s="675"/>
      <c r="J689" s="675"/>
      <c r="K689" s="675"/>
      <c r="L689" s="675"/>
      <c r="M689" s="675"/>
      <c r="N689" s="675"/>
      <c r="O689" s="675"/>
      <c r="P689" s="675"/>
      <c r="Q689" s="675"/>
      <c r="R689" s="675"/>
      <c r="S689" s="675"/>
      <c r="T689" s="675"/>
      <c r="U689" s="675"/>
      <c r="V689" s="675"/>
      <c r="W689" s="327"/>
      <c r="X689" s="327"/>
      <c r="Y689" s="327"/>
      <c r="Z689" s="327"/>
      <c r="AA689" s="327"/>
    </row>
    <row r="690" spans="1:27" s="40" customFormat="1" ht="15">
      <c r="A690" s="327"/>
      <c r="B690" s="327"/>
      <c r="C690" s="327"/>
      <c r="D690" s="327"/>
      <c r="E690" s="327"/>
      <c r="F690" s="327"/>
      <c r="G690" s="675"/>
      <c r="H690" s="675"/>
      <c r="I690" s="675"/>
      <c r="J690" s="675"/>
      <c r="K690" s="675"/>
      <c r="L690" s="675"/>
      <c r="M690" s="675"/>
      <c r="N690" s="675"/>
      <c r="O690" s="675"/>
      <c r="P690" s="675"/>
      <c r="Q690" s="675"/>
      <c r="R690" s="675"/>
      <c r="S690" s="675"/>
      <c r="T690" s="675"/>
      <c r="U690" s="675"/>
      <c r="V690" s="675"/>
      <c r="W690" s="327"/>
      <c r="X690" s="327"/>
      <c r="Y690" s="327"/>
      <c r="Z690" s="327"/>
      <c r="AA690" s="327"/>
    </row>
    <row r="691" spans="1:27" s="40" customFormat="1" ht="15">
      <c r="A691" s="327"/>
      <c r="B691" s="327"/>
      <c r="C691" s="327"/>
      <c r="D691" s="327"/>
      <c r="E691" s="327"/>
      <c r="F691" s="327"/>
      <c r="G691" s="675"/>
      <c r="H691" s="675"/>
      <c r="I691" s="675"/>
      <c r="J691" s="675"/>
      <c r="K691" s="675"/>
      <c r="L691" s="675"/>
      <c r="M691" s="675"/>
      <c r="N691" s="675"/>
      <c r="O691" s="675"/>
      <c r="P691" s="675"/>
      <c r="Q691" s="675"/>
      <c r="R691" s="675"/>
      <c r="S691" s="675"/>
      <c r="T691" s="675"/>
      <c r="U691" s="675"/>
      <c r="V691" s="675"/>
      <c r="W691" s="327"/>
      <c r="X691" s="327"/>
      <c r="Y691" s="327"/>
      <c r="Z691" s="327"/>
      <c r="AA691" s="327"/>
    </row>
    <row r="692" spans="1:27" s="40" customFormat="1" ht="15">
      <c r="A692" s="327"/>
      <c r="B692" s="327"/>
      <c r="C692" s="327"/>
      <c r="D692" s="327"/>
      <c r="E692" s="327"/>
      <c r="F692" s="327"/>
      <c r="G692" s="675"/>
      <c r="H692" s="675"/>
      <c r="I692" s="675"/>
      <c r="J692" s="675"/>
      <c r="K692" s="675"/>
      <c r="L692" s="675"/>
      <c r="M692" s="675"/>
      <c r="N692" s="675"/>
      <c r="O692" s="675"/>
      <c r="P692" s="675"/>
      <c r="Q692" s="675"/>
      <c r="R692" s="675"/>
      <c r="S692" s="675"/>
      <c r="T692" s="675"/>
      <c r="U692" s="675"/>
      <c r="V692" s="675"/>
      <c r="W692" s="327"/>
      <c r="X692" s="327"/>
      <c r="Y692" s="327"/>
      <c r="Z692" s="327"/>
      <c r="AA692" s="327"/>
    </row>
    <row r="693" spans="1:27" s="40" customFormat="1" ht="15">
      <c r="A693" s="327"/>
      <c r="B693" s="327"/>
      <c r="C693" s="327"/>
      <c r="D693" s="327"/>
      <c r="E693" s="327"/>
      <c r="F693" s="327"/>
      <c r="G693" s="675"/>
      <c r="H693" s="675"/>
      <c r="I693" s="675"/>
      <c r="J693" s="675"/>
      <c r="K693" s="675"/>
      <c r="L693" s="675"/>
      <c r="M693" s="675"/>
      <c r="N693" s="675"/>
      <c r="O693" s="675"/>
      <c r="P693" s="675"/>
      <c r="Q693" s="675"/>
      <c r="R693" s="675"/>
      <c r="S693" s="675"/>
      <c r="T693" s="675"/>
      <c r="U693" s="675"/>
      <c r="V693" s="675"/>
      <c r="W693" s="327"/>
      <c r="X693" s="327"/>
      <c r="Y693" s="327"/>
      <c r="Z693" s="327"/>
      <c r="AA693" s="327"/>
    </row>
    <row r="694" spans="1:27" s="40" customFormat="1" ht="15">
      <c r="A694" s="327"/>
      <c r="B694" s="327"/>
      <c r="C694" s="327"/>
      <c r="D694" s="327"/>
      <c r="E694" s="327"/>
      <c r="F694" s="327"/>
      <c r="G694" s="675"/>
      <c r="H694" s="675"/>
      <c r="I694" s="675"/>
      <c r="J694" s="675"/>
      <c r="K694" s="675"/>
      <c r="L694" s="675"/>
      <c r="M694" s="675"/>
      <c r="N694" s="675"/>
      <c r="O694" s="675"/>
      <c r="P694" s="675"/>
      <c r="Q694" s="675"/>
      <c r="R694" s="675"/>
      <c r="S694" s="675"/>
      <c r="T694" s="675"/>
      <c r="U694" s="675"/>
      <c r="V694" s="675"/>
      <c r="W694" s="327"/>
      <c r="X694" s="327"/>
      <c r="Y694" s="327"/>
      <c r="Z694" s="327"/>
      <c r="AA694" s="327"/>
    </row>
    <row r="695" spans="1:27" s="40" customFormat="1" ht="15">
      <c r="A695" s="327"/>
      <c r="B695" s="327"/>
      <c r="C695" s="327"/>
      <c r="D695" s="327"/>
      <c r="E695" s="327"/>
      <c r="F695" s="327"/>
      <c r="G695" s="675"/>
      <c r="H695" s="675"/>
      <c r="I695" s="675"/>
      <c r="J695" s="675"/>
      <c r="K695" s="675"/>
      <c r="L695" s="675"/>
      <c r="M695" s="675"/>
      <c r="N695" s="675"/>
      <c r="O695" s="675"/>
      <c r="P695" s="675"/>
      <c r="Q695" s="675"/>
      <c r="R695" s="675"/>
      <c r="S695" s="675"/>
      <c r="T695" s="675"/>
      <c r="U695" s="675"/>
      <c r="V695" s="675"/>
      <c r="W695" s="327"/>
      <c r="X695" s="327"/>
      <c r="Y695" s="327"/>
      <c r="Z695" s="327"/>
      <c r="AA695" s="327"/>
    </row>
    <row r="696" spans="1:27" s="40" customFormat="1" ht="15">
      <c r="A696" s="327"/>
      <c r="B696" s="327"/>
      <c r="C696" s="327"/>
      <c r="D696" s="327"/>
      <c r="E696" s="327"/>
      <c r="F696" s="327"/>
      <c r="G696" s="675"/>
      <c r="H696" s="675"/>
      <c r="I696" s="675"/>
      <c r="J696" s="675"/>
      <c r="K696" s="675"/>
      <c r="L696" s="675"/>
      <c r="M696" s="675"/>
      <c r="N696" s="675"/>
      <c r="O696" s="675"/>
      <c r="P696" s="675"/>
      <c r="Q696" s="675"/>
      <c r="R696" s="675"/>
      <c r="S696" s="675"/>
      <c r="T696" s="675"/>
      <c r="U696" s="675"/>
      <c r="V696" s="675"/>
      <c r="W696" s="327"/>
      <c r="X696" s="327"/>
      <c r="Y696" s="327"/>
      <c r="Z696" s="327"/>
      <c r="AA696" s="327"/>
    </row>
    <row r="697" spans="1:27" s="40" customFormat="1" ht="15">
      <c r="A697" s="327"/>
      <c r="B697" s="327"/>
      <c r="C697" s="327"/>
      <c r="D697" s="327"/>
      <c r="E697" s="327"/>
      <c r="F697" s="327"/>
      <c r="G697" s="675"/>
      <c r="H697" s="675"/>
      <c r="I697" s="675"/>
      <c r="J697" s="675"/>
      <c r="K697" s="675"/>
      <c r="L697" s="675"/>
      <c r="M697" s="675"/>
      <c r="N697" s="675"/>
      <c r="O697" s="675"/>
      <c r="P697" s="675"/>
      <c r="Q697" s="675"/>
      <c r="R697" s="675"/>
      <c r="S697" s="675"/>
      <c r="T697" s="675"/>
      <c r="U697" s="675"/>
      <c r="V697" s="675"/>
      <c r="W697" s="327"/>
      <c r="X697" s="327"/>
      <c r="Y697" s="327"/>
      <c r="Z697" s="327"/>
      <c r="AA697" s="327"/>
    </row>
    <row r="698" spans="1:27" s="40" customFormat="1" ht="15">
      <c r="A698" s="327"/>
      <c r="B698" s="327"/>
      <c r="C698" s="327"/>
      <c r="D698" s="327"/>
      <c r="E698" s="327"/>
      <c r="F698" s="327"/>
      <c r="G698" s="675"/>
      <c r="H698" s="675"/>
      <c r="I698" s="675"/>
      <c r="J698" s="675"/>
      <c r="K698" s="675"/>
      <c r="L698" s="675"/>
      <c r="M698" s="675"/>
      <c r="N698" s="675"/>
      <c r="O698" s="675"/>
      <c r="P698" s="675"/>
      <c r="Q698" s="675"/>
      <c r="R698" s="675"/>
      <c r="S698" s="675"/>
      <c r="T698" s="675"/>
      <c r="U698" s="675"/>
      <c r="V698" s="675"/>
      <c r="W698" s="327"/>
      <c r="X698" s="327"/>
      <c r="Y698" s="327"/>
      <c r="Z698" s="327"/>
      <c r="AA698" s="327"/>
    </row>
    <row r="699" spans="1:27" s="40" customFormat="1" ht="15">
      <c r="A699" s="327"/>
      <c r="B699" s="327"/>
      <c r="C699" s="327"/>
      <c r="D699" s="327"/>
      <c r="E699" s="327"/>
      <c r="F699" s="327"/>
      <c r="G699" s="675"/>
      <c r="H699" s="675"/>
      <c r="I699" s="675"/>
      <c r="J699" s="675"/>
      <c r="K699" s="675"/>
      <c r="L699" s="675"/>
      <c r="M699" s="675"/>
      <c r="N699" s="675"/>
      <c r="O699" s="675"/>
      <c r="P699" s="675"/>
      <c r="Q699" s="675"/>
      <c r="R699" s="675"/>
      <c r="S699" s="675"/>
      <c r="T699" s="675"/>
      <c r="U699" s="675"/>
      <c r="V699" s="675"/>
      <c r="W699" s="327"/>
      <c r="X699" s="327"/>
      <c r="Y699" s="327"/>
      <c r="Z699" s="327"/>
      <c r="AA699" s="327"/>
    </row>
    <row r="700" spans="1:27" s="40" customFormat="1" ht="15">
      <c r="A700" s="327"/>
      <c r="B700" s="327"/>
      <c r="C700" s="327"/>
      <c r="D700" s="327"/>
      <c r="E700" s="327"/>
      <c r="F700" s="327"/>
      <c r="G700" s="675"/>
      <c r="H700" s="675"/>
      <c r="I700" s="675"/>
      <c r="J700" s="675"/>
      <c r="K700" s="675"/>
      <c r="L700" s="675"/>
      <c r="M700" s="675"/>
      <c r="N700" s="675"/>
      <c r="O700" s="675"/>
      <c r="P700" s="675"/>
      <c r="Q700" s="675"/>
      <c r="R700" s="675"/>
      <c r="S700" s="675"/>
      <c r="T700" s="675"/>
      <c r="U700" s="675"/>
      <c r="V700" s="675"/>
      <c r="W700" s="327"/>
      <c r="X700" s="327"/>
      <c r="Y700" s="327"/>
      <c r="Z700" s="327"/>
      <c r="AA700" s="327"/>
    </row>
    <row r="701" spans="1:27" s="40" customFormat="1" ht="15">
      <c r="A701" s="327"/>
      <c r="B701" s="327"/>
      <c r="C701" s="327"/>
      <c r="D701" s="327"/>
      <c r="E701" s="327"/>
      <c r="F701" s="327"/>
      <c r="G701" s="675"/>
      <c r="H701" s="675"/>
      <c r="I701" s="675"/>
      <c r="J701" s="675"/>
      <c r="K701" s="675"/>
      <c r="L701" s="675"/>
      <c r="M701" s="675"/>
      <c r="N701" s="675"/>
      <c r="O701" s="675"/>
      <c r="P701" s="675"/>
      <c r="Q701" s="675"/>
      <c r="R701" s="675"/>
      <c r="S701" s="675"/>
      <c r="T701" s="675"/>
      <c r="U701" s="675"/>
      <c r="V701" s="675"/>
      <c r="W701" s="327"/>
      <c r="X701" s="327"/>
      <c r="Y701" s="327"/>
      <c r="Z701" s="327"/>
      <c r="AA701" s="327"/>
    </row>
    <row r="702" spans="1:27" s="40" customFormat="1" ht="15">
      <c r="A702" s="327"/>
      <c r="B702" s="327"/>
      <c r="C702" s="327"/>
      <c r="D702" s="327"/>
      <c r="E702" s="327"/>
      <c r="F702" s="327"/>
      <c r="G702" s="675"/>
      <c r="H702" s="675"/>
      <c r="I702" s="675"/>
      <c r="J702" s="675"/>
      <c r="K702" s="675"/>
      <c r="L702" s="675"/>
      <c r="M702" s="675"/>
      <c r="N702" s="675"/>
      <c r="O702" s="675"/>
      <c r="P702" s="675"/>
      <c r="Q702" s="675"/>
      <c r="R702" s="675"/>
      <c r="S702" s="675"/>
      <c r="T702" s="675"/>
      <c r="U702" s="675"/>
      <c r="V702" s="675"/>
      <c r="W702" s="327"/>
      <c r="X702" s="327"/>
      <c r="Y702" s="327"/>
      <c r="Z702" s="327"/>
      <c r="AA702" s="327"/>
    </row>
    <row r="703" spans="1:27" s="40" customFormat="1" ht="15">
      <c r="A703" s="327"/>
      <c r="B703" s="327"/>
      <c r="C703" s="327"/>
      <c r="D703" s="327"/>
      <c r="E703" s="327"/>
      <c r="F703" s="327"/>
      <c r="G703" s="675"/>
      <c r="H703" s="675"/>
      <c r="I703" s="675"/>
      <c r="J703" s="675"/>
      <c r="K703" s="675"/>
      <c r="L703" s="675"/>
      <c r="M703" s="675"/>
      <c r="N703" s="675"/>
      <c r="O703" s="675"/>
      <c r="P703" s="675"/>
      <c r="Q703" s="675"/>
      <c r="R703" s="675"/>
      <c r="S703" s="675"/>
      <c r="T703" s="675"/>
      <c r="U703" s="675"/>
      <c r="V703" s="675"/>
      <c r="W703" s="327"/>
      <c r="X703" s="327"/>
      <c r="Y703" s="327"/>
      <c r="Z703" s="327"/>
      <c r="AA703" s="327"/>
    </row>
    <row r="704" spans="1:27" s="40" customFormat="1" ht="15">
      <c r="A704" s="327"/>
      <c r="B704" s="327"/>
      <c r="C704" s="327"/>
      <c r="D704" s="327"/>
      <c r="E704" s="327"/>
      <c r="F704" s="327"/>
      <c r="G704" s="675"/>
      <c r="H704" s="675"/>
      <c r="I704" s="675"/>
      <c r="J704" s="675"/>
      <c r="K704" s="675"/>
      <c r="L704" s="675"/>
      <c r="M704" s="675"/>
      <c r="N704" s="675"/>
      <c r="O704" s="675"/>
      <c r="P704" s="675"/>
      <c r="Q704" s="675"/>
      <c r="R704" s="675"/>
      <c r="S704" s="675"/>
      <c r="T704" s="675"/>
      <c r="U704" s="675"/>
      <c r="V704" s="675"/>
      <c r="W704" s="327"/>
      <c r="X704" s="327"/>
      <c r="Y704" s="327"/>
      <c r="Z704" s="327"/>
      <c r="AA704" s="327"/>
    </row>
    <row r="705" spans="1:27" s="40" customFormat="1" ht="15">
      <c r="A705" s="327"/>
      <c r="B705" s="327"/>
      <c r="C705" s="327"/>
      <c r="D705" s="327"/>
      <c r="E705" s="327"/>
      <c r="F705" s="327"/>
      <c r="G705" s="675"/>
      <c r="H705" s="675"/>
      <c r="I705" s="675"/>
      <c r="J705" s="675"/>
      <c r="K705" s="675"/>
      <c r="L705" s="675"/>
      <c r="M705" s="675"/>
      <c r="N705" s="675"/>
      <c r="O705" s="675"/>
      <c r="P705" s="675"/>
      <c r="Q705" s="675"/>
      <c r="R705" s="675"/>
      <c r="S705" s="675"/>
      <c r="T705" s="675"/>
      <c r="U705" s="675"/>
      <c r="V705" s="675"/>
      <c r="W705" s="327"/>
      <c r="X705" s="327"/>
      <c r="Y705" s="327"/>
      <c r="Z705" s="327"/>
      <c r="AA705" s="327"/>
    </row>
    <row r="706" spans="1:27" s="40" customFormat="1" ht="15">
      <c r="A706" s="327"/>
      <c r="B706" s="327"/>
      <c r="C706" s="327"/>
      <c r="D706" s="327"/>
      <c r="E706" s="327"/>
      <c r="F706" s="327"/>
      <c r="G706" s="675"/>
      <c r="H706" s="675"/>
      <c r="I706" s="675"/>
      <c r="J706" s="675"/>
      <c r="K706" s="675"/>
      <c r="L706" s="675"/>
      <c r="M706" s="675"/>
      <c r="N706" s="675"/>
      <c r="O706" s="675"/>
      <c r="P706" s="675"/>
      <c r="Q706" s="675"/>
      <c r="R706" s="675"/>
      <c r="S706" s="675"/>
      <c r="T706" s="675"/>
      <c r="U706" s="675"/>
      <c r="V706" s="675"/>
      <c r="W706" s="327"/>
      <c r="X706" s="327"/>
      <c r="Y706" s="327"/>
      <c r="Z706" s="327"/>
      <c r="AA706" s="327"/>
    </row>
    <row r="707" spans="1:27" s="40" customFormat="1" ht="15">
      <c r="A707" s="327"/>
      <c r="B707" s="327"/>
      <c r="C707" s="327"/>
      <c r="D707" s="327"/>
      <c r="E707" s="327"/>
      <c r="F707" s="327"/>
      <c r="G707" s="675"/>
      <c r="H707" s="675"/>
      <c r="I707" s="675"/>
      <c r="J707" s="675"/>
      <c r="K707" s="675"/>
      <c r="L707" s="675"/>
      <c r="M707" s="675"/>
      <c r="N707" s="675"/>
      <c r="O707" s="675"/>
      <c r="P707" s="675"/>
      <c r="Q707" s="675"/>
      <c r="R707" s="675"/>
      <c r="S707" s="675"/>
      <c r="T707" s="675"/>
      <c r="U707" s="675"/>
      <c r="V707" s="675"/>
      <c r="W707" s="327"/>
      <c r="X707" s="327"/>
      <c r="Y707" s="327"/>
      <c r="Z707" s="327"/>
      <c r="AA707" s="327"/>
    </row>
    <row r="708" spans="1:27" s="40" customFormat="1" ht="15">
      <c r="A708" s="327"/>
      <c r="B708" s="327"/>
      <c r="C708" s="327"/>
      <c r="D708" s="327"/>
      <c r="E708" s="327"/>
      <c r="F708" s="327"/>
      <c r="G708" s="675"/>
      <c r="H708" s="675"/>
      <c r="I708" s="675"/>
      <c r="J708" s="675"/>
      <c r="K708" s="675"/>
      <c r="L708" s="675"/>
      <c r="M708" s="675"/>
      <c r="N708" s="675"/>
      <c r="O708" s="675"/>
      <c r="P708" s="675"/>
      <c r="Q708" s="675"/>
      <c r="R708" s="675"/>
      <c r="S708" s="675"/>
      <c r="T708" s="675"/>
      <c r="U708" s="675"/>
      <c r="V708" s="675"/>
      <c r="W708" s="327"/>
      <c r="X708" s="327"/>
      <c r="Y708" s="327"/>
      <c r="Z708" s="327"/>
      <c r="AA708" s="327"/>
    </row>
    <row r="709" spans="1:27" s="40" customFormat="1" ht="15">
      <c r="A709" s="327"/>
      <c r="B709" s="327"/>
      <c r="C709" s="327"/>
      <c r="D709" s="327"/>
      <c r="E709" s="327"/>
      <c r="F709" s="327"/>
      <c r="G709" s="675"/>
      <c r="H709" s="675"/>
      <c r="I709" s="675"/>
      <c r="J709" s="675"/>
      <c r="K709" s="675"/>
      <c r="L709" s="675"/>
      <c r="M709" s="675"/>
      <c r="N709" s="675"/>
      <c r="O709" s="675"/>
      <c r="P709" s="675"/>
      <c r="Q709" s="675"/>
      <c r="R709" s="675"/>
      <c r="S709" s="675"/>
      <c r="T709" s="675"/>
      <c r="U709" s="675"/>
      <c r="V709" s="675"/>
      <c r="W709" s="327"/>
      <c r="X709" s="327"/>
      <c r="Y709" s="327"/>
      <c r="Z709" s="327"/>
      <c r="AA709" s="327"/>
    </row>
    <row r="710" spans="1:27" s="40" customFormat="1" ht="15">
      <c r="A710" s="327"/>
      <c r="B710" s="327"/>
      <c r="C710" s="327"/>
      <c r="D710" s="327"/>
      <c r="E710" s="327"/>
      <c r="F710" s="327"/>
      <c r="G710" s="675"/>
      <c r="H710" s="675"/>
      <c r="I710" s="675"/>
      <c r="J710" s="675"/>
      <c r="K710" s="675"/>
      <c r="L710" s="675"/>
      <c r="M710" s="675"/>
      <c r="N710" s="675"/>
      <c r="O710" s="675"/>
      <c r="P710" s="675"/>
      <c r="Q710" s="675"/>
      <c r="R710" s="675"/>
      <c r="S710" s="675"/>
      <c r="T710" s="675"/>
      <c r="U710" s="675"/>
      <c r="V710" s="675"/>
      <c r="W710" s="327"/>
      <c r="X710" s="327"/>
      <c r="Y710" s="327"/>
      <c r="Z710" s="327"/>
      <c r="AA710" s="327"/>
    </row>
    <row r="711" spans="1:27" s="40" customFormat="1" ht="15">
      <c r="A711" s="327"/>
      <c r="B711" s="327"/>
      <c r="C711" s="327"/>
      <c r="D711" s="327"/>
      <c r="E711" s="327"/>
      <c r="F711" s="327"/>
      <c r="G711" s="675"/>
      <c r="H711" s="675"/>
      <c r="I711" s="675"/>
      <c r="J711" s="675"/>
      <c r="K711" s="675"/>
      <c r="L711" s="675"/>
      <c r="M711" s="675"/>
      <c r="N711" s="675"/>
      <c r="O711" s="675"/>
      <c r="P711" s="675"/>
      <c r="Q711" s="675"/>
      <c r="R711" s="675"/>
      <c r="S711" s="675"/>
      <c r="T711" s="675"/>
      <c r="U711" s="675"/>
      <c r="V711" s="675"/>
      <c r="W711" s="327"/>
      <c r="X711" s="327"/>
      <c r="Y711" s="327"/>
      <c r="Z711" s="327"/>
      <c r="AA711" s="327"/>
    </row>
    <row r="712" spans="1:27" s="40" customFormat="1" ht="15">
      <c r="A712" s="327"/>
      <c r="B712" s="327"/>
      <c r="C712" s="327"/>
      <c r="D712" s="327"/>
      <c r="E712" s="327"/>
      <c r="F712" s="327"/>
      <c r="G712" s="675"/>
      <c r="H712" s="675"/>
      <c r="I712" s="675"/>
      <c r="J712" s="675"/>
      <c r="K712" s="675"/>
      <c r="L712" s="675"/>
      <c r="M712" s="675"/>
      <c r="N712" s="675"/>
      <c r="O712" s="675"/>
      <c r="P712" s="675"/>
      <c r="Q712" s="675"/>
      <c r="R712" s="675"/>
      <c r="S712" s="675"/>
      <c r="T712" s="675"/>
      <c r="U712" s="675"/>
      <c r="V712" s="675"/>
      <c r="W712" s="327"/>
      <c r="X712" s="327"/>
      <c r="Y712" s="327"/>
      <c r="Z712" s="327"/>
      <c r="AA712" s="327"/>
    </row>
    <row r="713" spans="1:27" s="40" customFormat="1" ht="15">
      <c r="A713" s="327"/>
      <c r="B713" s="327"/>
      <c r="C713" s="327"/>
      <c r="D713" s="327"/>
      <c r="E713" s="327"/>
      <c r="F713" s="327"/>
      <c r="G713" s="675"/>
      <c r="H713" s="675"/>
      <c r="I713" s="675"/>
      <c r="J713" s="675"/>
      <c r="K713" s="675"/>
      <c r="L713" s="675"/>
      <c r="M713" s="675"/>
      <c r="N713" s="675"/>
      <c r="O713" s="675"/>
      <c r="P713" s="675"/>
      <c r="Q713" s="675"/>
      <c r="R713" s="675"/>
      <c r="S713" s="675"/>
      <c r="T713" s="675"/>
      <c r="U713" s="675"/>
      <c r="V713" s="675"/>
      <c r="W713" s="327"/>
      <c r="X713" s="327"/>
      <c r="Y713" s="327"/>
      <c r="Z713" s="327"/>
      <c r="AA713" s="327"/>
    </row>
    <row r="714" spans="1:27" s="40" customFormat="1" ht="15">
      <c r="A714" s="327"/>
      <c r="B714" s="327"/>
      <c r="C714" s="327"/>
      <c r="D714" s="327"/>
      <c r="E714" s="327"/>
      <c r="F714" s="327"/>
      <c r="G714" s="675"/>
      <c r="H714" s="675"/>
      <c r="I714" s="675"/>
      <c r="J714" s="675"/>
      <c r="K714" s="675"/>
      <c r="L714" s="675"/>
      <c r="M714" s="675"/>
      <c r="N714" s="675"/>
      <c r="O714" s="675"/>
      <c r="P714" s="675"/>
      <c r="Q714" s="675"/>
      <c r="R714" s="675"/>
      <c r="S714" s="675"/>
      <c r="T714" s="675"/>
      <c r="U714" s="675"/>
      <c r="V714" s="675"/>
      <c r="W714" s="327"/>
      <c r="X714" s="327"/>
      <c r="Y714" s="327"/>
      <c r="Z714" s="327"/>
      <c r="AA714" s="327"/>
    </row>
    <row r="715" spans="1:27" s="40" customFormat="1" ht="15">
      <c r="A715" s="327"/>
      <c r="B715" s="327"/>
      <c r="C715" s="327"/>
      <c r="D715" s="327"/>
      <c r="E715" s="327"/>
      <c r="F715" s="327"/>
      <c r="G715" s="675"/>
      <c r="H715" s="675"/>
      <c r="I715" s="675"/>
      <c r="J715" s="675"/>
      <c r="K715" s="675"/>
      <c r="L715" s="675"/>
      <c r="M715" s="675"/>
      <c r="N715" s="675"/>
      <c r="O715" s="675"/>
      <c r="P715" s="675"/>
      <c r="Q715" s="675"/>
      <c r="R715" s="675"/>
      <c r="S715" s="675"/>
      <c r="T715" s="675"/>
      <c r="U715" s="675"/>
      <c r="V715" s="675"/>
      <c r="W715" s="327"/>
      <c r="X715" s="327"/>
      <c r="Y715" s="327"/>
      <c r="Z715" s="327"/>
      <c r="AA715" s="327"/>
    </row>
    <row r="716" spans="1:27" s="40" customFormat="1" ht="15">
      <c r="A716" s="327"/>
      <c r="B716" s="327"/>
      <c r="C716" s="327"/>
      <c r="D716" s="327"/>
      <c r="E716" s="327"/>
      <c r="F716" s="327"/>
      <c r="G716" s="675"/>
      <c r="H716" s="675"/>
      <c r="I716" s="675"/>
      <c r="J716" s="675"/>
      <c r="K716" s="675"/>
      <c r="L716" s="675"/>
      <c r="M716" s="675"/>
      <c r="N716" s="675"/>
      <c r="O716" s="675"/>
      <c r="P716" s="675"/>
      <c r="Q716" s="675"/>
      <c r="R716" s="675"/>
      <c r="S716" s="675"/>
      <c r="T716" s="675"/>
      <c r="U716" s="675"/>
      <c r="V716" s="675"/>
      <c r="W716" s="327"/>
      <c r="X716" s="327"/>
      <c r="Y716" s="327"/>
      <c r="Z716" s="327"/>
      <c r="AA716" s="327"/>
    </row>
    <row r="717" spans="1:27" s="40" customFormat="1" ht="15">
      <c r="A717" s="327"/>
      <c r="B717" s="327"/>
      <c r="C717" s="327"/>
      <c r="D717" s="327"/>
      <c r="E717" s="327"/>
      <c r="F717" s="327"/>
      <c r="G717" s="675"/>
      <c r="H717" s="675"/>
      <c r="I717" s="675"/>
      <c r="J717" s="675"/>
      <c r="K717" s="675"/>
      <c r="L717" s="675"/>
      <c r="M717" s="675"/>
      <c r="N717" s="675"/>
      <c r="O717" s="675"/>
      <c r="P717" s="675"/>
      <c r="Q717" s="675"/>
      <c r="R717" s="675"/>
      <c r="S717" s="675"/>
      <c r="T717" s="675"/>
      <c r="U717" s="675"/>
      <c r="V717" s="675"/>
      <c r="W717" s="327"/>
      <c r="X717" s="327"/>
      <c r="Y717" s="327"/>
      <c r="Z717" s="327"/>
      <c r="AA717" s="327"/>
    </row>
    <row r="718" spans="1:27" s="40" customFormat="1" ht="15">
      <c r="A718" s="327"/>
      <c r="B718" s="327"/>
      <c r="C718" s="327"/>
      <c r="D718" s="327"/>
      <c r="E718" s="327"/>
      <c r="F718" s="327"/>
      <c r="G718" s="675"/>
      <c r="H718" s="675"/>
      <c r="I718" s="675"/>
      <c r="J718" s="675"/>
      <c r="K718" s="675"/>
      <c r="L718" s="675"/>
      <c r="M718" s="675"/>
      <c r="N718" s="675"/>
      <c r="O718" s="675"/>
      <c r="P718" s="675"/>
      <c r="Q718" s="675"/>
      <c r="R718" s="675"/>
      <c r="S718" s="675"/>
      <c r="T718" s="675"/>
      <c r="U718" s="675"/>
      <c r="V718" s="675"/>
      <c r="W718" s="327"/>
      <c r="X718" s="327"/>
      <c r="Y718" s="327"/>
      <c r="Z718" s="327"/>
      <c r="AA718" s="327"/>
    </row>
    <row r="719" spans="1:27" s="40" customFormat="1" ht="15">
      <c r="A719" s="327"/>
      <c r="B719" s="327"/>
      <c r="C719" s="327"/>
      <c r="D719" s="327"/>
      <c r="E719" s="327"/>
      <c r="F719" s="327"/>
      <c r="G719" s="675"/>
      <c r="H719" s="675"/>
      <c r="I719" s="675"/>
      <c r="J719" s="675"/>
      <c r="K719" s="675"/>
      <c r="L719" s="675"/>
      <c r="M719" s="675"/>
      <c r="N719" s="675"/>
      <c r="O719" s="675"/>
      <c r="P719" s="675"/>
      <c r="Q719" s="675"/>
      <c r="R719" s="675"/>
      <c r="S719" s="675"/>
      <c r="T719" s="675"/>
      <c r="U719" s="675"/>
      <c r="V719" s="675"/>
      <c r="W719" s="327"/>
      <c r="X719" s="327"/>
      <c r="Y719" s="327"/>
      <c r="Z719" s="327"/>
      <c r="AA719" s="327"/>
    </row>
    <row r="720" spans="1:27" s="40" customFormat="1" ht="15">
      <c r="A720" s="327"/>
      <c r="B720" s="327"/>
      <c r="C720" s="327"/>
      <c r="D720" s="327"/>
      <c r="E720" s="327"/>
      <c r="F720" s="327"/>
      <c r="G720" s="675"/>
      <c r="H720" s="675"/>
      <c r="I720" s="675"/>
      <c r="J720" s="675"/>
      <c r="K720" s="675"/>
      <c r="L720" s="675"/>
      <c r="M720" s="675"/>
      <c r="N720" s="675"/>
      <c r="O720" s="675"/>
      <c r="P720" s="675"/>
      <c r="Q720" s="675"/>
      <c r="R720" s="675"/>
      <c r="S720" s="675"/>
      <c r="T720" s="675"/>
      <c r="U720" s="675"/>
      <c r="V720" s="675"/>
      <c r="W720" s="327"/>
      <c r="X720" s="327"/>
      <c r="Y720" s="327"/>
      <c r="Z720" s="327"/>
      <c r="AA720" s="327"/>
    </row>
    <row r="721" spans="1:27" s="40" customFormat="1" ht="15">
      <c r="A721" s="327"/>
      <c r="B721" s="327"/>
      <c r="C721" s="327"/>
      <c r="D721" s="327"/>
      <c r="E721" s="327"/>
      <c r="F721" s="327"/>
      <c r="G721" s="675"/>
      <c r="H721" s="675"/>
      <c r="I721" s="675"/>
      <c r="J721" s="675"/>
      <c r="K721" s="675"/>
      <c r="L721" s="675"/>
      <c r="M721" s="675"/>
      <c r="N721" s="675"/>
      <c r="O721" s="675"/>
      <c r="P721" s="675"/>
      <c r="Q721" s="675"/>
      <c r="R721" s="675"/>
      <c r="S721" s="675"/>
      <c r="T721" s="675"/>
      <c r="U721" s="675"/>
      <c r="V721" s="675"/>
      <c r="W721" s="327"/>
      <c r="X721" s="327"/>
      <c r="Y721" s="327"/>
      <c r="Z721" s="327"/>
      <c r="AA721" s="327"/>
    </row>
    <row r="722" spans="1:27" s="40" customFormat="1" ht="15">
      <c r="A722" s="327"/>
      <c r="B722" s="327"/>
      <c r="C722" s="327"/>
      <c r="D722" s="327"/>
      <c r="E722" s="327"/>
      <c r="F722" s="327"/>
      <c r="G722" s="675"/>
      <c r="H722" s="675"/>
      <c r="I722" s="675"/>
      <c r="J722" s="675"/>
      <c r="K722" s="675"/>
      <c r="L722" s="675"/>
      <c r="M722" s="675"/>
      <c r="N722" s="675"/>
      <c r="O722" s="675"/>
      <c r="P722" s="675"/>
      <c r="Q722" s="675"/>
      <c r="R722" s="675"/>
      <c r="S722" s="675"/>
      <c r="T722" s="675"/>
      <c r="U722" s="675"/>
      <c r="V722" s="675"/>
      <c r="W722" s="327"/>
      <c r="X722" s="327"/>
      <c r="Y722" s="327"/>
      <c r="Z722" s="327"/>
      <c r="AA722" s="327"/>
    </row>
    <row r="723" spans="1:27" s="40" customFormat="1" ht="15">
      <c r="A723" s="327"/>
      <c r="B723" s="327"/>
      <c r="C723" s="327"/>
      <c r="D723" s="327"/>
      <c r="E723" s="327"/>
      <c r="F723" s="327"/>
      <c r="G723" s="675"/>
      <c r="H723" s="675"/>
      <c r="I723" s="675"/>
      <c r="J723" s="675"/>
      <c r="K723" s="675"/>
      <c r="L723" s="675"/>
      <c r="M723" s="675"/>
      <c r="N723" s="675"/>
      <c r="O723" s="675"/>
      <c r="P723" s="675"/>
      <c r="Q723" s="675"/>
      <c r="R723" s="675"/>
      <c r="S723" s="675"/>
      <c r="T723" s="675"/>
      <c r="U723" s="675"/>
      <c r="V723" s="675"/>
      <c r="W723" s="327"/>
      <c r="X723" s="327"/>
      <c r="Y723" s="327"/>
      <c r="Z723" s="327"/>
      <c r="AA723" s="327"/>
    </row>
    <row r="724" spans="1:27" s="40" customFormat="1" ht="15">
      <c r="A724" s="327"/>
      <c r="B724" s="327"/>
      <c r="C724" s="327"/>
      <c r="D724" s="327"/>
      <c r="E724" s="327"/>
      <c r="F724" s="327"/>
      <c r="G724" s="675"/>
      <c r="H724" s="675"/>
      <c r="I724" s="675"/>
      <c r="J724" s="675"/>
      <c r="K724" s="675"/>
      <c r="L724" s="675"/>
      <c r="M724" s="675"/>
      <c r="N724" s="675"/>
      <c r="O724" s="675"/>
      <c r="P724" s="675"/>
      <c r="Q724" s="675"/>
      <c r="R724" s="675"/>
      <c r="S724" s="675"/>
      <c r="T724" s="675"/>
      <c r="U724" s="675"/>
      <c r="V724" s="675"/>
      <c r="W724" s="327"/>
      <c r="X724" s="327"/>
      <c r="Y724" s="327"/>
      <c r="Z724" s="327"/>
      <c r="AA724" s="327"/>
    </row>
    <row r="725" spans="1:27" s="40" customFormat="1" ht="15">
      <c r="A725" s="327"/>
      <c r="B725" s="327"/>
      <c r="C725" s="327"/>
      <c r="D725" s="327"/>
      <c r="E725" s="327"/>
      <c r="F725" s="327"/>
      <c r="G725" s="675"/>
      <c r="H725" s="675"/>
      <c r="I725" s="675"/>
      <c r="J725" s="675"/>
      <c r="K725" s="675"/>
      <c r="L725" s="675"/>
      <c r="M725" s="675"/>
      <c r="N725" s="675"/>
      <c r="O725" s="675"/>
      <c r="P725" s="675"/>
      <c r="Q725" s="675"/>
      <c r="R725" s="675"/>
      <c r="S725" s="675"/>
      <c r="T725" s="675"/>
      <c r="U725" s="675"/>
      <c r="V725" s="675"/>
      <c r="W725" s="327"/>
      <c r="X725" s="327"/>
      <c r="Y725" s="327"/>
      <c r="Z725" s="327"/>
      <c r="AA725" s="327"/>
    </row>
    <row r="726" spans="1:27" s="40" customFormat="1" ht="15">
      <c r="A726" s="327"/>
      <c r="B726" s="327"/>
      <c r="C726" s="327"/>
      <c r="D726" s="327"/>
      <c r="E726" s="327"/>
      <c r="F726" s="327"/>
      <c r="G726" s="675"/>
      <c r="H726" s="675"/>
      <c r="I726" s="675"/>
      <c r="J726" s="675"/>
      <c r="K726" s="675"/>
      <c r="L726" s="675"/>
      <c r="M726" s="675"/>
      <c r="N726" s="675"/>
      <c r="O726" s="675"/>
      <c r="P726" s="675"/>
      <c r="Q726" s="675"/>
      <c r="R726" s="675"/>
      <c r="S726" s="675"/>
      <c r="T726" s="675"/>
      <c r="U726" s="675"/>
      <c r="V726" s="675"/>
      <c r="W726" s="327"/>
      <c r="X726" s="327"/>
      <c r="Y726" s="327"/>
      <c r="Z726" s="327"/>
      <c r="AA726" s="327"/>
    </row>
    <row r="727" spans="1:27" s="40" customFormat="1" ht="15">
      <c r="A727" s="327"/>
      <c r="B727" s="327"/>
      <c r="C727" s="327"/>
      <c r="D727" s="327"/>
      <c r="E727" s="327"/>
      <c r="F727" s="327"/>
      <c r="G727" s="675"/>
      <c r="H727" s="675"/>
      <c r="I727" s="675"/>
      <c r="J727" s="675"/>
      <c r="K727" s="675"/>
      <c r="L727" s="675"/>
      <c r="M727" s="675"/>
      <c r="N727" s="675"/>
      <c r="O727" s="675"/>
      <c r="P727" s="675"/>
      <c r="Q727" s="675"/>
      <c r="R727" s="675"/>
      <c r="S727" s="675"/>
      <c r="T727" s="675"/>
      <c r="U727" s="675"/>
      <c r="V727" s="675"/>
      <c r="W727" s="327"/>
      <c r="X727" s="327"/>
      <c r="Y727" s="327"/>
      <c r="Z727" s="327"/>
      <c r="AA727" s="327"/>
    </row>
    <row r="728" spans="1:27" s="40" customFormat="1" ht="15">
      <c r="A728" s="327"/>
      <c r="B728" s="327"/>
      <c r="C728" s="327"/>
      <c r="D728" s="327"/>
      <c r="E728" s="327"/>
      <c r="F728" s="327"/>
      <c r="G728" s="675"/>
      <c r="H728" s="675"/>
      <c r="I728" s="675"/>
      <c r="J728" s="675"/>
      <c r="K728" s="675"/>
      <c r="L728" s="675"/>
      <c r="M728" s="675"/>
      <c r="N728" s="675"/>
      <c r="O728" s="675"/>
      <c r="P728" s="675"/>
      <c r="Q728" s="675"/>
      <c r="R728" s="675"/>
      <c r="S728" s="675"/>
      <c r="T728" s="675"/>
      <c r="U728" s="675"/>
      <c r="V728" s="675"/>
      <c r="W728" s="327"/>
      <c r="X728" s="327"/>
      <c r="Y728" s="327"/>
      <c r="Z728" s="327"/>
      <c r="AA728" s="327"/>
    </row>
    <row r="729" spans="1:27" s="40" customFormat="1" ht="15">
      <c r="A729" s="327"/>
      <c r="B729" s="327"/>
      <c r="C729" s="327"/>
      <c r="D729" s="327"/>
      <c r="E729" s="327"/>
      <c r="F729" s="327"/>
      <c r="G729" s="675"/>
      <c r="H729" s="675"/>
      <c r="I729" s="675"/>
      <c r="J729" s="675"/>
      <c r="K729" s="675"/>
      <c r="L729" s="675"/>
      <c r="M729" s="675"/>
      <c r="N729" s="675"/>
      <c r="O729" s="675"/>
      <c r="P729" s="675"/>
      <c r="Q729" s="675"/>
      <c r="R729" s="675"/>
      <c r="S729" s="675"/>
      <c r="T729" s="675"/>
      <c r="U729" s="675"/>
      <c r="V729" s="675"/>
      <c r="W729" s="327"/>
      <c r="X729" s="327"/>
      <c r="Y729" s="327"/>
      <c r="Z729" s="327"/>
      <c r="AA729" s="327"/>
    </row>
    <row r="730" spans="1:27" s="40" customFormat="1" ht="15">
      <c r="A730" s="327"/>
      <c r="B730" s="327"/>
      <c r="C730" s="327"/>
      <c r="D730" s="327"/>
      <c r="E730" s="327"/>
      <c r="F730" s="327"/>
      <c r="G730" s="675"/>
      <c r="H730" s="675"/>
      <c r="I730" s="675"/>
      <c r="J730" s="675"/>
      <c r="K730" s="675"/>
      <c r="L730" s="675"/>
      <c r="M730" s="675"/>
      <c r="N730" s="675"/>
      <c r="O730" s="675"/>
      <c r="P730" s="675"/>
      <c r="Q730" s="675"/>
      <c r="R730" s="675"/>
      <c r="S730" s="675"/>
      <c r="T730" s="675"/>
      <c r="U730" s="675"/>
      <c r="V730" s="675"/>
      <c r="W730" s="327"/>
      <c r="X730" s="327"/>
      <c r="Y730" s="327"/>
      <c r="Z730" s="327"/>
      <c r="AA730" s="327"/>
    </row>
    <row r="731" spans="1:27" s="40" customFormat="1" ht="15">
      <c r="A731" s="327"/>
      <c r="B731" s="327"/>
      <c r="C731" s="327"/>
      <c r="D731" s="327"/>
      <c r="E731" s="327"/>
      <c r="F731" s="327"/>
      <c r="G731" s="675"/>
      <c r="H731" s="675"/>
      <c r="I731" s="675"/>
      <c r="J731" s="675"/>
      <c r="K731" s="675"/>
      <c r="L731" s="675"/>
      <c r="M731" s="675"/>
      <c r="N731" s="675"/>
      <c r="O731" s="675"/>
      <c r="P731" s="675"/>
      <c r="Q731" s="675"/>
      <c r="R731" s="675"/>
      <c r="S731" s="675"/>
      <c r="T731" s="675"/>
      <c r="U731" s="675"/>
      <c r="V731" s="675"/>
      <c r="W731" s="327"/>
      <c r="X731" s="327"/>
      <c r="Y731" s="327"/>
      <c r="Z731" s="327"/>
      <c r="AA731" s="327"/>
    </row>
    <row r="732" spans="1:27" s="40" customFormat="1" ht="15">
      <c r="A732" s="327"/>
      <c r="B732" s="327"/>
      <c r="C732" s="327"/>
      <c r="D732" s="327"/>
      <c r="E732" s="327"/>
      <c r="F732" s="327"/>
      <c r="G732" s="675"/>
      <c r="H732" s="675"/>
      <c r="I732" s="675"/>
      <c r="J732" s="675"/>
      <c r="K732" s="675"/>
      <c r="L732" s="675"/>
      <c r="M732" s="675"/>
      <c r="N732" s="675"/>
      <c r="O732" s="675"/>
      <c r="P732" s="675"/>
      <c r="Q732" s="675"/>
      <c r="R732" s="675"/>
      <c r="S732" s="675"/>
      <c r="T732" s="675"/>
      <c r="U732" s="675"/>
      <c r="V732" s="675"/>
      <c r="W732" s="327"/>
      <c r="X732" s="327"/>
      <c r="Y732" s="327"/>
      <c r="Z732" s="327"/>
      <c r="AA732" s="327"/>
    </row>
    <row r="733" spans="1:27" s="40" customFormat="1" ht="15">
      <c r="A733" s="327"/>
      <c r="B733" s="327"/>
      <c r="C733" s="327"/>
      <c r="D733" s="327"/>
      <c r="E733" s="327"/>
      <c r="F733" s="327"/>
      <c r="G733" s="675"/>
      <c r="H733" s="675"/>
      <c r="I733" s="675"/>
      <c r="J733" s="675"/>
      <c r="K733" s="675"/>
      <c r="L733" s="675"/>
      <c r="M733" s="675"/>
      <c r="N733" s="675"/>
      <c r="O733" s="675"/>
      <c r="P733" s="675"/>
      <c r="Q733" s="675"/>
      <c r="R733" s="675"/>
      <c r="S733" s="675"/>
      <c r="T733" s="675"/>
      <c r="U733" s="675"/>
      <c r="V733" s="675"/>
      <c r="W733" s="327"/>
      <c r="X733" s="327"/>
      <c r="Y733" s="327"/>
      <c r="Z733" s="327"/>
      <c r="AA733" s="327"/>
    </row>
    <row r="734" spans="1:27" s="40" customFormat="1" ht="15">
      <c r="A734" s="327"/>
      <c r="B734" s="327"/>
      <c r="C734" s="327"/>
      <c r="D734" s="327"/>
      <c r="E734" s="327"/>
      <c r="F734" s="327"/>
      <c r="G734" s="675"/>
      <c r="H734" s="675"/>
      <c r="I734" s="675"/>
      <c r="J734" s="675"/>
      <c r="K734" s="675"/>
      <c r="L734" s="675"/>
      <c r="M734" s="675"/>
      <c r="N734" s="675"/>
      <c r="O734" s="675"/>
      <c r="P734" s="675"/>
      <c r="Q734" s="675"/>
      <c r="R734" s="675"/>
      <c r="S734" s="675"/>
      <c r="T734" s="675"/>
      <c r="U734" s="675"/>
      <c r="V734" s="675"/>
      <c r="W734" s="327"/>
      <c r="X734" s="327"/>
      <c r="Y734" s="327"/>
      <c r="Z734" s="327"/>
      <c r="AA734" s="327"/>
    </row>
    <row r="735" spans="1:27" s="40" customFormat="1" ht="15">
      <c r="A735" s="327"/>
      <c r="B735" s="327"/>
      <c r="C735" s="327"/>
      <c r="D735" s="327"/>
      <c r="E735" s="327"/>
      <c r="F735" s="327"/>
      <c r="G735" s="675"/>
      <c r="H735" s="675"/>
      <c r="I735" s="675"/>
      <c r="J735" s="675"/>
      <c r="K735" s="675"/>
      <c r="L735" s="675"/>
      <c r="M735" s="675"/>
      <c r="N735" s="675"/>
      <c r="O735" s="675"/>
      <c r="P735" s="675"/>
      <c r="Q735" s="675"/>
      <c r="R735" s="675"/>
      <c r="S735" s="675"/>
      <c r="T735" s="675"/>
      <c r="U735" s="675"/>
      <c r="V735" s="675"/>
      <c r="W735" s="327"/>
      <c r="X735" s="327"/>
      <c r="Y735" s="327"/>
      <c r="Z735" s="327"/>
      <c r="AA735" s="327"/>
    </row>
    <row r="736" spans="1:27" s="40" customFormat="1" ht="15">
      <c r="A736" s="327"/>
      <c r="B736" s="327"/>
      <c r="C736" s="327"/>
      <c r="D736" s="327"/>
      <c r="E736" s="327"/>
      <c r="F736" s="327"/>
      <c r="G736" s="675"/>
      <c r="H736" s="675"/>
      <c r="I736" s="675"/>
      <c r="J736" s="675"/>
      <c r="K736" s="675"/>
      <c r="L736" s="675"/>
      <c r="M736" s="675"/>
      <c r="N736" s="675"/>
      <c r="O736" s="675"/>
      <c r="P736" s="675"/>
      <c r="Q736" s="675"/>
      <c r="R736" s="675"/>
      <c r="S736" s="675"/>
      <c r="T736" s="675"/>
      <c r="U736" s="675"/>
      <c r="V736" s="675"/>
      <c r="W736" s="327"/>
      <c r="X736" s="327"/>
      <c r="Y736" s="327"/>
      <c r="Z736" s="327"/>
      <c r="AA736" s="327"/>
    </row>
    <row r="737" spans="1:27" s="40" customFormat="1" ht="15">
      <c r="A737" s="327"/>
      <c r="B737" s="327"/>
      <c r="C737" s="327"/>
      <c r="D737" s="327"/>
      <c r="E737" s="327"/>
      <c r="F737" s="327"/>
      <c r="G737" s="675"/>
      <c r="H737" s="675"/>
      <c r="I737" s="675"/>
      <c r="J737" s="675"/>
      <c r="K737" s="675"/>
      <c r="L737" s="675"/>
      <c r="M737" s="675"/>
      <c r="N737" s="675"/>
      <c r="O737" s="675"/>
      <c r="P737" s="675"/>
      <c r="Q737" s="675"/>
      <c r="R737" s="675"/>
      <c r="S737" s="675"/>
      <c r="T737" s="675"/>
      <c r="U737" s="675"/>
      <c r="V737" s="675"/>
      <c r="W737" s="327"/>
      <c r="X737" s="327"/>
      <c r="Y737" s="327"/>
      <c r="Z737" s="327"/>
      <c r="AA737" s="327"/>
    </row>
    <row r="738" spans="1:27" s="40" customFormat="1" ht="15">
      <c r="A738" s="327"/>
      <c r="B738" s="327"/>
      <c r="C738" s="327"/>
      <c r="D738" s="327"/>
      <c r="E738" s="327"/>
      <c r="F738" s="327"/>
      <c r="G738" s="675"/>
      <c r="H738" s="675"/>
      <c r="I738" s="675"/>
      <c r="J738" s="675"/>
      <c r="K738" s="675"/>
      <c r="L738" s="675"/>
      <c r="M738" s="675"/>
      <c r="N738" s="675"/>
      <c r="O738" s="675"/>
      <c r="P738" s="675"/>
      <c r="Q738" s="675"/>
      <c r="R738" s="675"/>
      <c r="S738" s="675"/>
      <c r="T738" s="675"/>
      <c r="U738" s="675"/>
      <c r="V738" s="675"/>
      <c r="W738" s="327"/>
      <c r="X738" s="327"/>
      <c r="Y738" s="327"/>
      <c r="Z738" s="327"/>
      <c r="AA738" s="327"/>
    </row>
    <row r="739" spans="1:27" s="40" customFormat="1" ht="15">
      <c r="A739" s="327"/>
      <c r="B739" s="327"/>
      <c r="C739" s="327"/>
      <c r="D739" s="327"/>
      <c r="E739" s="327"/>
      <c r="F739" s="327"/>
      <c r="G739" s="675"/>
      <c r="H739" s="675"/>
      <c r="I739" s="675"/>
      <c r="J739" s="675"/>
      <c r="K739" s="675"/>
      <c r="L739" s="675"/>
      <c r="M739" s="675"/>
      <c r="N739" s="675"/>
      <c r="O739" s="675"/>
      <c r="P739" s="675"/>
      <c r="Q739" s="675"/>
      <c r="R739" s="675"/>
      <c r="S739" s="675"/>
      <c r="T739" s="675"/>
      <c r="U739" s="675"/>
      <c r="V739" s="675"/>
      <c r="W739" s="327"/>
      <c r="X739" s="327"/>
      <c r="Y739" s="327"/>
      <c r="Z739" s="327"/>
      <c r="AA739" s="327"/>
    </row>
    <row r="740" spans="1:27" s="40" customFormat="1" ht="15">
      <c r="A740" s="327"/>
      <c r="B740" s="327"/>
      <c r="C740" s="327"/>
      <c r="D740" s="327"/>
      <c r="E740" s="327"/>
      <c r="F740" s="327"/>
      <c r="G740" s="675"/>
      <c r="H740" s="675"/>
      <c r="I740" s="675"/>
      <c r="J740" s="675"/>
      <c r="K740" s="675"/>
      <c r="L740" s="675"/>
      <c r="M740" s="675"/>
      <c r="N740" s="675"/>
      <c r="O740" s="675"/>
      <c r="P740" s="675"/>
      <c r="Q740" s="675"/>
      <c r="R740" s="675"/>
      <c r="S740" s="675"/>
      <c r="T740" s="675"/>
      <c r="U740" s="675"/>
      <c r="V740" s="675"/>
      <c r="W740" s="327"/>
      <c r="X740" s="327"/>
      <c r="Y740" s="327"/>
      <c r="Z740" s="327"/>
      <c r="AA740" s="327"/>
    </row>
    <row r="741" spans="1:27" s="40" customFormat="1" ht="15">
      <c r="A741" s="327"/>
      <c r="B741" s="327"/>
      <c r="C741" s="327"/>
      <c r="D741" s="327"/>
      <c r="E741" s="327"/>
      <c r="F741" s="327"/>
      <c r="G741" s="675"/>
      <c r="H741" s="675"/>
      <c r="I741" s="675"/>
      <c r="J741" s="675"/>
      <c r="K741" s="675"/>
      <c r="L741" s="675"/>
      <c r="M741" s="675"/>
      <c r="N741" s="675"/>
      <c r="O741" s="675"/>
      <c r="P741" s="675"/>
      <c r="Q741" s="675"/>
      <c r="R741" s="675"/>
      <c r="S741" s="675"/>
      <c r="T741" s="675"/>
      <c r="U741" s="675"/>
      <c r="V741" s="675"/>
      <c r="W741" s="327"/>
      <c r="X741" s="327"/>
      <c r="Y741" s="327"/>
      <c r="Z741" s="327"/>
      <c r="AA741" s="327"/>
    </row>
    <row r="742" spans="1:27" s="40" customFormat="1" ht="15">
      <c r="A742" s="327"/>
      <c r="B742" s="327"/>
      <c r="C742" s="327"/>
      <c r="D742" s="327"/>
      <c r="E742" s="327"/>
      <c r="F742" s="327"/>
      <c r="G742" s="675"/>
      <c r="H742" s="675"/>
      <c r="I742" s="675"/>
      <c r="J742" s="675"/>
      <c r="K742" s="675"/>
      <c r="L742" s="675"/>
      <c r="M742" s="675"/>
      <c r="N742" s="675"/>
      <c r="O742" s="675"/>
      <c r="P742" s="675"/>
      <c r="Q742" s="675"/>
      <c r="R742" s="675"/>
      <c r="S742" s="675"/>
      <c r="T742" s="675"/>
      <c r="U742" s="675"/>
      <c r="V742" s="675"/>
      <c r="W742" s="327"/>
      <c r="X742" s="327"/>
      <c r="Y742" s="327"/>
      <c r="Z742" s="327"/>
      <c r="AA742" s="327"/>
    </row>
    <row r="743" spans="1:27" s="40" customFormat="1" ht="15">
      <c r="A743" s="327"/>
      <c r="B743" s="327"/>
      <c r="C743" s="327"/>
      <c r="D743" s="327"/>
      <c r="E743" s="327"/>
      <c r="F743" s="327"/>
      <c r="G743" s="675"/>
      <c r="H743" s="675"/>
      <c r="I743" s="675"/>
      <c r="J743" s="675"/>
      <c r="K743" s="675"/>
      <c r="L743" s="675"/>
      <c r="M743" s="675"/>
      <c r="N743" s="675"/>
      <c r="O743" s="675"/>
      <c r="P743" s="675"/>
      <c r="Q743" s="675"/>
      <c r="R743" s="675"/>
      <c r="S743" s="675"/>
      <c r="T743" s="675"/>
      <c r="U743" s="675"/>
      <c r="V743" s="675"/>
      <c r="W743" s="327"/>
      <c r="X743" s="327"/>
      <c r="Y743" s="327"/>
      <c r="Z743" s="327"/>
      <c r="AA743" s="327"/>
    </row>
    <row r="744" spans="1:27" s="40" customFormat="1" ht="15">
      <c r="A744" s="327"/>
      <c r="B744" s="327"/>
      <c r="C744" s="327"/>
      <c r="D744" s="327"/>
      <c r="E744" s="327"/>
      <c r="F744" s="327"/>
      <c r="G744" s="675"/>
      <c r="H744" s="675"/>
      <c r="I744" s="675"/>
      <c r="J744" s="675"/>
      <c r="K744" s="675"/>
      <c r="L744" s="675"/>
      <c r="M744" s="675"/>
      <c r="N744" s="675"/>
      <c r="O744" s="675"/>
      <c r="P744" s="675"/>
      <c r="Q744" s="675"/>
      <c r="R744" s="675"/>
      <c r="S744" s="675"/>
      <c r="T744" s="675"/>
      <c r="U744" s="675"/>
      <c r="V744" s="675"/>
      <c r="W744" s="327"/>
      <c r="X744" s="327"/>
      <c r="Y744" s="327"/>
      <c r="Z744" s="327"/>
      <c r="AA744" s="327"/>
    </row>
    <row r="745" spans="1:27" s="40" customFormat="1" ht="15">
      <c r="A745" s="327"/>
      <c r="B745" s="327"/>
      <c r="C745" s="327"/>
      <c r="D745" s="327"/>
      <c r="E745" s="327"/>
      <c r="F745" s="327"/>
      <c r="G745" s="675"/>
      <c r="H745" s="675"/>
      <c r="I745" s="675"/>
      <c r="J745" s="675"/>
      <c r="K745" s="675"/>
      <c r="L745" s="675"/>
      <c r="M745" s="675"/>
      <c r="N745" s="675"/>
      <c r="O745" s="675"/>
      <c r="P745" s="675"/>
      <c r="Q745" s="675"/>
      <c r="R745" s="675"/>
      <c r="S745" s="675"/>
      <c r="T745" s="675"/>
      <c r="U745" s="675"/>
      <c r="V745" s="675"/>
      <c r="W745" s="327"/>
      <c r="X745" s="327"/>
      <c r="Y745" s="327"/>
      <c r="Z745" s="327"/>
      <c r="AA745" s="327"/>
    </row>
    <row r="746" spans="1:27" s="40" customFormat="1" ht="15">
      <c r="A746" s="327"/>
      <c r="B746" s="327"/>
      <c r="C746" s="327"/>
      <c r="D746" s="327"/>
      <c r="E746" s="327"/>
      <c r="F746" s="327"/>
      <c r="G746" s="675"/>
      <c r="H746" s="675"/>
      <c r="I746" s="675"/>
      <c r="J746" s="675"/>
      <c r="K746" s="675"/>
      <c r="L746" s="675"/>
      <c r="M746" s="675"/>
      <c r="N746" s="675"/>
      <c r="O746" s="675"/>
      <c r="P746" s="675"/>
      <c r="Q746" s="675"/>
      <c r="R746" s="675"/>
      <c r="S746" s="675"/>
      <c r="T746" s="675"/>
      <c r="U746" s="675"/>
      <c r="V746" s="675"/>
      <c r="W746" s="327"/>
      <c r="X746" s="327"/>
      <c r="Y746" s="327"/>
      <c r="Z746" s="327"/>
      <c r="AA746" s="327"/>
    </row>
    <row r="747" spans="1:27" s="40" customFormat="1" ht="15">
      <c r="A747" s="327"/>
      <c r="B747" s="327"/>
      <c r="C747" s="327"/>
      <c r="D747" s="327"/>
      <c r="E747" s="327"/>
      <c r="F747" s="327"/>
      <c r="G747" s="675"/>
      <c r="H747" s="675"/>
      <c r="I747" s="675"/>
      <c r="J747" s="675"/>
      <c r="K747" s="675"/>
      <c r="L747" s="675"/>
      <c r="M747" s="675"/>
      <c r="N747" s="675"/>
      <c r="O747" s="675"/>
      <c r="P747" s="675"/>
      <c r="Q747" s="675"/>
      <c r="R747" s="675"/>
      <c r="S747" s="675"/>
      <c r="T747" s="675"/>
      <c r="U747" s="675"/>
      <c r="V747" s="675"/>
      <c r="W747" s="327"/>
      <c r="X747" s="327"/>
      <c r="Y747" s="327"/>
      <c r="Z747" s="327"/>
      <c r="AA747" s="327"/>
    </row>
    <row r="748" spans="1:27" s="40" customFormat="1" ht="15">
      <c r="A748" s="327"/>
      <c r="B748" s="327"/>
      <c r="C748" s="327"/>
      <c r="D748" s="327"/>
      <c r="E748" s="327"/>
      <c r="F748" s="327"/>
      <c r="G748" s="675"/>
      <c r="H748" s="675"/>
      <c r="I748" s="675"/>
      <c r="J748" s="675"/>
      <c r="K748" s="675"/>
      <c r="L748" s="675"/>
      <c r="M748" s="675"/>
      <c r="N748" s="675"/>
      <c r="O748" s="675"/>
      <c r="P748" s="675"/>
      <c r="Q748" s="675"/>
      <c r="R748" s="675"/>
      <c r="S748" s="675"/>
      <c r="T748" s="675"/>
      <c r="U748" s="675"/>
      <c r="V748" s="675"/>
      <c r="W748" s="327"/>
      <c r="X748" s="327"/>
      <c r="Y748" s="327"/>
      <c r="Z748" s="327"/>
      <c r="AA748" s="327"/>
    </row>
    <row r="749" spans="1:27" s="40" customFormat="1" ht="15">
      <c r="A749" s="327"/>
      <c r="B749" s="327"/>
      <c r="C749" s="327"/>
      <c r="D749" s="327"/>
      <c r="E749" s="327"/>
      <c r="F749" s="327"/>
      <c r="G749" s="675"/>
      <c r="H749" s="675"/>
      <c r="I749" s="675"/>
      <c r="J749" s="675"/>
      <c r="K749" s="675"/>
      <c r="L749" s="675"/>
      <c r="M749" s="675"/>
      <c r="N749" s="675"/>
      <c r="O749" s="675"/>
      <c r="P749" s="675"/>
      <c r="Q749" s="675"/>
      <c r="R749" s="675"/>
      <c r="S749" s="675"/>
      <c r="T749" s="675"/>
      <c r="U749" s="675"/>
      <c r="V749" s="675"/>
      <c r="W749" s="327"/>
      <c r="X749" s="327"/>
      <c r="Y749" s="327"/>
      <c r="Z749" s="327"/>
      <c r="AA749" s="327"/>
    </row>
    <row r="750" spans="1:27" s="40" customFormat="1" ht="15">
      <c r="A750" s="327"/>
      <c r="B750" s="327"/>
      <c r="C750" s="327"/>
      <c r="D750" s="327"/>
      <c r="E750" s="327"/>
      <c r="F750" s="327"/>
      <c r="G750" s="675"/>
      <c r="H750" s="675"/>
      <c r="I750" s="675"/>
      <c r="J750" s="675"/>
      <c r="K750" s="675"/>
      <c r="L750" s="675"/>
      <c r="M750" s="675"/>
      <c r="N750" s="675"/>
      <c r="O750" s="675"/>
      <c r="P750" s="675"/>
      <c r="Q750" s="675"/>
      <c r="R750" s="675"/>
      <c r="S750" s="675"/>
      <c r="T750" s="675"/>
      <c r="U750" s="675"/>
      <c r="V750" s="675"/>
      <c r="W750" s="327"/>
      <c r="X750" s="327"/>
      <c r="Y750" s="327"/>
      <c r="Z750" s="327"/>
      <c r="AA750" s="327"/>
    </row>
    <row r="751" spans="1:27" s="40" customFormat="1" ht="15">
      <c r="A751" s="327"/>
      <c r="B751" s="327"/>
      <c r="C751" s="327"/>
      <c r="D751" s="327"/>
      <c r="E751" s="327"/>
      <c r="F751" s="327"/>
      <c r="G751" s="675"/>
      <c r="H751" s="675"/>
      <c r="I751" s="675"/>
      <c r="J751" s="675"/>
      <c r="K751" s="675"/>
      <c r="L751" s="675"/>
      <c r="M751" s="675"/>
      <c r="N751" s="675"/>
      <c r="O751" s="675"/>
      <c r="P751" s="675"/>
      <c r="Q751" s="675"/>
      <c r="R751" s="675"/>
      <c r="S751" s="675"/>
      <c r="T751" s="675"/>
      <c r="U751" s="675"/>
      <c r="V751" s="675"/>
      <c r="W751" s="327"/>
      <c r="X751" s="327"/>
      <c r="Y751" s="327"/>
      <c r="Z751" s="327"/>
      <c r="AA751" s="327"/>
    </row>
    <row r="752" spans="1:27" s="40" customFormat="1" ht="15">
      <c r="A752" s="327"/>
      <c r="B752" s="327"/>
      <c r="C752" s="327"/>
      <c r="D752" s="327"/>
      <c r="E752" s="327"/>
      <c r="F752" s="327"/>
      <c r="G752" s="675"/>
      <c r="H752" s="675"/>
      <c r="I752" s="675"/>
      <c r="J752" s="675"/>
      <c r="K752" s="675"/>
      <c r="L752" s="675"/>
      <c r="M752" s="675"/>
      <c r="N752" s="675"/>
      <c r="O752" s="675"/>
      <c r="P752" s="675"/>
      <c r="Q752" s="675"/>
      <c r="R752" s="675"/>
      <c r="S752" s="675"/>
      <c r="T752" s="675"/>
      <c r="U752" s="675"/>
      <c r="V752" s="675"/>
      <c r="W752" s="327"/>
      <c r="X752" s="327"/>
      <c r="Y752" s="327"/>
      <c r="Z752" s="327"/>
      <c r="AA752" s="327"/>
    </row>
    <row r="753" spans="1:27" s="40" customFormat="1" ht="15">
      <c r="A753" s="327"/>
      <c r="B753" s="327"/>
      <c r="C753" s="327"/>
      <c r="D753" s="327"/>
      <c r="E753" s="327"/>
      <c r="F753" s="327"/>
      <c r="G753" s="675"/>
      <c r="H753" s="675"/>
      <c r="I753" s="675"/>
      <c r="J753" s="675"/>
      <c r="K753" s="675"/>
      <c r="L753" s="675"/>
      <c r="M753" s="675"/>
      <c r="N753" s="675"/>
      <c r="O753" s="675"/>
      <c r="P753" s="675"/>
      <c r="Q753" s="675"/>
      <c r="R753" s="675"/>
      <c r="S753" s="675"/>
      <c r="T753" s="675"/>
      <c r="U753" s="675"/>
      <c r="V753" s="675"/>
      <c r="W753" s="327"/>
      <c r="X753" s="327"/>
      <c r="Y753" s="327"/>
      <c r="Z753" s="327"/>
      <c r="AA753" s="327"/>
    </row>
    <row r="754" spans="1:27" s="40" customFormat="1" ht="15">
      <c r="A754" s="327"/>
      <c r="B754" s="327"/>
      <c r="C754" s="327"/>
      <c r="D754" s="327"/>
      <c r="E754" s="327"/>
      <c r="F754" s="327"/>
      <c r="G754" s="675"/>
      <c r="H754" s="675"/>
      <c r="I754" s="675"/>
      <c r="J754" s="675"/>
      <c r="K754" s="675"/>
      <c r="L754" s="675"/>
      <c r="M754" s="675"/>
      <c r="N754" s="675"/>
      <c r="O754" s="675"/>
      <c r="P754" s="675"/>
      <c r="Q754" s="675"/>
      <c r="R754" s="675"/>
      <c r="S754" s="675"/>
      <c r="T754" s="675"/>
      <c r="U754" s="675"/>
      <c r="V754" s="675"/>
      <c r="W754" s="327"/>
      <c r="X754" s="327"/>
      <c r="Y754" s="327"/>
      <c r="Z754" s="327"/>
      <c r="AA754" s="327"/>
    </row>
    <row r="755" spans="1:27" s="40" customFormat="1" ht="15">
      <c r="A755" s="327"/>
      <c r="B755" s="327"/>
      <c r="C755" s="327"/>
      <c r="D755" s="327"/>
      <c r="E755" s="327"/>
      <c r="F755" s="327"/>
      <c r="G755" s="675"/>
      <c r="H755" s="675"/>
      <c r="I755" s="675"/>
      <c r="J755" s="675"/>
      <c r="K755" s="675"/>
      <c r="L755" s="675"/>
      <c r="M755" s="675"/>
      <c r="N755" s="675"/>
      <c r="O755" s="675"/>
      <c r="P755" s="675"/>
      <c r="Q755" s="675"/>
      <c r="R755" s="675"/>
      <c r="S755" s="675"/>
      <c r="T755" s="675"/>
      <c r="U755" s="675"/>
      <c r="V755" s="675"/>
      <c r="W755" s="327"/>
      <c r="X755" s="327"/>
      <c r="Y755" s="327"/>
      <c r="Z755" s="327"/>
      <c r="AA755" s="327"/>
    </row>
    <row r="756" spans="1:27" s="40" customFormat="1" ht="15">
      <c r="A756" s="327"/>
      <c r="B756" s="327"/>
      <c r="C756" s="327"/>
      <c r="D756" s="327"/>
      <c r="E756" s="327"/>
      <c r="F756" s="327"/>
      <c r="G756" s="675"/>
      <c r="H756" s="675"/>
      <c r="I756" s="675"/>
      <c r="J756" s="675"/>
      <c r="K756" s="675"/>
      <c r="L756" s="675"/>
      <c r="M756" s="675"/>
      <c r="N756" s="675"/>
      <c r="O756" s="675"/>
      <c r="P756" s="675"/>
      <c r="Q756" s="675"/>
      <c r="R756" s="675"/>
      <c r="S756" s="675"/>
      <c r="T756" s="675"/>
      <c r="U756" s="675"/>
      <c r="V756" s="675"/>
      <c r="W756" s="327"/>
      <c r="X756" s="327"/>
      <c r="Y756" s="327"/>
      <c r="Z756" s="327"/>
      <c r="AA756" s="327"/>
    </row>
    <row r="757" spans="1:27" s="40" customFormat="1" ht="15">
      <c r="A757" s="327"/>
      <c r="B757" s="327"/>
      <c r="C757" s="327"/>
      <c r="D757" s="327"/>
      <c r="E757" s="327"/>
      <c r="F757" s="327"/>
      <c r="G757" s="675"/>
      <c r="H757" s="675"/>
      <c r="I757" s="675"/>
      <c r="J757" s="675"/>
      <c r="K757" s="675"/>
      <c r="L757" s="675"/>
      <c r="M757" s="675"/>
      <c r="N757" s="675"/>
      <c r="O757" s="675"/>
      <c r="P757" s="675"/>
      <c r="Q757" s="675"/>
      <c r="R757" s="675"/>
      <c r="S757" s="675"/>
      <c r="T757" s="675"/>
      <c r="U757" s="675"/>
      <c r="V757" s="675"/>
      <c r="W757" s="327"/>
      <c r="X757" s="327"/>
      <c r="Y757" s="327"/>
      <c r="Z757" s="327"/>
      <c r="AA757" s="327"/>
    </row>
    <row r="758" spans="1:27" s="40" customFormat="1" ht="15">
      <c r="A758" s="327"/>
      <c r="B758" s="327"/>
      <c r="C758" s="327"/>
      <c r="D758" s="327"/>
      <c r="E758" s="327"/>
      <c r="F758" s="327"/>
      <c r="G758" s="675"/>
      <c r="H758" s="675"/>
      <c r="I758" s="675"/>
      <c r="J758" s="675"/>
      <c r="K758" s="675"/>
      <c r="L758" s="675"/>
      <c r="M758" s="675"/>
      <c r="N758" s="675"/>
      <c r="O758" s="675"/>
      <c r="P758" s="675"/>
      <c r="Q758" s="675"/>
      <c r="R758" s="675"/>
      <c r="S758" s="675"/>
      <c r="T758" s="675"/>
      <c r="U758" s="675"/>
      <c r="V758" s="675"/>
      <c r="W758" s="327"/>
      <c r="X758" s="327"/>
      <c r="Y758" s="327"/>
      <c r="Z758" s="327"/>
      <c r="AA758" s="327"/>
    </row>
    <row r="759" spans="1:27" s="40" customFormat="1" ht="15">
      <c r="A759" s="327"/>
      <c r="B759" s="327"/>
      <c r="C759" s="327"/>
      <c r="D759" s="327"/>
      <c r="E759" s="327"/>
      <c r="F759" s="327"/>
      <c r="G759" s="675"/>
      <c r="H759" s="675"/>
      <c r="I759" s="675"/>
      <c r="J759" s="675"/>
      <c r="K759" s="675"/>
      <c r="L759" s="675"/>
      <c r="M759" s="675"/>
      <c r="N759" s="675"/>
      <c r="O759" s="675"/>
      <c r="P759" s="675"/>
      <c r="Q759" s="675"/>
      <c r="R759" s="675"/>
      <c r="S759" s="675"/>
      <c r="T759" s="675"/>
      <c r="U759" s="675"/>
      <c r="V759" s="675"/>
      <c r="W759" s="327"/>
      <c r="X759" s="327"/>
      <c r="Y759" s="327"/>
      <c r="Z759" s="327"/>
      <c r="AA759" s="327"/>
    </row>
    <row r="760" spans="1:27" s="40" customFormat="1" ht="15">
      <c r="A760" s="327"/>
      <c r="B760" s="327"/>
      <c r="C760" s="327"/>
      <c r="D760" s="327"/>
      <c r="E760" s="327"/>
      <c r="F760" s="327"/>
      <c r="G760" s="675"/>
      <c r="H760" s="675"/>
      <c r="I760" s="675"/>
      <c r="J760" s="675"/>
      <c r="K760" s="675"/>
      <c r="L760" s="675"/>
      <c r="M760" s="675"/>
      <c r="N760" s="675"/>
      <c r="O760" s="675"/>
      <c r="P760" s="675"/>
      <c r="Q760" s="675"/>
      <c r="R760" s="675"/>
      <c r="S760" s="675"/>
      <c r="T760" s="675"/>
      <c r="U760" s="675"/>
      <c r="V760" s="675"/>
      <c r="W760" s="327"/>
      <c r="X760" s="327"/>
      <c r="Y760" s="327"/>
      <c r="Z760" s="327"/>
      <c r="AA760" s="327"/>
    </row>
    <row r="761" spans="1:27" s="40" customFormat="1" ht="15">
      <c r="A761" s="327"/>
      <c r="B761" s="327"/>
      <c r="C761" s="327"/>
      <c r="D761" s="327"/>
      <c r="E761" s="327"/>
      <c r="F761" s="327"/>
      <c r="G761" s="675"/>
      <c r="H761" s="675"/>
      <c r="I761" s="675"/>
      <c r="J761" s="675"/>
      <c r="K761" s="675"/>
      <c r="L761" s="675"/>
      <c r="M761" s="675"/>
      <c r="N761" s="675"/>
      <c r="O761" s="675"/>
      <c r="P761" s="675"/>
      <c r="Q761" s="675"/>
      <c r="R761" s="675"/>
      <c r="S761" s="675"/>
      <c r="T761" s="675"/>
      <c r="U761" s="675"/>
      <c r="V761" s="675"/>
      <c r="W761" s="327"/>
      <c r="X761" s="327"/>
      <c r="Y761" s="327"/>
      <c r="Z761" s="327"/>
      <c r="AA761" s="327"/>
    </row>
    <row r="762" spans="1:27" s="40" customFormat="1" ht="15">
      <c r="A762" s="327"/>
      <c r="B762" s="327"/>
      <c r="C762" s="327"/>
      <c r="D762" s="327"/>
      <c r="E762" s="327"/>
      <c r="F762" s="327"/>
      <c r="G762" s="675"/>
      <c r="H762" s="675"/>
      <c r="I762" s="675"/>
      <c r="J762" s="675"/>
      <c r="K762" s="675"/>
      <c r="L762" s="675"/>
      <c r="M762" s="675"/>
      <c r="N762" s="675"/>
      <c r="O762" s="675"/>
      <c r="P762" s="675"/>
      <c r="Q762" s="675"/>
      <c r="R762" s="675"/>
      <c r="S762" s="675"/>
      <c r="T762" s="675"/>
      <c r="U762" s="675"/>
      <c r="V762" s="675"/>
      <c r="W762" s="327"/>
      <c r="X762" s="327"/>
      <c r="Y762" s="327"/>
      <c r="Z762" s="327"/>
      <c r="AA762" s="327"/>
    </row>
    <row r="763" spans="1:27" s="40" customFormat="1" ht="15">
      <c r="A763" s="327"/>
      <c r="B763" s="327"/>
      <c r="C763" s="327"/>
      <c r="D763" s="327"/>
      <c r="E763" s="327"/>
      <c r="F763" s="327"/>
      <c r="G763" s="675"/>
      <c r="H763" s="675"/>
      <c r="I763" s="675"/>
      <c r="J763" s="675"/>
      <c r="K763" s="675"/>
      <c r="L763" s="675"/>
      <c r="M763" s="675"/>
      <c r="N763" s="675"/>
      <c r="O763" s="675"/>
      <c r="P763" s="675"/>
      <c r="Q763" s="675"/>
      <c r="R763" s="675"/>
      <c r="S763" s="675"/>
      <c r="T763" s="675"/>
      <c r="U763" s="675"/>
      <c r="V763" s="675"/>
      <c r="W763" s="327"/>
      <c r="X763" s="327"/>
      <c r="Y763" s="327"/>
      <c r="Z763" s="327"/>
      <c r="AA763" s="327"/>
    </row>
    <row r="764" spans="1:27" s="40" customFormat="1" ht="15">
      <c r="A764" s="327"/>
      <c r="B764" s="327"/>
      <c r="C764" s="327"/>
      <c r="D764" s="327"/>
      <c r="E764" s="327"/>
      <c r="F764" s="327"/>
      <c r="G764" s="675"/>
      <c r="H764" s="675"/>
      <c r="I764" s="675"/>
      <c r="J764" s="675"/>
      <c r="K764" s="675"/>
      <c r="L764" s="675"/>
      <c r="M764" s="675"/>
      <c r="N764" s="675"/>
      <c r="O764" s="675"/>
      <c r="P764" s="675"/>
      <c r="Q764" s="675"/>
      <c r="R764" s="675"/>
      <c r="S764" s="675"/>
      <c r="T764" s="675"/>
      <c r="U764" s="675"/>
      <c r="V764" s="675"/>
      <c r="W764" s="327"/>
      <c r="X764" s="327"/>
      <c r="Y764" s="327"/>
      <c r="Z764" s="327"/>
      <c r="AA764" s="327"/>
    </row>
    <row r="765" spans="1:27" s="40" customFormat="1" ht="15">
      <c r="A765" s="327"/>
      <c r="B765" s="327"/>
      <c r="C765" s="327"/>
      <c r="D765" s="327"/>
      <c r="E765" s="327"/>
      <c r="F765" s="327"/>
      <c r="G765" s="675"/>
      <c r="H765" s="675"/>
      <c r="I765" s="675"/>
      <c r="J765" s="675"/>
      <c r="K765" s="675"/>
      <c r="L765" s="675"/>
      <c r="M765" s="675"/>
      <c r="N765" s="675"/>
      <c r="O765" s="675"/>
      <c r="P765" s="675"/>
      <c r="Q765" s="675"/>
      <c r="R765" s="675"/>
      <c r="S765" s="675"/>
      <c r="T765" s="675"/>
      <c r="U765" s="675"/>
      <c r="V765" s="675"/>
      <c r="W765" s="327"/>
      <c r="X765" s="327"/>
      <c r="Y765" s="327"/>
      <c r="Z765" s="327"/>
      <c r="AA765" s="327"/>
    </row>
    <row r="766" spans="1:27" s="40" customFormat="1" ht="15">
      <c r="A766" s="327"/>
      <c r="B766" s="327"/>
      <c r="C766" s="327"/>
      <c r="D766" s="327"/>
      <c r="E766" s="327"/>
      <c r="F766" s="327"/>
      <c r="G766" s="675"/>
      <c r="H766" s="675"/>
      <c r="I766" s="675"/>
      <c r="J766" s="675"/>
      <c r="K766" s="675"/>
      <c r="L766" s="675"/>
      <c r="M766" s="675"/>
      <c r="N766" s="675"/>
      <c r="O766" s="675"/>
      <c r="P766" s="675"/>
      <c r="Q766" s="675"/>
      <c r="R766" s="675"/>
      <c r="S766" s="675"/>
      <c r="T766" s="675"/>
      <c r="U766" s="675"/>
      <c r="V766" s="675"/>
      <c r="W766" s="327"/>
      <c r="X766" s="327"/>
      <c r="Y766" s="327"/>
      <c r="Z766" s="327"/>
      <c r="AA766" s="327"/>
    </row>
    <row r="767" spans="1:27" s="40" customFormat="1" ht="15">
      <c r="A767" s="327"/>
      <c r="B767" s="327"/>
      <c r="C767" s="327"/>
      <c r="D767" s="327"/>
      <c r="E767" s="327"/>
      <c r="F767" s="327"/>
      <c r="G767" s="675"/>
      <c r="H767" s="675"/>
      <c r="I767" s="675"/>
      <c r="J767" s="675"/>
      <c r="K767" s="675"/>
      <c r="L767" s="675"/>
      <c r="M767" s="675"/>
      <c r="N767" s="675"/>
      <c r="O767" s="675"/>
      <c r="P767" s="675"/>
      <c r="Q767" s="675"/>
      <c r="R767" s="675"/>
      <c r="S767" s="675"/>
      <c r="T767" s="675"/>
      <c r="U767" s="675"/>
      <c r="V767" s="675"/>
      <c r="W767" s="327"/>
      <c r="X767" s="327"/>
      <c r="Y767" s="327"/>
      <c r="Z767" s="327"/>
      <c r="AA767" s="327"/>
    </row>
    <row r="768" spans="1:27" s="40" customFormat="1" ht="15">
      <c r="A768" s="327"/>
      <c r="B768" s="327"/>
      <c r="C768" s="327"/>
      <c r="D768" s="327"/>
      <c r="E768" s="327"/>
      <c r="F768" s="327"/>
      <c r="G768" s="675"/>
      <c r="H768" s="675"/>
      <c r="I768" s="675"/>
      <c r="J768" s="675"/>
      <c r="K768" s="675"/>
      <c r="L768" s="675"/>
      <c r="M768" s="675"/>
      <c r="N768" s="675"/>
      <c r="O768" s="675"/>
      <c r="P768" s="675"/>
      <c r="Q768" s="675"/>
      <c r="R768" s="675"/>
      <c r="S768" s="675"/>
      <c r="T768" s="675"/>
      <c r="U768" s="675"/>
      <c r="V768" s="675"/>
      <c r="W768" s="327"/>
      <c r="X768" s="327"/>
      <c r="Y768" s="327"/>
      <c r="Z768" s="327"/>
      <c r="AA768" s="327"/>
    </row>
    <row r="769" spans="1:27" s="40" customFormat="1" ht="15">
      <c r="A769" s="327"/>
      <c r="B769" s="327"/>
      <c r="C769" s="327"/>
      <c r="D769" s="327"/>
      <c r="E769" s="327"/>
      <c r="F769" s="327"/>
      <c r="G769" s="675"/>
      <c r="H769" s="675"/>
      <c r="I769" s="675"/>
      <c r="J769" s="675"/>
      <c r="K769" s="675"/>
      <c r="L769" s="675"/>
      <c r="M769" s="675"/>
      <c r="N769" s="675"/>
      <c r="O769" s="675"/>
      <c r="P769" s="675"/>
      <c r="Q769" s="675"/>
      <c r="R769" s="675"/>
      <c r="S769" s="675"/>
      <c r="T769" s="675"/>
      <c r="U769" s="675"/>
      <c r="V769" s="675"/>
      <c r="W769" s="327"/>
      <c r="X769" s="327"/>
      <c r="Y769" s="327"/>
      <c r="Z769" s="327"/>
      <c r="AA769" s="327"/>
    </row>
    <row r="770" spans="1:27" s="40" customFormat="1" ht="15">
      <c r="A770" s="327"/>
      <c r="B770" s="327"/>
      <c r="C770" s="327"/>
      <c r="D770" s="327"/>
      <c r="E770" s="327"/>
      <c r="F770" s="327"/>
      <c r="G770" s="675"/>
      <c r="H770" s="675"/>
      <c r="I770" s="675"/>
      <c r="J770" s="675"/>
      <c r="K770" s="675"/>
      <c r="L770" s="675"/>
      <c r="M770" s="675"/>
      <c r="N770" s="675"/>
      <c r="O770" s="675"/>
      <c r="P770" s="675"/>
      <c r="Q770" s="675"/>
      <c r="R770" s="675"/>
      <c r="S770" s="675"/>
      <c r="T770" s="675"/>
      <c r="U770" s="675"/>
      <c r="V770" s="675"/>
      <c r="W770" s="327"/>
      <c r="X770" s="327"/>
      <c r="Y770" s="327"/>
      <c r="Z770" s="327"/>
      <c r="AA770" s="327"/>
    </row>
    <row r="771" spans="1:27" s="40" customFormat="1" ht="15">
      <c r="A771" s="327"/>
      <c r="B771" s="327"/>
      <c r="C771" s="327"/>
      <c r="D771" s="327"/>
      <c r="E771" s="327"/>
      <c r="F771" s="327"/>
      <c r="G771" s="675"/>
      <c r="H771" s="675"/>
      <c r="I771" s="675"/>
      <c r="J771" s="675"/>
      <c r="K771" s="675"/>
      <c r="L771" s="675"/>
      <c r="M771" s="675"/>
      <c r="N771" s="675"/>
      <c r="O771" s="675"/>
      <c r="P771" s="675"/>
      <c r="Q771" s="675"/>
      <c r="R771" s="675"/>
      <c r="S771" s="675"/>
      <c r="T771" s="675"/>
      <c r="U771" s="675"/>
      <c r="V771" s="675"/>
      <c r="W771" s="327"/>
      <c r="X771" s="327"/>
      <c r="Y771" s="327"/>
      <c r="Z771" s="327"/>
      <c r="AA771" s="327"/>
    </row>
    <row r="772" spans="1:27" s="40" customFormat="1" ht="15">
      <c r="A772" s="327"/>
      <c r="B772" s="327"/>
      <c r="C772" s="327"/>
      <c r="D772" s="327"/>
      <c r="E772" s="327"/>
      <c r="F772" s="327"/>
      <c r="G772" s="675"/>
      <c r="H772" s="675"/>
      <c r="I772" s="675"/>
      <c r="J772" s="675"/>
      <c r="K772" s="675"/>
      <c r="L772" s="675"/>
      <c r="M772" s="675"/>
      <c r="N772" s="675"/>
      <c r="O772" s="675"/>
      <c r="P772" s="675"/>
      <c r="Q772" s="675"/>
      <c r="R772" s="675"/>
      <c r="S772" s="675"/>
      <c r="T772" s="675"/>
      <c r="U772" s="675"/>
      <c r="V772" s="675"/>
      <c r="W772" s="327"/>
      <c r="X772" s="327"/>
      <c r="Y772" s="327"/>
      <c r="Z772" s="327"/>
      <c r="AA772" s="327"/>
    </row>
    <row r="773" spans="1:27" s="40" customFormat="1" ht="15">
      <c r="A773" s="327"/>
      <c r="B773" s="327"/>
      <c r="C773" s="327"/>
      <c r="D773" s="327"/>
      <c r="E773" s="327"/>
      <c r="F773" s="327"/>
      <c r="G773" s="675"/>
      <c r="H773" s="675"/>
      <c r="I773" s="675"/>
      <c r="J773" s="675"/>
      <c r="K773" s="675"/>
      <c r="L773" s="675"/>
      <c r="M773" s="675"/>
      <c r="N773" s="675"/>
      <c r="O773" s="675"/>
      <c r="P773" s="675"/>
      <c r="Q773" s="675"/>
      <c r="R773" s="675"/>
      <c r="S773" s="675"/>
      <c r="T773" s="675"/>
      <c r="U773" s="675"/>
      <c r="V773" s="675"/>
      <c r="W773" s="327"/>
      <c r="X773" s="327"/>
      <c r="Y773" s="327"/>
      <c r="Z773" s="327"/>
      <c r="AA773" s="327"/>
    </row>
    <row r="774" spans="1:27" s="40" customFormat="1" ht="15">
      <c r="A774" s="327"/>
      <c r="B774" s="327"/>
      <c r="C774" s="327"/>
      <c r="D774" s="327"/>
      <c r="E774" s="327"/>
      <c r="F774" s="327"/>
      <c r="G774" s="675"/>
      <c r="H774" s="675"/>
      <c r="I774" s="675"/>
      <c r="J774" s="675"/>
      <c r="K774" s="675"/>
      <c r="L774" s="675"/>
      <c r="M774" s="675"/>
      <c r="N774" s="675"/>
      <c r="O774" s="675"/>
      <c r="P774" s="675"/>
      <c r="Q774" s="675"/>
      <c r="R774" s="675"/>
      <c r="S774" s="675"/>
      <c r="T774" s="675"/>
      <c r="U774" s="675"/>
      <c r="V774" s="675"/>
      <c r="W774" s="327"/>
      <c r="X774" s="327"/>
      <c r="Y774" s="327"/>
      <c r="Z774" s="327"/>
      <c r="AA774" s="327"/>
    </row>
    <row r="775" spans="1:27" s="40" customFormat="1" ht="15">
      <c r="A775" s="327"/>
      <c r="B775" s="327"/>
      <c r="C775" s="327"/>
      <c r="D775" s="327"/>
      <c r="E775" s="327"/>
      <c r="F775" s="327"/>
      <c r="G775" s="675"/>
      <c r="H775" s="675"/>
      <c r="I775" s="675"/>
      <c r="J775" s="675"/>
      <c r="K775" s="675"/>
      <c r="L775" s="675"/>
      <c r="M775" s="675"/>
      <c r="N775" s="675"/>
      <c r="O775" s="675"/>
      <c r="P775" s="675"/>
      <c r="Q775" s="675"/>
      <c r="R775" s="675"/>
      <c r="S775" s="675"/>
      <c r="T775" s="675"/>
      <c r="U775" s="675"/>
      <c r="V775" s="675"/>
      <c r="W775" s="327"/>
      <c r="X775" s="327"/>
      <c r="Y775" s="327"/>
      <c r="Z775" s="327"/>
      <c r="AA775" s="327"/>
    </row>
    <row r="776" spans="1:27" s="40" customFormat="1" ht="15">
      <c r="A776" s="327"/>
      <c r="B776" s="327"/>
      <c r="C776" s="327"/>
      <c r="D776" s="327"/>
      <c r="E776" s="327"/>
      <c r="F776" s="327"/>
      <c r="G776" s="675"/>
      <c r="H776" s="675"/>
      <c r="I776" s="675"/>
      <c r="J776" s="675"/>
      <c r="K776" s="675"/>
      <c r="L776" s="675"/>
      <c r="M776" s="675"/>
      <c r="N776" s="675"/>
      <c r="O776" s="675"/>
      <c r="P776" s="675"/>
      <c r="Q776" s="675"/>
      <c r="R776" s="675"/>
      <c r="S776" s="675"/>
      <c r="T776" s="675"/>
      <c r="U776" s="675"/>
      <c r="V776" s="675"/>
      <c r="W776" s="327"/>
      <c r="X776" s="327"/>
      <c r="Y776" s="327"/>
      <c r="Z776" s="327"/>
      <c r="AA776" s="327"/>
    </row>
    <row r="777" spans="1:27" s="40" customFormat="1" ht="15">
      <c r="A777" s="327"/>
      <c r="B777" s="327"/>
      <c r="C777" s="327"/>
      <c r="D777" s="327"/>
      <c r="E777" s="327"/>
      <c r="F777" s="327"/>
      <c r="G777" s="675"/>
      <c r="H777" s="675"/>
      <c r="I777" s="675"/>
      <c r="J777" s="675"/>
      <c r="K777" s="675"/>
      <c r="L777" s="675"/>
      <c r="M777" s="675"/>
      <c r="N777" s="675"/>
      <c r="O777" s="675"/>
      <c r="P777" s="675"/>
      <c r="Q777" s="675"/>
      <c r="R777" s="675"/>
      <c r="S777" s="675"/>
      <c r="T777" s="675"/>
      <c r="U777" s="675"/>
      <c r="V777" s="675"/>
      <c r="W777" s="327"/>
      <c r="X777" s="327"/>
      <c r="Y777" s="327"/>
      <c r="Z777" s="327"/>
      <c r="AA777" s="327"/>
    </row>
    <row r="778" spans="1:27" s="40" customFormat="1" ht="15">
      <c r="A778" s="327"/>
      <c r="B778" s="327"/>
      <c r="C778" s="327"/>
      <c r="D778" s="327"/>
      <c r="E778" s="327"/>
      <c r="F778" s="327"/>
      <c r="G778" s="675"/>
      <c r="H778" s="675"/>
      <c r="I778" s="675"/>
      <c r="J778" s="675"/>
      <c r="K778" s="675"/>
      <c r="L778" s="675"/>
      <c r="M778" s="675"/>
      <c r="N778" s="675"/>
      <c r="O778" s="675"/>
      <c r="P778" s="675"/>
      <c r="Q778" s="675"/>
      <c r="R778" s="675"/>
      <c r="S778" s="675"/>
      <c r="T778" s="675"/>
      <c r="U778" s="675"/>
      <c r="V778" s="675"/>
      <c r="W778" s="327"/>
      <c r="X778" s="327"/>
      <c r="Y778" s="327"/>
      <c r="Z778" s="327"/>
      <c r="AA778" s="327"/>
    </row>
    <row r="779" spans="1:27" s="40" customFormat="1" ht="15">
      <c r="A779" s="327"/>
      <c r="B779" s="327"/>
      <c r="C779" s="327"/>
      <c r="D779" s="327"/>
      <c r="E779" s="327"/>
      <c r="F779" s="327"/>
      <c r="G779" s="675"/>
      <c r="H779" s="675"/>
      <c r="I779" s="675"/>
      <c r="J779" s="675"/>
      <c r="K779" s="675"/>
      <c r="L779" s="675"/>
      <c r="M779" s="675"/>
      <c r="N779" s="675"/>
      <c r="O779" s="675"/>
      <c r="P779" s="675"/>
      <c r="Q779" s="675"/>
      <c r="R779" s="675"/>
      <c r="S779" s="675"/>
      <c r="T779" s="675"/>
      <c r="U779" s="675"/>
      <c r="V779" s="675"/>
      <c r="W779" s="327"/>
      <c r="X779" s="327"/>
      <c r="Y779" s="327"/>
      <c r="Z779" s="327"/>
      <c r="AA779" s="327"/>
    </row>
    <row r="780" spans="1:27" s="40" customFormat="1" ht="15">
      <c r="A780" s="327"/>
      <c r="B780" s="327"/>
      <c r="C780" s="327"/>
      <c r="D780" s="327"/>
      <c r="E780" s="327"/>
      <c r="F780" s="327"/>
      <c r="G780" s="675"/>
      <c r="H780" s="675"/>
      <c r="I780" s="675"/>
      <c r="J780" s="675"/>
      <c r="K780" s="675"/>
      <c r="L780" s="675"/>
      <c r="M780" s="675"/>
      <c r="N780" s="675"/>
      <c r="O780" s="675"/>
      <c r="P780" s="675"/>
      <c r="Q780" s="675"/>
      <c r="R780" s="675"/>
      <c r="S780" s="675"/>
      <c r="T780" s="675"/>
      <c r="U780" s="675"/>
      <c r="V780" s="675"/>
      <c r="W780" s="327"/>
      <c r="X780" s="327"/>
      <c r="Y780" s="327"/>
      <c r="Z780" s="327"/>
      <c r="AA780" s="327"/>
    </row>
    <row r="781" spans="1:27" s="40" customFormat="1" ht="15">
      <c r="A781" s="327"/>
      <c r="B781" s="327"/>
      <c r="C781" s="327"/>
      <c r="D781" s="327"/>
      <c r="E781" s="327"/>
      <c r="F781" s="327"/>
      <c r="G781" s="675"/>
      <c r="H781" s="675"/>
      <c r="I781" s="675"/>
      <c r="J781" s="675"/>
      <c r="K781" s="675"/>
      <c r="L781" s="675"/>
      <c r="M781" s="675"/>
      <c r="N781" s="675"/>
      <c r="O781" s="675"/>
      <c r="P781" s="675"/>
      <c r="Q781" s="675"/>
      <c r="R781" s="675"/>
      <c r="S781" s="675"/>
      <c r="T781" s="675"/>
      <c r="U781" s="675"/>
      <c r="V781" s="675"/>
      <c r="W781" s="327"/>
      <c r="X781" s="327"/>
      <c r="Y781" s="327"/>
      <c r="Z781" s="327"/>
      <c r="AA781" s="327"/>
    </row>
    <row r="782" spans="1:27" s="40" customFormat="1" ht="15">
      <c r="A782" s="327"/>
      <c r="B782" s="327"/>
      <c r="C782" s="327"/>
      <c r="D782" s="327"/>
      <c r="E782" s="327"/>
      <c r="F782" s="327"/>
      <c r="G782" s="675"/>
      <c r="H782" s="675"/>
      <c r="I782" s="675"/>
      <c r="J782" s="675"/>
      <c r="K782" s="675"/>
      <c r="L782" s="675"/>
      <c r="M782" s="675"/>
      <c r="N782" s="675"/>
      <c r="O782" s="675"/>
      <c r="P782" s="675"/>
      <c r="Q782" s="675"/>
      <c r="R782" s="675"/>
      <c r="S782" s="675"/>
      <c r="T782" s="675"/>
      <c r="U782" s="675"/>
      <c r="V782" s="675"/>
      <c r="W782" s="327"/>
      <c r="X782" s="327"/>
      <c r="Y782" s="327"/>
      <c r="Z782" s="327"/>
      <c r="AA782" s="327"/>
    </row>
    <row r="783" spans="1:27" s="40" customFormat="1" ht="15">
      <c r="A783" s="327"/>
      <c r="B783" s="327"/>
      <c r="C783" s="327"/>
      <c r="D783" s="327"/>
      <c r="E783" s="327"/>
      <c r="F783" s="327"/>
      <c r="G783" s="675"/>
      <c r="H783" s="675"/>
      <c r="I783" s="675"/>
      <c r="J783" s="675"/>
      <c r="K783" s="675"/>
      <c r="L783" s="675"/>
      <c r="M783" s="675"/>
      <c r="N783" s="675"/>
      <c r="O783" s="675"/>
      <c r="P783" s="675"/>
      <c r="Q783" s="675"/>
      <c r="R783" s="675"/>
      <c r="S783" s="675"/>
      <c r="T783" s="675"/>
      <c r="U783" s="675"/>
      <c r="V783" s="675"/>
      <c r="W783" s="327"/>
      <c r="X783" s="327"/>
      <c r="Y783" s="327"/>
      <c r="Z783" s="327"/>
      <c r="AA783" s="327"/>
    </row>
    <row r="784" spans="1:27" s="40" customFormat="1" ht="15">
      <c r="A784" s="327"/>
      <c r="B784" s="327"/>
      <c r="C784" s="327"/>
      <c r="D784" s="327"/>
      <c r="E784" s="327"/>
      <c r="F784" s="327"/>
      <c r="G784" s="675"/>
      <c r="H784" s="675"/>
      <c r="I784" s="675"/>
      <c r="J784" s="675"/>
      <c r="K784" s="675"/>
      <c r="L784" s="675"/>
      <c r="M784" s="675"/>
      <c r="N784" s="675"/>
      <c r="O784" s="675"/>
      <c r="P784" s="675"/>
      <c r="Q784" s="675"/>
      <c r="R784" s="675"/>
      <c r="S784" s="675"/>
      <c r="T784" s="675"/>
      <c r="U784" s="675"/>
      <c r="V784" s="675"/>
      <c r="W784" s="327"/>
      <c r="X784" s="327"/>
      <c r="Y784" s="327"/>
      <c r="Z784" s="327"/>
      <c r="AA784" s="327"/>
    </row>
    <row r="785" spans="1:27" s="40" customFormat="1" ht="15">
      <c r="A785" s="327"/>
      <c r="B785" s="327"/>
      <c r="C785" s="327"/>
      <c r="D785" s="327"/>
      <c r="E785" s="327"/>
      <c r="F785" s="327"/>
      <c r="G785" s="675"/>
      <c r="H785" s="675"/>
      <c r="I785" s="675"/>
      <c r="J785" s="675"/>
      <c r="K785" s="675"/>
      <c r="L785" s="675"/>
      <c r="M785" s="675"/>
      <c r="N785" s="675"/>
      <c r="O785" s="675"/>
      <c r="P785" s="675"/>
      <c r="Q785" s="675"/>
      <c r="R785" s="675"/>
      <c r="S785" s="675"/>
      <c r="T785" s="675"/>
      <c r="U785" s="675"/>
      <c r="V785" s="675"/>
      <c r="W785" s="327"/>
      <c r="X785" s="327"/>
      <c r="Y785" s="327"/>
      <c r="Z785" s="327"/>
      <c r="AA785" s="327"/>
    </row>
    <row r="786" spans="1:27" s="40" customFormat="1" ht="15">
      <c r="A786" s="327"/>
      <c r="B786" s="327"/>
      <c r="C786" s="327"/>
      <c r="D786" s="327"/>
      <c r="E786" s="327"/>
      <c r="F786" s="327"/>
      <c r="G786" s="675"/>
      <c r="H786" s="675"/>
      <c r="I786" s="675"/>
      <c r="J786" s="675"/>
      <c r="K786" s="675"/>
      <c r="L786" s="675"/>
      <c r="M786" s="675"/>
      <c r="N786" s="675"/>
      <c r="O786" s="675"/>
      <c r="P786" s="675"/>
      <c r="Q786" s="675"/>
      <c r="R786" s="675"/>
      <c r="S786" s="675"/>
      <c r="T786" s="675"/>
      <c r="U786" s="675"/>
      <c r="V786" s="675"/>
      <c r="W786" s="327"/>
      <c r="X786" s="327"/>
      <c r="Y786" s="327"/>
      <c r="Z786" s="327"/>
      <c r="AA786" s="327"/>
    </row>
    <row r="787" spans="1:27" s="40" customFormat="1" ht="15">
      <c r="A787" s="327"/>
      <c r="B787" s="327"/>
      <c r="C787" s="327"/>
      <c r="D787" s="327"/>
      <c r="E787" s="327"/>
      <c r="F787" s="327"/>
      <c r="G787" s="675"/>
      <c r="H787" s="675"/>
      <c r="I787" s="675"/>
      <c r="J787" s="675"/>
      <c r="K787" s="675"/>
      <c r="L787" s="675"/>
      <c r="M787" s="675"/>
      <c r="N787" s="675"/>
      <c r="O787" s="675"/>
      <c r="P787" s="675"/>
      <c r="Q787" s="675"/>
      <c r="R787" s="675"/>
      <c r="S787" s="675"/>
      <c r="T787" s="675"/>
      <c r="U787" s="675"/>
      <c r="V787" s="675"/>
      <c r="W787" s="327"/>
      <c r="X787" s="327"/>
      <c r="Y787" s="327"/>
      <c r="Z787" s="327"/>
      <c r="AA787" s="327"/>
    </row>
    <row r="788" spans="1:27" s="40" customFormat="1" ht="15">
      <c r="A788" s="327"/>
      <c r="B788" s="327"/>
      <c r="C788" s="327"/>
      <c r="D788" s="327"/>
      <c r="E788" s="327"/>
      <c r="F788" s="327"/>
      <c r="G788" s="675"/>
      <c r="H788" s="675"/>
      <c r="I788" s="675"/>
      <c r="J788" s="675"/>
      <c r="K788" s="675"/>
      <c r="L788" s="675"/>
      <c r="M788" s="675"/>
      <c r="N788" s="675"/>
      <c r="O788" s="675"/>
      <c r="P788" s="675"/>
      <c r="Q788" s="675"/>
      <c r="R788" s="675"/>
      <c r="S788" s="675"/>
      <c r="T788" s="675"/>
      <c r="U788" s="675"/>
      <c r="V788" s="675"/>
      <c r="W788" s="327"/>
      <c r="X788" s="327"/>
      <c r="Y788" s="327"/>
      <c r="Z788" s="327"/>
      <c r="AA788" s="327"/>
    </row>
    <row r="789" spans="1:27" s="40" customFormat="1" ht="15">
      <c r="A789" s="327"/>
      <c r="B789" s="327"/>
      <c r="C789" s="327"/>
      <c r="D789" s="327"/>
      <c r="E789" s="327"/>
      <c r="F789" s="327"/>
      <c r="G789" s="675"/>
      <c r="H789" s="675"/>
      <c r="I789" s="675"/>
      <c r="J789" s="675"/>
      <c r="K789" s="675"/>
      <c r="L789" s="675"/>
      <c r="M789" s="675"/>
      <c r="N789" s="675"/>
      <c r="O789" s="675"/>
      <c r="P789" s="675"/>
      <c r="Q789" s="675"/>
      <c r="R789" s="675"/>
      <c r="S789" s="675"/>
      <c r="T789" s="675"/>
      <c r="U789" s="675"/>
      <c r="V789" s="675"/>
      <c r="W789" s="327"/>
      <c r="X789" s="327"/>
      <c r="Y789" s="327"/>
      <c r="Z789" s="327"/>
      <c r="AA789" s="327"/>
    </row>
    <row r="790" spans="1:27" s="40" customFormat="1" ht="15">
      <c r="A790" s="327"/>
      <c r="B790" s="327"/>
      <c r="C790" s="327"/>
      <c r="D790" s="327"/>
      <c r="E790" s="327"/>
      <c r="F790" s="327"/>
      <c r="G790" s="675"/>
      <c r="H790" s="675"/>
      <c r="I790" s="675"/>
      <c r="J790" s="675"/>
      <c r="K790" s="675"/>
      <c r="L790" s="675"/>
      <c r="M790" s="675"/>
      <c r="N790" s="675"/>
      <c r="O790" s="675"/>
      <c r="P790" s="675"/>
      <c r="Q790" s="675"/>
      <c r="R790" s="675"/>
      <c r="S790" s="675"/>
      <c r="T790" s="675"/>
      <c r="U790" s="675"/>
      <c r="V790" s="675"/>
      <c r="W790" s="327"/>
      <c r="X790" s="327"/>
      <c r="Y790" s="327"/>
      <c r="Z790" s="327"/>
      <c r="AA790" s="327"/>
    </row>
    <row r="791" spans="1:27" s="40" customFormat="1" ht="15">
      <c r="A791" s="327"/>
      <c r="B791" s="327"/>
      <c r="C791" s="327"/>
      <c r="D791" s="327"/>
      <c r="E791" s="327"/>
      <c r="F791" s="327"/>
      <c r="G791" s="675"/>
      <c r="H791" s="675"/>
      <c r="I791" s="675"/>
      <c r="J791" s="675"/>
      <c r="K791" s="675"/>
      <c r="L791" s="675"/>
      <c r="M791" s="675"/>
      <c r="N791" s="675"/>
      <c r="O791" s="675"/>
      <c r="P791" s="675"/>
      <c r="Q791" s="675"/>
      <c r="R791" s="675"/>
      <c r="S791" s="675"/>
      <c r="T791" s="675"/>
      <c r="U791" s="675"/>
      <c r="V791" s="675"/>
      <c r="W791" s="327"/>
      <c r="X791" s="327"/>
      <c r="Y791" s="327"/>
      <c r="Z791" s="327"/>
      <c r="AA791" s="327"/>
    </row>
    <row r="792" spans="1:27" s="40" customFormat="1" ht="15">
      <c r="A792" s="327"/>
      <c r="B792" s="327"/>
      <c r="C792" s="327"/>
      <c r="D792" s="327"/>
      <c r="E792" s="327"/>
      <c r="F792" s="327"/>
      <c r="G792" s="675"/>
      <c r="H792" s="675"/>
      <c r="I792" s="675"/>
      <c r="J792" s="675"/>
      <c r="K792" s="675"/>
      <c r="L792" s="675"/>
      <c r="M792" s="675"/>
      <c r="N792" s="675"/>
      <c r="O792" s="675"/>
      <c r="P792" s="675"/>
      <c r="Q792" s="675"/>
      <c r="R792" s="675"/>
      <c r="S792" s="675"/>
      <c r="T792" s="675"/>
      <c r="U792" s="675"/>
      <c r="V792" s="675"/>
      <c r="W792" s="327"/>
      <c r="X792" s="327"/>
      <c r="Y792" s="327"/>
      <c r="Z792" s="327"/>
      <c r="AA792" s="327"/>
    </row>
    <row r="793" spans="1:27" s="40" customFormat="1" ht="15">
      <c r="A793" s="327"/>
      <c r="B793" s="327"/>
      <c r="C793" s="327"/>
      <c r="D793" s="327"/>
      <c r="E793" s="327"/>
      <c r="F793" s="327"/>
      <c r="G793" s="675"/>
      <c r="H793" s="675"/>
      <c r="I793" s="675"/>
      <c r="J793" s="675"/>
      <c r="K793" s="675"/>
      <c r="L793" s="675"/>
      <c r="M793" s="675"/>
      <c r="N793" s="675"/>
      <c r="O793" s="675"/>
      <c r="P793" s="675"/>
      <c r="Q793" s="675"/>
      <c r="R793" s="675"/>
      <c r="S793" s="675"/>
      <c r="T793" s="675"/>
      <c r="U793" s="675"/>
      <c r="V793" s="675"/>
      <c r="W793" s="327"/>
      <c r="X793" s="327"/>
      <c r="Y793" s="327"/>
      <c r="Z793" s="327"/>
      <c r="AA793" s="327"/>
    </row>
    <row r="794" spans="1:27" s="40" customFormat="1" ht="15">
      <c r="A794" s="327"/>
      <c r="B794" s="327"/>
      <c r="C794" s="327"/>
      <c r="D794" s="327"/>
      <c r="E794" s="327"/>
      <c r="F794" s="327"/>
      <c r="G794" s="675"/>
      <c r="H794" s="675"/>
      <c r="I794" s="675"/>
      <c r="J794" s="675"/>
      <c r="K794" s="675"/>
      <c r="L794" s="675"/>
      <c r="M794" s="675"/>
      <c r="N794" s="675"/>
      <c r="O794" s="675"/>
      <c r="P794" s="675"/>
      <c r="Q794" s="675"/>
      <c r="R794" s="675"/>
      <c r="S794" s="675"/>
      <c r="T794" s="675"/>
      <c r="U794" s="675"/>
      <c r="V794" s="675"/>
      <c r="W794" s="327"/>
      <c r="X794" s="327"/>
      <c r="Y794" s="327"/>
      <c r="Z794" s="327"/>
      <c r="AA794" s="327"/>
    </row>
    <row r="795" spans="1:27" s="40" customFormat="1" ht="15">
      <c r="A795" s="327"/>
      <c r="B795" s="327"/>
      <c r="C795" s="327"/>
      <c r="D795" s="327"/>
      <c r="E795" s="327"/>
      <c r="F795" s="327"/>
      <c r="G795" s="675"/>
      <c r="H795" s="675"/>
      <c r="I795" s="675"/>
      <c r="J795" s="675"/>
      <c r="K795" s="675"/>
      <c r="L795" s="675"/>
      <c r="M795" s="675"/>
      <c r="N795" s="675"/>
      <c r="O795" s="675"/>
      <c r="P795" s="675"/>
      <c r="Q795" s="675"/>
      <c r="R795" s="675"/>
      <c r="S795" s="675"/>
      <c r="T795" s="675"/>
      <c r="U795" s="675"/>
      <c r="V795" s="675"/>
      <c r="W795" s="327"/>
      <c r="X795" s="327"/>
      <c r="Y795" s="327"/>
      <c r="Z795" s="327"/>
      <c r="AA795" s="327"/>
    </row>
    <row r="796" spans="1:27" s="40" customFormat="1" ht="15">
      <c r="A796" s="327"/>
      <c r="B796" s="327"/>
      <c r="C796" s="327"/>
      <c r="D796" s="327"/>
      <c r="E796" s="327"/>
      <c r="F796" s="327"/>
      <c r="G796" s="675"/>
      <c r="H796" s="675"/>
      <c r="I796" s="675"/>
      <c r="J796" s="675"/>
      <c r="K796" s="675"/>
      <c r="L796" s="675"/>
      <c r="M796" s="675"/>
      <c r="N796" s="675"/>
      <c r="O796" s="675"/>
      <c r="P796" s="675"/>
      <c r="Q796" s="675"/>
      <c r="R796" s="675"/>
      <c r="S796" s="675"/>
      <c r="T796" s="675"/>
      <c r="U796" s="675"/>
      <c r="V796" s="675"/>
      <c r="W796" s="327"/>
      <c r="X796" s="327"/>
      <c r="Y796" s="327"/>
      <c r="Z796" s="327"/>
      <c r="AA796" s="327"/>
    </row>
    <row r="797" spans="1:27" s="40" customFormat="1" ht="15">
      <c r="A797" s="327"/>
      <c r="B797" s="327"/>
      <c r="C797" s="327"/>
      <c r="D797" s="327"/>
      <c r="E797" s="327"/>
      <c r="F797" s="327"/>
      <c r="G797" s="675"/>
      <c r="H797" s="675"/>
      <c r="I797" s="675"/>
      <c r="J797" s="675"/>
      <c r="K797" s="675"/>
      <c r="L797" s="675"/>
      <c r="M797" s="675"/>
      <c r="N797" s="675"/>
      <c r="O797" s="675"/>
      <c r="P797" s="675"/>
      <c r="Q797" s="675"/>
      <c r="R797" s="675"/>
      <c r="S797" s="675"/>
      <c r="T797" s="675"/>
      <c r="U797" s="675"/>
      <c r="V797" s="675"/>
      <c r="W797" s="327"/>
      <c r="X797" s="327"/>
      <c r="Y797" s="327"/>
      <c r="Z797" s="327"/>
      <c r="AA797" s="327"/>
    </row>
    <row r="798" spans="1:27" s="40" customFormat="1" ht="15">
      <c r="A798" s="327"/>
      <c r="B798" s="327"/>
      <c r="C798" s="327"/>
      <c r="D798" s="327"/>
      <c r="E798" s="327"/>
      <c r="F798" s="327"/>
      <c r="G798" s="675"/>
      <c r="H798" s="675"/>
      <c r="I798" s="675"/>
      <c r="J798" s="675"/>
      <c r="K798" s="675"/>
      <c r="L798" s="675"/>
      <c r="M798" s="675"/>
      <c r="N798" s="675"/>
      <c r="O798" s="675"/>
      <c r="P798" s="675"/>
      <c r="Q798" s="675"/>
      <c r="R798" s="675"/>
      <c r="S798" s="675"/>
      <c r="T798" s="675"/>
      <c r="U798" s="675"/>
      <c r="V798" s="675"/>
      <c r="W798" s="327"/>
      <c r="X798" s="327"/>
      <c r="Y798" s="327"/>
      <c r="Z798" s="327"/>
      <c r="AA798" s="327"/>
    </row>
    <row r="799" spans="1:27" s="40" customFormat="1" ht="15">
      <c r="A799" s="327"/>
      <c r="B799" s="327"/>
      <c r="C799" s="327"/>
      <c r="D799" s="327"/>
      <c r="E799" s="327"/>
      <c r="F799" s="327"/>
      <c r="G799" s="675"/>
      <c r="H799" s="675"/>
      <c r="I799" s="675"/>
      <c r="J799" s="675"/>
      <c r="K799" s="675"/>
      <c r="L799" s="675"/>
      <c r="M799" s="675"/>
      <c r="N799" s="675"/>
      <c r="O799" s="675"/>
      <c r="P799" s="675"/>
      <c r="Q799" s="675"/>
      <c r="R799" s="675"/>
      <c r="S799" s="675"/>
      <c r="T799" s="675"/>
      <c r="U799" s="675"/>
      <c r="V799" s="675"/>
      <c r="W799" s="327"/>
      <c r="X799" s="327"/>
      <c r="Y799" s="327"/>
      <c r="Z799" s="327"/>
      <c r="AA799" s="327"/>
    </row>
    <row r="800" spans="1:27" s="40" customFormat="1" ht="15">
      <c r="A800" s="327"/>
      <c r="B800" s="327"/>
      <c r="C800" s="327"/>
      <c r="D800" s="327"/>
      <c r="E800" s="327"/>
      <c r="F800" s="327"/>
      <c r="G800" s="675"/>
      <c r="H800" s="675"/>
      <c r="I800" s="675"/>
      <c r="J800" s="675"/>
      <c r="K800" s="675"/>
      <c r="L800" s="675"/>
      <c r="M800" s="675"/>
      <c r="N800" s="675"/>
      <c r="O800" s="675"/>
      <c r="P800" s="675"/>
      <c r="Q800" s="675"/>
      <c r="R800" s="675"/>
      <c r="S800" s="675"/>
      <c r="T800" s="675"/>
      <c r="U800" s="675"/>
      <c r="V800" s="675"/>
      <c r="W800" s="327"/>
      <c r="X800" s="327"/>
      <c r="Y800" s="327"/>
      <c r="Z800" s="327"/>
      <c r="AA800" s="327"/>
    </row>
    <row r="801" spans="1:27" s="40" customFormat="1" ht="15">
      <c r="A801" s="327"/>
      <c r="B801" s="327"/>
      <c r="C801" s="327"/>
      <c r="D801" s="327"/>
      <c r="E801" s="327"/>
      <c r="F801" s="327"/>
      <c r="G801" s="675"/>
      <c r="H801" s="675"/>
      <c r="I801" s="675"/>
      <c r="J801" s="675"/>
      <c r="K801" s="675"/>
      <c r="L801" s="675"/>
      <c r="M801" s="675"/>
      <c r="N801" s="675"/>
      <c r="O801" s="675"/>
      <c r="P801" s="675"/>
      <c r="Q801" s="675"/>
      <c r="R801" s="675"/>
      <c r="S801" s="675"/>
      <c r="T801" s="675"/>
      <c r="U801" s="675"/>
      <c r="V801" s="675"/>
      <c r="W801" s="327"/>
      <c r="X801" s="327"/>
      <c r="Y801" s="327"/>
      <c r="Z801" s="327"/>
      <c r="AA801" s="327"/>
    </row>
    <row r="802" spans="1:27" s="40" customFormat="1" ht="15">
      <c r="A802" s="327"/>
      <c r="B802" s="327"/>
      <c r="C802" s="327"/>
      <c r="D802" s="327"/>
      <c r="E802" s="327"/>
      <c r="F802" s="327"/>
      <c r="G802" s="675"/>
      <c r="H802" s="675"/>
      <c r="I802" s="675"/>
      <c r="J802" s="675"/>
      <c r="K802" s="675"/>
      <c r="L802" s="675"/>
      <c r="M802" s="675"/>
      <c r="N802" s="675"/>
      <c r="O802" s="675"/>
      <c r="P802" s="675"/>
      <c r="Q802" s="675"/>
      <c r="R802" s="675"/>
      <c r="S802" s="675"/>
      <c r="T802" s="675"/>
      <c r="U802" s="675"/>
      <c r="V802" s="675"/>
      <c r="W802" s="327"/>
      <c r="X802" s="327"/>
      <c r="Y802" s="327"/>
      <c r="Z802" s="327"/>
      <c r="AA802" s="327"/>
    </row>
    <row r="803" spans="1:27" s="40" customFormat="1" ht="15">
      <c r="A803" s="327"/>
      <c r="B803" s="327"/>
      <c r="C803" s="327"/>
      <c r="D803" s="327"/>
      <c r="E803" s="327"/>
      <c r="F803" s="327"/>
      <c r="G803" s="675"/>
      <c r="H803" s="675"/>
      <c r="I803" s="675"/>
      <c r="J803" s="675"/>
      <c r="K803" s="675"/>
      <c r="L803" s="675"/>
      <c r="M803" s="675"/>
      <c r="N803" s="675"/>
      <c r="O803" s="675"/>
      <c r="P803" s="675"/>
      <c r="Q803" s="675"/>
      <c r="R803" s="675"/>
      <c r="S803" s="675"/>
      <c r="T803" s="675"/>
      <c r="U803" s="675"/>
      <c r="V803" s="675"/>
      <c r="W803" s="327"/>
      <c r="X803" s="327"/>
      <c r="Y803" s="327"/>
      <c r="Z803" s="327"/>
      <c r="AA803" s="327"/>
    </row>
    <row r="804" spans="1:27" s="40" customFormat="1" ht="15">
      <c r="A804" s="327"/>
      <c r="B804" s="327"/>
      <c r="C804" s="327"/>
      <c r="D804" s="327"/>
      <c r="E804" s="327"/>
      <c r="F804" s="327"/>
      <c r="G804" s="675"/>
      <c r="H804" s="675"/>
      <c r="I804" s="675"/>
      <c r="J804" s="675"/>
      <c r="K804" s="675"/>
      <c r="L804" s="675"/>
      <c r="M804" s="675"/>
      <c r="N804" s="675"/>
      <c r="O804" s="675"/>
      <c r="P804" s="675"/>
      <c r="Q804" s="675"/>
      <c r="R804" s="675"/>
      <c r="S804" s="675"/>
      <c r="T804" s="675"/>
      <c r="U804" s="675"/>
      <c r="V804" s="675"/>
      <c r="W804" s="327"/>
      <c r="X804" s="327"/>
      <c r="Y804" s="327"/>
      <c r="Z804" s="327"/>
      <c r="AA804" s="327"/>
    </row>
    <row r="805" spans="1:27" s="40" customFormat="1" ht="15">
      <c r="A805" s="327"/>
      <c r="B805" s="327"/>
      <c r="C805" s="327"/>
      <c r="D805" s="327"/>
      <c r="E805" s="327"/>
      <c r="F805" s="327"/>
      <c r="G805" s="675"/>
      <c r="H805" s="675"/>
      <c r="I805" s="675"/>
      <c r="J805" s="675"/>
      <c r="K805" s="675"/>
      <c r="L805" s="675"/>
      <c r="M805" s="675"/>
      <c r="N805" s="675"/>
      <c r="O805" s="675"/>
      <c r="P805" s="675"/>
      <c r="Q805" s="675"/>
      <c r="R805" s="675"/>
      <c r="S805" s="675"/>
      <c r="T805" s="675"/>
      <c r="U805" s="675"/>
      <c r="V805" s="675"/>
      <c r="W805" s="327"/>
      <c r="X805" s="327"/>
      <c r="Y805" s="327"/>
      <c r="Z805" s="327"/>
      <c r="AA805" s="327"/>
    </row>
    <row r="806" spans="1:27" s="40" customFormat="1" ht="15">
      <c r="A806" s="327"/>
      <c r="B806" s="327"/>
      <c r="C806" s="327"/>
      <c r="D806" s="327"/>
      <c r="E806" s="327"/>
      <c r="F806" s="327"/>
      <c r="G806" s="675"/>
      <c r="H806" s="675"/>
      <c r="I806" s="675"/>
      <c r="J806" s="675"/>
      <c r="K806" s="675"/>
      <c r="L806" s="675"/>
      <c r="M806" s="675"/>
      <c r="N806" s="675"/>
      <c r="O806" s="675"/>
      <c r="P806" s="675"/>
      <c r="Q806" s="675"/>
      <c r="R806" s="675"/>
      <c r="S806" s="675"/>
      <c r="T806" s="675"/>
      <c r="U806" s="675"/>
      <c r="V806" s="675"/>
      <c r="W806" s="327"/>
      <c r="X806" s="327"/>
      <c r="Y806" s="327"/>
      <c r="Z806" s="327"/>
      <c r="AA806" s="327"/>
    </row>
    <row r="807" spans="1:27" s="40" customFormat="1" ht="15">
      <c r="A807" s="327"/>
      <c r="B807" s="327"/>
      <c r="C807" s="327"/>
      <c r="D807" s="327"/>
      <c r="E807" s="327"/>
      <c r="F807" s="327"/>
      <c r="G807" s="675"/>
      <c r="H807" s="675"/>
      <c r="I807" s="675"/>
      <c r="J807" s="675"/>
      <c r="K807" s="675"/>
      <c r="L807" s="675"/>
      <c r="M807" s="675"/>
      <c r="N807" s="675"/>
      <c r="O807" s="675"/>
      <c r="P807" s="675"/>
      <c r="Q807" s="675"/>
      <c r="R807" s="675"/>
      <c r="S807" s="675"/>
      <c r="T807" s="675"/>
      <c r="U807" s="675"/>
      <c r="V807" s="675"/>
      <c r="W807" s="327"/>
      <c r="X807" s="327"/>
      <c r="Y807" s="327"/>
      <c r="Z807" s="327"/>
      <c r="AA807" s="327"/>
    </row>
    <row r="808" spans="1:27" s="40" customFormat="1" ht="15">
      <c r="A808" s="327"/>
      <c r="B808" s="327"/>
      <c r="C808" s="327"/>
      <c r="D808" s="327"/>
      <c r="E808" s="327"/>
      <c r="F808" s="327"/>
      <c r="G808" s="675"/>
      <c r="H808" s="675"/>
      <c r="I808" s="675"/>
      <c r="J808" s="675"/>
      <c r="K808" s="675"/>
      <c r="L808" s="675"/>
      <c r="M808" s="675"/>
      <c r="N808" s="675"/>
      <c r="O808" s="675"/>
      <c r="P808" s="675"/>
      <c r="Q808" s="675"/>
      <c r="R808" s="675"/>
      <c r="S808" s="675"/>
      <c r="T808" s="675"/>
      <c r="U808" s="675"/>
      <c r="V808" s="675"/>
      <c r="W808" s="327"/>
      <c r="X808" s="327"/>
      <c r="Y808" s="327"/>
      <c r="Z808" s="327"/>
      <c r="AA808" s="327"/>
    </row>
    <row r="809" spans="1:27" s="40" customFormat="1" ht="15">
      <c r="A809" s="327"/>
      <c r="B809" s="327"/>
      <c r="C809" s="327"/>
      <c r="D809" s="327"/>
      <c r="E809" s="327"/>
      <c r="F809" s="327"/>
      <c r="G809" s="675"/>
      <c r="H809" s="675"/>
      <c r="I809" s="675"/>
      <c r="J809" s="675"/>
      <c r="K809" s="675"/>
      <c r="L809" s="675"/>
      <c r="M809" s="675"/>
      <c r="N809" s="675"/>
      <c r="O809" s="675"/>
      <c r="P809" s="675"/>
      <c r="Q809" s="675"/>
      <c r="R809" s="675"/>
      <c r="S809" s="675"/>
      <c r="T809" s="675"/>
      <c r="U809" s="675"/>
      <c r="V809" s="675"/>
      <c r="W809" s="327"/>
      <c r="X809" s="327"/>
      <c r="Y809" s="327"/>
      <c r="Z809" s="327"/>
      <c r="AA809" s="327"/>
    </row>
    <row r="810" spans="1:27" s="40" customFormat="1" ht="15">
      <c r="A810" s="327"/>
      <c r="B810" s="327"/>
      <c r="C810" s="327"/>
      <c r="D810" s="327"/>
      <c r="E810" s="327"/>
      <c r="F810" s="327"/>
      <c r="G810" s="675"/>
      <c r="H810" s="675"/>
      <c r="I810" s="675"/>
      <c r="J810" s="675"/>
      <c r="K810" s="675"/>
      <c r="L810" s="675"/>
      <c r="M810" s="675"/>
      <c r="N810" s="675"/>
      <c r="O810" s="675"/>
      <c r="P810" s="675"/>
      <c r="Q810" s="675"/>
      <c r="R810" s="675"/>
      <c r="S810" s="675"/>
      <c r="T810" s="675"/>
      <c r="U810" s="675"/>
      <c r="V810" s="675"/>
      <c r="W810" s="327"/>
      <c r="X810" s="327"/>
      <c r="Y810" s="327"/>
      <c r="Z810" s="327"/>
      <c r="AA810" s="327"/>
    </row>
    <row r="811" spans="1:27" s="40" customFormat="1" ht="15">
      <c r="A811" s="327"/>
      <c r="B811" s="327"/>
      <c r="C811" s="327"/>
      <c r="D811" s="327"/>
      <c r="E811" s="327"/>
      <c r="F811" s="327"/>
      <c r="G811" s="675"/>
      <c r="H811" s="675"/>
      <c r="I811" s="675"/>
      <c r="J811" s="675"/>
      <c r="K811" s="675"/>
      <c r="L811" s="675"/>
      <c r="M811" s="675"/>
      <c r="N811" s="675"/>
      <c r="O811" s="675"/>
      <c r="P811" s="675"/>
      <c r="Q811" s="675"/>
      <c r="R811" s="675"/>
      <c r="S811" s="675"/>
      <c r="T811" s="675"/>
      <c r="U811" s="675"/>
      <c r="V811" s="675"/>
      <c r="W811" s="327"/>
      <c r="X811" s="327"/>
      <c r="Y811" s="327"/>
      <c r="Z811" s="327"/>
      <c r="AA811" s="327"/>
    </row>
    <row r="812" spans="1:27" s="40" customFormat="1" ht="15">
      <c r="A812" s="327"/>
      <c r="B812" s="327"/>
      <c r="C812" s="327"/>
      <c r="D812" s="327"/>
      <c r="E812" s="327"/>
      <c r="F812" s="327"/>
      <c r="G812" s="675"/>
      <c r="H812" s="675"/>
      <c r="I812" s="675"/>
      <c r="J812" s="675"/>
      <c r="K812" s="675"/>
      <c r="L812" s="675"/>
      <c r="M812" s="675"/>
      <c r="N812" s="675"/>
      <c r="O812" s="675"/>
      <c r="P812" s="675"/>
      <c r="Q812" s="675"/>
      <c r="R812" s="675"/>
      <c r="S812" s="675"/>
      <c r="T812" s="675"/>
      <c r="U812" s="675"/>
      <c r="V812" s="675"/>
      <c r="W812" s="327"/>
      <c r="X812" s="327"/>
      <c r="Y812" s="327"/>
      <c r="Z812" s="327"/>
      <c r="AA812" s="327"/>
    </row>
    <row r="813" spans="1:27" s="40" customFormat="1" ht="15">
      <c r="A813" s="327"/>
      <c r="B813" s="327"/>
      <c r="C813" s="327"/>
      <c r="D813" s="327"/>
      <c r="E813" s="327"/>
      <c r="F813" s="327"/>
      <c r="G813" s="675"/>
      <c r="H813" s="675"/>
      <c r="I813" s="675"/>
      <c r="J813" s="675"/>
      <c r="K813" s="675"/>
      <c r="L813" s="675"/>
      <c r="M813" s="675"/>
      <c r="N813" s="675"/>
      <c r="O813" s="675"/>
      <c r="P813" s="675"/>
      <c r="Q813" s="675"/>
      <c r="R813" s="675"/>
      <c r="S813" s="675"/>
      <c r="T813" s="675"/>
      <c r="U813" s="675"/>
      <c r="V813" s="675"/>
      <c r="W813" s="327"/>
      <c r="X813" s="327"/>
      <c r="Y813" s="327"/>
      <c r="Z813" s="327"/>
      <c r="AA813" s="327"/>
    </row>
    <row r="814" spans="1:27" s="40" customFormat="1" ht="15">
      <c r="A814" s="327"/>
      <c r="B814" s="327"/>
      <c r="C814" s="327"/>
      <c r="D814" s="327"/>
      <c r="E814" s="327"/>
      <c r="F814" s="327"/>
      <c r="G814" s="675"/>
      <c r="H814" s="675"/>
      <c r="I814" s="675"/>
      <c r="J814" s="675"/>
      <c r="K814" s="675"/>
      <c r="L814" s="675"/>
      <c r="M814" s="675"/>
      <c r="N814" s="675"/>
      <c r="O814" s="675"/>
      <c r="P814" s="675"/>
      <c r="Q814" s="675"/>
      <c r="R814" s="675"/>
      <c r="S814" s="675"/>
      <c r="T814" s="675"/>
      <c r="U814" s="675"/>
      <c r="V814" s="675"/>
      <c r="W814" s="327"/>
      <c r="X814" s="327"/>
      <c r="Y814" s="327"/>
      <c r="Z814" s="327"/>
      <c r="AA814" s="327"/>
    </row>
    <row r="815" spans="1:27" s="40" customFormat="1" ht="15">
      <c r="A815" s="327"/>
      <c r="B815" s="327"/>
      <c r="C815" s="327"/>
      <c r="D815" s="327"/>
      <c r="E815" s="327"/>
      <c r="F815" s="327"/>
      <c r="G815" s="675"/>
      <c r="H815" s="675"/>
      <c r="I815" s="675"/>
      <c r="J815" s="675"/>
      <c r="K815" s="675"/>
      <c r="L815" s="675"/>
      <c r="M815" s="675"/>
      <c r="N815" s="675"/>
      <c r="O815" s="675"/>
      <c r="P815" s="675"/>
      <c r="Q815" s="675"/>
      <c r="R815" s="675"/>
      <c r="S815" s="675"/>
      <c r="T815" s="675"/>
      <c r="U815" s="675"/>
      <c r="V815" s="675"/>
      <c r="W815" s="327"/>
      <c r="X815" s="327"/>
      <c r="Y815" s="327"/>
      <c r="Z815" s="327"/>
      <c r="AA815" s="327"/>
    </row>
    <row r="816" spans="1:27" s="40" customFormat="1" ht="15">
      <c r="A816" s="327"/>
      <c r="B816" s="327"/>
      <c r="C816" s="327"/>
      <c r="D816" s="327"/>
      <c r="E816" s="327"/>
      <c r="F816" s="327"/>
      <c r="G816" s="675"/>
      <c r="H816" s="675"/>
      <c r="I816" s="675"/>
      <c r="J816" s="675"/>
      <c r="K816" s="675"/>
      <c r="L816" s="675"/>
      <c r="M816" s="675"/>
      <c r="N816" s="675"/>
      <c r="O816" s="675"/>
      <c r="P816" s="675"/>
      <c r="Q816" s="675"/>
      <c r="R816" s="675"/>
      <c r="S816" s="675"/>
      <c r="T816" s="675"/>
      <c r="U816" s="675"/>
      <c r="V816" s="675"/>
      <c r="W816" s="327"/>
      <c r="X816" s="327"/>
      <c r="Y816" s="327"/>
      <c r="Z816" s="327"/>
      <c r="AA816" s="327"/>
    </row>
    <row r="817" spans="1:27" s="40" customFormat="1" ht="15">
      <c r="A817" s="327"/>
      <c r="B817" s="327"/>
      <c r="C817" s="327"/>
      <c r="D817" s="327"/>
      <c r="E817" s="327"/>
      <c r="F817" s="327"/>
      <c r="G817" s="675"/>
      <c r="H817" s="675"/>
      <c r="I817" s="675"/>
      <c r="J817" s="675"/>
      <c r="K817" s="675"/>
      <c r="L817" s="675"/>
      <c r="M817" s="675"/>
      <c r="N817" s="675"/>
      <c r="O817" s="675"/>
      <c r="P817" s="675"/>
      <c r="Q817" s="675"/>
      <c r="R817" s="675"/>
      <c r="S817" s="675"/>
      <c r="T817" s="675"/>
      <c r="U817" s="675"/>
      <c r="V817" s="675"/>
      <c r="W817" s="327"/>
      <c r="X817" s="327"/>
      <c r="Y817" s="327"/>
      <c r="Z817" s="327"/>
      <c r="AA817" s="327"/>
    </row>
    <row r="818" spans="1:27" s="40" customFormat="1" ht="15">
      <c r="A818" s="327"/>
      <c r="B818" s="327"/>
      <c r="C818" s="327"/>
      <c r="D818" s="327"/>
      <c r="E818" s="327"/>
      <c r="F818" s="327"/>
      <c r="G818" s="675"/>
      <c r="H818" s="675"/>
      <c r="I818" s="675"/>
      <c r="J818" s="675"/>
      <c r="K818" s="675"/>
      <c r="L818" s="675"/>
      <c r="M818" s="675"/>
      <c r="N818" s="675"/>
      <c r="O818" s="675"/>
      <c r="P818" s="675"/>
      <c r="Q818" s="675"/>
      <c r="R818" s="675"/>
      <c r="S818" s="675"/>
      <c r="T818" s="675"/>
      <c r="U818" s="675"/>
      <c r="V818" s="675"/>
      <c r="W818" s="327"/>
      <c r="X818" s="327"/>
      <c r="Y818" s="327"/>
      <c r="Z818" s="327"/>
      <c r="AA818" s="327"/>
    </row>
    <row r="819" spans="1:27" s="40" customFormat="1" ht="15">
      <c r="A819" s="327"/>
      <c r="B819" s="327"/>
      <c r="C819" s="327"/>
      <c r="D819" s="327"/>
      <c r="E819" s="327"/>
      <c r="F819" s="327"/>
      <c r="G819" s="675"/>
      <c r="H819" s="675"/>
      <c r="I819" s="675"/>
      <c r="J819" s="675"/>
      <c r="K819" s="675"/>
      <c r="L819" s="675"/>
      <c r="M819" s="675"/>
      <c r="N819" s="675"/>
      <c r="O819" s="675"/>
      <c r="P819" s="675"/>
      <c r="Q819" s="675"/>
      <c r="R819" s="675"/>
      <c r="S819" s="675"/>
      <c r="T819" s="675"/>
      <c r="U819" s="675"/>
      <c r="V819" s="675"/>
      <c r="W819" s="327"/>
      <c r="X819" s="327"/>
      <c r="Y819" s="327"/>
      <c r="Z819" s="327"/>
      <c r="AA819" s="327"/>
    </row>
    <row r="820" spans="1:27" s="40" customFormat="1" ht="15">
      <c r="A820" s="327"/>
      <c r="B820" s="327"/>
      <c r="C820" s="327"/>
      <c r="D820" s="327"/>
      <c r="E820" s="327"/>
      <c r="F820" s="327"/>
      <c r="G820" s="675"/>
      <c r="H820" s="675"/>
      <c r="I820" s="675"/>
      <c r="J820" s="675"/>
      <c r="K820" s="675"/>
      <c r="L820" s="675"/>
      <c r="M820" s="675"/>
      <c r="N820" s="675"/>
      <c r="O820" s="675"/>
      <c r="P820" s="675"/>
      <c r="Q820" s="675"/>
      <c r="R820" s="675"/>
      <c r="S820" s="675"/>
      <c r="T820" s="675"/>
      <c r="U820" s="675"/>
      <c r="V820" s="675"/>
      <c r="W820" s="327"/>
      <c r="X820" s="327"/>
      <c r="Y820" s="327"/>
      <c r="Z820" s="327"/>
      <c r="AA820" s="327"/>
    </row>
    <row r="821" spans="1:27" s="40" customFormat="1" ht="15">
      <c r="A821" s="327"/>
      <c r="B821" s="327"/>
      <c r="C821" s="327"/>
      <c r="D821" s="327"/>
      <c r="E821" s="327"/>
      <c r="F821" s="327"/>
      <c r="G821" s="675"/>
      <c r="H821" s="675"/>
      <c r="I821" s="675"/>
      <c r="J821" s="675"/>
      <c r="K821" s="675"/>
      <c r="L821" s="675"/>
      <c r="M821" s="675"/>
      <c r="N821" s="675"/>
      <c r="O821" s="675"/>
      <c r="P821" s="675"/>
      <c r="Q821" s="675"/>
      <c r="R821" s="675"/>
      <c r="S821" s="675"/>
      <c r="T821" s="675"/>
      <c r="U821" s="675"/>
      <c r="V821" s="675"/>
      <c r="W821" s="327"/>
      <c r="X821" s="327"/>
      <c r="Y821" s="327"/>
      <c r="Z821" s="327"/>
      <c r="AA821" s="327"/>
    </row>
    <row r="822" spans="1:27" s="40" customFormat="1" ht="15">
      <c r="A822" s="327"/>
      <c r="B822" s="327"/>
      <c r="C822" s="327"/>
      <c r="D822" s="327"/>
      <c r="E822" s="327"/>
      <c r="F822" s="327"/>
      <c r="G822" s="675"/>
      <c r="H822" s="675"/>
      <c r="I822" s="675"/>
      <c r="J822" s="675"/>
      <c r="K822" s="675"/>
      <c r="L822" s="675"/>
      <c r="M822" s="675"/>
      <c r="N822" s="675"/>
      <c r="O822" s="675"/>
      <c r="P822" s="675"/>
      <c r="Q822" s="675"/>
      <c r="R822" s="675"/>
      <c r="S822" s="675"/>
      <c r="T822" s="675"/>
      <c r="U822" s="675"/>
      <c r="V822" s="675"/>
      <c r="W822" s="327"/>
      <c r="X822" s="327"/>
      <c r="Y822" s="327"/>
      <c r="Z822" s="327"/>
      <c r="AA822" s="327"/>
    </row>
    <row r="823" spans="1:27" s="40" customFormat="1" ht="15">
      <c r="A823" s="327"/>
      <c r="B823" s="327"/>
      <c r="C823" s="327"/>
      <c r="D823" s="327"/>
      <c r="E823" s="327"/>
      <c r="F823" s="327"/>
      <c r="G823" s="675"/>
      <c r="H823" s="675"/>
      <c r="I823" s="675"/>
      <c r="J823" s="675"/>
      <c r="K823" s="675"/>
      <c r="L823" s="675"/>
      <c r="M823" s="675"/>
      <c r="N823" s="675"/>
      <c r="O823" s="675"/>
      <c r="P823" s="675"/>
      <c r="Q823" s="675"/>
      <c r="R823" s="675"/>
      <c r="S823" s="675"/>
      <c r="T823" s="675"/>
      <c r="U823" s="675"/>
      <c r="V823" s="675"/>
      <c r="W823" s="327"/>
      <c r="X823" s="327"/>
      <c r="Y823" s="327"/>
      <c r="Z823" s="327"/>
      <c r="AA823" s="327"/>
    </row>
    <row r="824" spans="1:27" s="40" customFormat="1" ht="15">
      <c r="A824" s="327"/>
      <c r="B824" s="327"/>
      <c r="C824" s="327"/>
      <c r="D824" s="327"/>
      <c r="E824" s="327"/>
      <c r="F824" s="327"/>
      <c r="G824" s="675"/>
      <c r="H824" s="675"/>
      <c r="I824" s="675"/>
      <c r="J824" s="675"/>
      <c r="K824" s="675"/>
      <c r="L824" s="675"/>
      <c r="M824" s="675"/>
      <c r="N824" s="675"/>
      <c r="O824" s="675"/>
      <c r="P824" s="675"/>
      <c r="Q824" s="675"/>
      <c r="R824" s="675"/>
      <c r="S824" s="675"/>
      <c r="T824" s="675"/>
      <c r="U824" s="675"/>
      <c r="V824" s="675"/>
      <c r="W824" s="327"/>
      <c r="X824" s="327"/>
      <c r="Y824" s="327"/>
      <c r="Z824" s="327"/>
      <c r="AA824" s="327"/>
    </row>
    <row r="825" spans="1:27" s="40" customFormat="1" ht="15">
      <c r="A825" s="327"/>
      <c r="B825" s="327"/>
      <c r="C825" s="327"/>
      <c r="D825" s="327"/>
      <c r="E825" s="327"/>
      <c r="F825" s="327"/>
      <c r="G825" s="675"/>
      <c r="H825" s="675"/>
      <c r="I825" s="675"/>
      <c r="J825" s="675"/>
      <c r="K825" s="675"/>
      <c r="L825" s="675"/>
      <c r="M825" s="675"/>
      <c r="N825" s="675"/>
      <c r="O825" s="675"/>
      <c r="P825" s="675"/>
      <c r="Q825" s="675"/>
      <c r="R825" s="675"/>
      <c r="S825" s="675"/>
      <c r="T825" s="675"/>
      <c r="U825" s="675"/>
      <c r="V825" s="675"/>
      <c r="W825" s="327"/>
      <c r="X825" s="327"/>
      <c r="Y825" s="327"/>
      <c r="Z825" s="327"/>
      <c r="AA825" s="327"/>
    </row>
    <row r="826" spans="1:27" s="40" customFormat="1" ht="15">
      <c r="A826" s="327"/>
      <c r="B826" s="327"/>
      <c r="C826" s="327"/>
      <c r="D826" s="327"/>
      <c r="E826" s="327"/>
      <c r="F826" s="327"/>
      <c r="G826" s="675"/>
      <c r="H826" s="675"/>
      <c r="I826" s="675"/>
      <c r="J826" s="675"/>
      <c r="K826" s="675"/>
      <c r="L826" s="675"/>
      <c r="M826" s="675"/>
      <c r="N826" s="675"/>
      <c r="O826" s="675"/>
      <c r="P826" s="675"/>
      <c r="Q826" s="675"/>
      <c r="R826" s="675"/>
      <c r="S826" s="675"/>
      <c r="T826" s="675"/>
      <c r="U826" s="675"/>
      <c r="V826" s="675"/>
      <c r="W826" s="327"/>
      <c r="X826" s="327"/>
      <c r="Y826" s="327"/>
      <c r="Z826" s="327"/>
      <c r="AA826" s="327"/>
    </row>
    <row r="827" spans="1:27" s="40" customFormat="1" ht="15">
      <c r="A827" s="327"/>
      <c r="B827" s="327"/>
      <c r="C827" s="327"/>
      <c r="D827" s="327"/>
      <c r="E827" s="327"/>
      <c r="F827" s="327"/>
      <c r="G827" s="675"/>
      <c r="H827" s="675"/>
      <c r="I827" s="675"/>
      <c r="J827" s="675"/>
      <c r="K827" s="675"/>
      <c r="L827" s="675"/>
      <c r="M827" s="675"/>
      <c r="N827" s="675"/>
      <c r="O827" s="675"/>
      <c r="P827" s="675"/>
      <c r="Q827" s="675"/>
      <c r="R827" s="675"/>
      <c r="S827" s="675"/>
      <c r="T827" s="675"/>
      <c r="U827" s="675"/>
      <c r="V827" s="675"/>
      <c r="W827" s="327"/>
      <c r="X827" s="327"/>
      <c r="Y827" s="327"/>
      <c r="Z827" s="327"/>
      <c r="AA827" s="327"/>
    </row>
    <row r="828" spans="1:27" s="40" customFormat="1" ht="15">
      <c r="A828" s="327"/>
      <c r="B828" s="327"/>
      <c r="C828" s="327"/>
      <c r="D828" s="327"/>
      <c r="E828" s="327"/>
      <c r="F828" s="327"/>
      <c r="G828" s="675"/>
      <c r="H828" s="675"/>
      <c r="I828" s="675"/>
      <c r="J828" s="675"/>
      <c r="K828" s="675"/>
      <c r="L828" s="675"/>
      <c r="M828" s="675"/>
      <c r="N828" s="675"/>
      <c r="O828" s="675"/>
      <c r="P828" s="675"/>
      <c r="Q828" s="675"/>
      <c r="R828" s="675"/>
      <c r="S828" s="675"/>
      <c r="T828" s="675"/>
      <c r="U828" s="675"/>
      <c r="V828" s="675"/>
      <c r="W828" s="327"/>
      <c r="X828" s="327"/>
      <c r="Y828" s="327"/>
      <c r="Z828" s="327"/>
      <c r="AA828" s="327"/>
    </row>
    <row r="829" spans="1:27" s="40" customFormat="1" ht="15">
      <c r="A829" s="327"/>
      <c r="B829" s="327"/>
      <c r="C829" s="327"/>
      <c r="D829" s="327"/>
      <c r="E829" s="327"/>
      <c r="F829" s="327"/>
      <c r="G829" s="675"/>
      <c r="H829" s="675"/>
      <c r="I829" s="675"/>
      <c r="J829" s="675"/>
      <c r="K829" s="675"/>
      <c r="L829" s="675"/>
      <c r="M829" s="675"/>
      <c r="N829" s="675"/>
      <c r="O829" s="675"/>
      <c r="P829" s="675"/>
      <c r="Q829" s="675"/>
      <c r="R829" s="675"/>
      <c r="S829" s="675"/>
      <c r="T829" s="675"/>
      <c r="U829" s="675"/>
      <c r="V829" s="675"/>
      <c r="W829" s="327"/>
      <c r="X829" s="327"/>
      <c r="Y829" s="327"/>
      <c r="Z829" s="327"/>
      <c r="AA829" s="327"/>
    </row>
    <row r="830" spans="1:27" s="40" customFormat="1" ht="15">
      <c r="A830" s="327"/>
      <c r="B830" s="327"/>
      <c r="C830" s="327"/>
      <c r="D830" s="327"/>
      <c r="E830" s="327"/>
      <c r="F830" s="327"/>
      <c r="G830" s="675"/>
      <c r="H830" s="675"/>
      <c r="I830" s="675"/>
      <c r="J830" s="675"/>
      <c r="K830" s="675"/>
      <c r="L830" s="675"/>
      <c r="M830" s="675"/>
      <c r="N830" s="675"/>
      <c r="O830" s="675"/>
      <c r="P830" s="675"/>
      <c r="Q830" s="675"/>
      <c r="R830" s="675"/>
      <c r="S830" s="675"/>
      <c r="T830" s="675"/>
      <c r="U830" s="675"/>
      <c r="V830" s="675"/>
      <c r="W830" s="327"/>
      <c r="X830" s="327"/>
      <c r="Y830" s="327"/>
      <c r="Z830" s="327"/>
      <c r="AA830" s="327"/>
    </row>
    <row r="831" spans="1:27" s="40" customFormat="1" ht="15">
      <c r="A831" s="327"/>
      <c r="B831" s="327"/>
      <c r="C831" s="327"/>
      <c r="D831" s="327"/>
      <c r="E831" s="327"/>
      <c r="F831" s="327"/>
      <c r="G831" s="675"/>
      <c r="H831" s="675"/>
      <c r="I831" s="675"/>
      <c r="J831" s="675"/>
      <c r="K831" s="675"/>
      <c r="L831" s="675"/>
      <c r="M831" s="675"/>
      <c r="N831" s="675"/>
      <c r="O831" s="675"/>
      <c r="P831" s="675"/>
      <c r="Q831" s="675"/>
      <c r="R831" s="675"/>
      <c r="S831" s="675"/>
      <c r="T831" s="675"/>
      <c r="U831" s="675"/>
      <c r="V831" s="675"/>
      <c r="W831" s="327"/>
      <c r="X831" s="327"/>
      <c r="Y831" s="327"/>
      <c r="Z831" s="327"/>
      <c r="AA831" s="327"/>
    </row>
    <row r="832" spans="1:27" s="40" customFormat="1" ht="15">
      <c r="A832" s="327"/>
      <c r="B832" s="327"/>
      <c r="C832" s="327"/>
      <c r="D832" s="327"/>
      <c r="E832" s="327"/>
      <c r="F832" s="327"/>
      <c r="G832" s="675"/>
      <c r="H832" s="675"/>
      <c r="I832" s="675"/>
      <c r="J832" s="675"/>
      <c r="K832" s="675"/>
      <c r="L832" s="675"/>
      <c r="M832" s="675"/>
      <c r="N832" s="675"/>
      <c r="O832" s="675"/>
      <c r="P832" s="675"/>
      <c r="Q832" s="675"/>
      <c r="R832" s="675"/>
      <c r="S832" s="675"/>
      <c r="T832" s="675"/>
      <c r="U832" s="675"/>
      <c r="V832" s="675"/>
      <c r="W832" s="327"/>
      <c r="X832" s="327"/>
      <c r="Y832" s="327"/>
      <c r="Z832" s="327"/>
      <c r="AA832" s="327"/>
    </row>
    <row r="833" spans="1:27" s="40" customFormat="1" ht="15">
      <c r="A833" s="327"/>
      <c r="B833" s="327"/>
      <c r="C833" s="327"/>
      <c r="D833" s="327"/>
      <c r="E833" s="327"/>
      <c r="F833" s="327"/>
      <c r="G833" s="675"/>
      <c r="H833" s="675"/>
      <c r="I833" s="675"/>
      <c r="J833" s="675"/>
      <c r="K833" s="675"/>
      <c r="L833" s="675"/>
      <c r="M833" s="675"/>
      <c r="N833" s="675"/>
      <c r="O833" s="675"/>
      <c r="P833" s="675"/>
      <c r="Q833" s="675"/>
      <c r="R833" s="675"/>
      <c r="S833" s="675"/>
      <c r="T833" s="675"/>
      <c r="U833" s="675"/>
      <c r="V833" s="675"/>
      <c r="W833" s="327"/>
      <c r="X833" s="327"/>
      <c r="Y833" s="327"/>
      <c r="Z833" s="327"/>
      <c r="AA833" s="327"/>
    </row>
    <row r="834" spans="1:27" s="40" customFormat="1" ht="15">
      <c r="A834" s="327"/>
      <c r="B834" s="327"/>
      <c r="C834" s="327"/>
      <c r="D834" s="327"/>
      <c r="E834" s="327"/>
      <c r="F834" s="327"/>
      <c r="G834" s="675"/>
      <c r="H834" s="675"/>
      <c r="I834" s="675"/>
      <c r="J834" s="675"/>
      <c r="K834" s="675"/>
      <c r="L834" s="675"/>
      <c r="M834" s="675"/>
      <c r="N834" s="675"/>
      <c r="O834" s="675"/>
      <c r="P834" s="675"/>
      <c r="Q834" s="675"/>
      <c r="R834" s="675"/>
      <c r="S834" s="675"/>
      <c r="T834" s="675"/>
      <c r="U834" s="675"/>
      <c r="V834" s="675"/>
      <c r="W834" s="327"/>
      <c r="X834" s="327"/>
      <c r="Y834" s="327"/>
      <c r="Z834" s="327"/>
      <c r="AA834" s="327"/>
    </row>
    <row r="835" spans="1:27" s="40" customFormat="1" ht="15">
      <c r="A835" s="327"/>
      <c r="B835" s="327"/>
      <c r="C835" s="327"/>
      <c r="D835" s="327"/>
      <c r="E835" s="327"/>
      <c r="F835" s="327"/>
      <c r="G835" s="675"/>
      <c r="H835" s="675"/>
      <c r="I835" s="675"/>
      <c r="J835" s="675"/>
      <c r="K835" s="675"/>
      <c r="L835" s="675"/>
      <c r="M835" s="675"/>
      <c r="N835" s="675"/>
      <c r="O835" s="675"/>
      <c r="P835" s="675"/>
      <c r="Q835" s="675"/>
      <c r="R835" s="675"/>
      <c r="S835" s="675"/>
      <c r="T835" s="675"/>
      <c r="U835" s="675"/>
      <c r="V835" s="675"/>
      <c r="W835" s="327"/>
      <c r="X835" s="327"/>
      <c r="Y835" s="327"/>
      <c r="Z835" s="327"/>
      <c r="AA835" s="327"/>
    </row>
    <row r="836" spans="1:27" s="40" customFormat="1" ht="15">
      <c r="A836" s="327"/>
      <c r="B836" s="327"/>
      <c r="C836" s="327"/>
      <c r="D836" s="327"/>
      <c r="E836" s="327"/>
      <c r="F836" s="327"/>
      <c r="G836" s="675"/>
      <c r="H836" s="675"/>
      <c r="I836" s="675"/>
      <c r="J836" s="675"/>
      <c r="K836" s="675"/>
      <c r="L836" s="675"/>
      <c r="M836" s="675"/>
      <c r="N836" s="675"/>
      <c r="O836" s="675"/>
      <c r="P836" s="675"/>
      <c r="Q836" s="675"/>
      <c r="R836" s="675"/>
      <c r="S836" s="675"/>
      <c r="T836" s="675"/>
      <c r="U836" s="675"/>
      <c r="V836" s="675"/>
      <c r="W836" s="327"/>
      <c r="X836" s="327"/>
      <c r="Y836" s="327"/>
      <c r="Z836" s="327"/>
      <c r="AA836" s="327"/>
    </row>
    <row r="837" spans="1:27" s="40" customFormat="1" ht="15">
      <c r="A837" s="327"/>
      <c r="B837" s="327"/>
      <c r="C837" s="327"/>
      <c r="D837" s="327"/>
      <c r="E837" s="327"/>
      <c r="F837" s="327"/>
      <c r="G837" s="675"/>
      <c r="H837" s="675"/>
      <c r="I837" s="675"/>
      <c r="J837" s="675"/>
      <c r="K837" s="675"/>
      <c r="L837" s="675"/>
      <c r="M837" s="675"/>
      <c r="N837" s="675"/>
      <c r="O837" s="675"/>
      <c r="P837" s="675"/>
      <c r="Q837" s="675"/>
      <c r="R837" s="675"/>
      <c r="S837" s="675"/>
      <c r="T837" s="675"/>
      <c r="U837" s="675"/>
      <c r="V837" s="675"/>
      <c r="W837" s="327"/>
      <c r="X837" s="327"/>
      <c r="Y837" s="327"/>
      <c r="Z837" s="327"/>
      <c r="AA837" s="327"/>
    </row>
    <row r="838" spans="1:27" s="40" customFormat="1" ht="15">
      <c r="A838" s="327"/>
      <c r="B838" s="327"/>
      <c r="C838" s="327"/>
      <c r="D838" s="327"/>
      <c r="E838" s="327"/>
      <c r="F838" s="327"/>
      <c r="G838" s="675"/>
      <c r="H838" s="675"/>
      <c r="I838" s="675"/>
      <c r="J838" s="675"/>
      <c r="K838" s="675"/>
      <c r="L838" s="675"/>
      <c r="M838" s="675"/>
      <c r="N838" s="675"/>
      <c r="O838" s="675"/>
      <c r="P838" s="675"/>
      <c r="Q838" s="675"/>
      <c r="R838" s="675"/>
      <c r="S838" s="675"/>
      <c r="T838" s="675"/>
      <c r="U838" s="675"/>
      <c r="V838" s="675"/>
      <c r="W838" s="327"/>
      <c r="X838" s="327"/>
      <c r="Y838" s="327"/>
      <c r="Z838" s="327"/>
      <c r="AA838" s="327"/>
    </row>
    <row r="839" spans="1:27" s="40" customFormat="1" ht="15">
      <c r="A839" s="327"/>
      <c r="B839" s="327"/>
      <c r="C839" s="327"/>
      <c r="D839" s="327"/>
      <c r="E839" s="327"/>
      <c r="F839" s="327"/>
      <c r="G839" s="675"/>
      <c r="H839" s="675"/>
      <c r="I839" s="675"/>
      <c r="J839" s="675"/>
      <c r="K839" s="675"/>
      <c r="L839" s="675"/>
      <c r="M839" s="675"/>
      <c r="N839" s="675"/>
      <c r="O839" s="675"/>
      <c r="P839" s="675"/>
      <c r="Q839" s="675"/>
      <c r="R839" s="675"/>
      <c r="S839" s="675"/>
      <c r="T839" s="675"/>
      <c r="U839" s="675"/>
      <c r="V839" s="675"/>
      <c r="W839" s="327"/>
      <c r="X839" s="327"/>
      <c r="Y839" s="327"/>
      <c r="Z839" s="327"/>
      <c r="AA839" s="327"/>
    </row>
    <row r="840" spans="1:27" s="40" customFormat="1" ht="15">
      <c r="A840" s="327"/>
      <c r="B840" s="327"/>
      <c r="C840" s="327"/>
      <c r="D840" s="327"/>
      <c r="E840" s="327"/>
      <c r="F840" s="327"/>
      <c r="G840" s="675"/>
      <c r="H840" s="675"/>
      <c r="I840" s="675"/>
      <c r="J840" s="675"/>
      <c r="K840" s="675"/>
      <c r="L840" s="675"/>
      <c r="M840" s="675"/>
      <c r="N840" s="675"/>
      <c r="O840" s="675"/>
      <c r="P840" s="675"/>
      <c r="Q840" s="675"/>
      <c r="R840" s="675"/>
      <c r="S840" s="675"/>
      <c r="T840" s="675"/>
      <c r="U840" s="675"/>
      <c r="V840" s="675"/>
      <c r="W840" s="327"/>
      <c r="X840" s="327"/>
      <c r="Y840" s="327"/>
      <c r="Z840" s="327"/>
      <c r="AA840" s="327"/>
    </row>
    <row r="841" spans="1:27" s="40" customFormat="1" ht="15">
      <c r="A841" s="327"/>
      <c r="B841" s="327"/>
      <c r="C841" s="327"/>
      <c r="D841" s="327"/>
      <c r="E841" s="327"/>
      <c r="F841" s="327"/>
      <c r="G841" s="675"/>
      <c r="H841" s="675"/>
      <c r="I841" s="675"/>
      <c r="J841" s="675"/>
      <c r="K841" s="675"/>
      <c r="L841" s="675"/>
      <c r="M841" s="675"/>
      <c r="N841" s="675"/>
      <c r="O841" s="675"/>
      <c r="P841" s="675"/>
      <c r="Q841" s="675"/>
      <c r="R841" s="675"/>
      <c r="S841" s="675"/>
      <c r="T841" s="675"/>
      <c r="U841" s="675"/>
      <c r="V841" s="675"/>
      <c r="W841" s="327"/>
      <c r="X841" s="327"/>
      <c r="Y841" s="327"/>
      <c r="Z841" s="327"/>
      <c r="AA841" s="327"/>
    </row>
    <row r="842" spans="1:27" s="40" customFormat="1" ht="15">
      <c r="A842" s="327"/>
      <c r="B842" s="327"/>
      <c r="C842" s="327"/>
      <c r="D842" s="327"/>
      <c r="E842" s="327"/>
      <c r="F842" s="327"/>
      <c r="G842" s="675"/>
      <c r="H842" s="675"/>
      <c r="I842" s="675"/>
      <c r="J842" s="675"/>
      <c r="K842" s="675"/>
      <c r="L842" s="675"/>
      <c r="M842" s="675"/>
      <c r="N842" s="675"/>
      <c r="O842" s="675"/>
      <c r="P842" s="675"/>
      <c r="Q842" s="675"/>
      <c r="R842" s="675"/>
      <c r="S842" s="675"/>
      <c r="T842" s="675"/>
      <c r="U842" s="675"/>
      <c r="V842" s="675"/>
      <c r="W842" s="327"/>
      <c r="X842" s="327"/>
      <c r="Y842" s="327"/>
      <c r="Z842" s="327"/>
      <c r="AA842" s="327"/>
    </row>
    <row r="843" spans="1:27" s="40" customFormat="1" ht="15">
      <c r="A843" s="327"/>
      <c r="B843" s="327"/>
      <c r="C843" s="327"/>
      <c r="D843" s="327"/>
      <c r="E843" s="327"/>
      <c r="F843" s="327"/>
      <c r="G843" s="675"/>
      <c r="H843" s="675"/>
      <c r="I843" s="675"/>
      <c r="J843" s="675"/>
      <c r="K843" s="675"/>
      <c r="L843" s="675"/>
      <c r="M843" s="675"/>
      <c r="N843" s="675"/>
      <c r="O843" s="675"/>
      <c r="P843" s="675"/>
      <c r="Q843" s="675"/>
      <c r="R843" s="675"/>
      <c r="S843" s="675"/>
      <c r="T843" s="675"/>
      <c r="U843" s="675"/>
      <c r="V843" s="675"/>
      <c r="W843" s="327"/>
      <c r="X843" s="327"/>
      <c r="Y843" s="327"/>
      <c r="Z843" s="327"/>
      <c r="AA843" s="327"/>
    </row>
    <row r="844" spans="1:27" s="40" customFormat="1" ht="15">
      <c r="A844" s="327"/>
      <c r="B844" s="327"/>
      <c r="C844" s="327"/>
      <c r="D844" s="327"/>
      <c r="E844" s="327"/>
      <c r="F844" s="327"/>
      <c r="G844" s="675"/>
      <c r="H844" s="675"/>
      <c r="I844" s="675"/>
      <c r="J844" s="675"/>
      <c r="K844" s="675"/>
      <c r="L844" s="675"/>
      <c r="M844" s="675"/>
      <c r="N844" s="675"/>
      <c r="O844" s="675"/>
      <c r="P844" s="675"/>
      <c r="Q844" s="675"/>
      <c r="R844" s="675"/>
      <c r="S844" s="675"/>
      <c r="T844" s="675"/>
      <c r="U844" s="675"/>
      <c r="V844" s="675"/>
      <c r="W844" s="327"/>
      <c r="X844" s="327"/>
      <c r="Y844" s="327"/>
      <c r="Z844" s="327"/>
      <c r="AA844" s="327"/>
    </row>
    <row r="845" spans="1:27" s="40" customFormat="1" ht="15">
      <c r="A845" s="327"/>
      <c r="B845" s="327"/>
      <c r="C845" s="327"/>
      <c r="D845" s="327"/>
      <c r="E845" s="327"/>
      <c r="F845" s="327"/>
      <c r="G845" s="675"/>
      <c r="H845" s="675"/>
      <c r="I845" s="675"/>
      <c r="J845" s="675"/>
      <c r="K845" s="675"/>
      <c r="L845" s="675"/>
      <c r="M845" s="675"/>
      <c r="N845" s="675"/>
      <c r="O845" s="675"/>
      <c r="P845" s="675"/>
      <c r="Q845" s="675"/>
      <c r="R845" s="675"/>
      <c r="S845" s="675"/>
      <c r="T845" s="675"/>
      <c r="U845" s="675"/>
      <c r="V845" s="675"/>
      <c r="W845" s="327"/>
      <c r="X845" s="327"/>
      <c r="Y845" s="327"/>
      <c r="Z845" s="327"/>
      <c r="AA845" s="327"/>
    </row>
    <row r="846" spans="1:27" s="40" customFormat="1" ht="15">
      <c r="A846" s="327"/>
      <c r="B846" s="327"/>
      <c r="C846" s="327"/>
      <c r="D846" s="327"/>
      <c r="E846" s="327"/>
      <c r="F846" s="327"/>
      <c r="G846" s="675"/>
      <c r="H846" s="675"/>
      <c r="I846" s="675"/>
      <c r="J846" s="675"/>
      <c r="K846" s="675"/>
      <c r="L846" s="675"/>
      <c r="M846" s="675"/>
      <c r="N846" s="675"/>
      <c r="O846" s="675"/>
      <c r="P846" s="675"/>
      <c r="Q846" s="675"/>
      <c r="R846" s="675"/>
      <c r="S846" s="675"/>
      <c r="T846" s="675"/>
      <c r="U846" s="675"/>
      <c r="V846" s="675"/>
      <c r="W846" s="327"/>
      <c r="X846" s="327"/>
      <c r="Y846" s="327"/>
      <c r="Z846" s="327"/>
      <c r="AA846" s="327"/>
    </row>
    <row r="847" spans="1:27" s="40" customFormat="1" ht="15">
      <c r="A847" s="327"/>
      <c r="B847" s="327"/>
      <c r="C847" s="327"/>
      <c r="D847" s="327"/>
      <c r="E847" s="327"/>
      <c r="F847" s="327"/>
      <c r="G847" s="675"/>
      <c r="H847" s="675"/>
      <c r="I847" s="675"/>
      <c r="J847" s="675"/>
      <c r="K847" s="675"/>
      <c r="L847" s="675"/>
      <c r="M847" s="675"/>
      <c r="N847" s="675"/>
      <c r="O847" s="675"/>
      <c r="P847" s="675"/>
      <c r="Q847" s="675"/>
      <c r="R847" s="675"/>
      <c r="S847" s="675"/>
      <c r="T847" s="675"/>
      <c r="U847" s="675"/>
      <c r="V847" s="675"/>
      <c r="W847" s="327"/>
      <c r="X847" s="327"/>
      <c r="Y847" s="327"/>
      <c r="Z847" s="327"/>
      <c r="AA847" s="327"/>
    </row>
    <row r="848" spans="1:27" s="40" customFormat="1" ht="15">
      <c r="A848" s="327"/>
      <c r="B848" s="327"/>
      <c r="C848" s="327"/>
      <c r="D848" s="327"/>
      <c r="E848" s="327"/>
      <c r="F848" s="327"/>
      <c r="G848" s="675"/>
      <c r="H848" s="675"/>
      <c r="I848" s="675"/>
      <c r="J848" s="675"/>
      <c r="K848" s="675"/>
      <c r="L848" s="675"/>
      <c r="M848" s="675"/>
      <c r="N848" s="675"/>
      <c r="O848" s="675"/>
      <c r="P848" s="675"/>
      <c r="Q848" s="675"/>
      <c r="R848" s="675"/>
      <c r="S848" s="675"/>
      <c r="T848" s="675"/>
      <c r="U848" s="675"/>
      <c r="V848" s="675"/>
      <c r="W848" s="327"/>
      <c r="X848" s="327"/>
      <c r="Y848" s="327"/>
      <c r="Z848" s="327"/>
      <c r="AA848" s="327"/>
    </row>
    <row r="849" spans="1:27" s="40" customFormat="1" ht="15">
      <c r="A849" s="327"/>
      <c r="B849" s="327"/>
      <c r="C849" s="327"/>
      <c r="D849" s="327"/>
      <c r="E849" s="327"/>
      <c r="F849" s="327"/>
      <c r="G849" s="675"/>
      <c r="H849" s="675"/>
      <c r="I849" s="675"/>
      <c r="J849" s="675"/>
      <c r="K849" s="675"/>
      <c r="L849" s="675"/>
      <c r="M849" s="675"/>
      <c r="N849" s="675"/>
      <c r="O849" s="675"/>
      <c r="P849" s="675"/>
      <c r="Q849" s="675"/>
      <c r="R849" s="675"/>
      <c r="S849" s="675"/>
      <c r="T849" s="675"/>
      <c r="U849" s="675"/>
      <c r="V849" s="675"/>
      <c r="W849" s="327"/>
      <c r="X849" s="327"/>
      <c r="Y849" s="327"/>
      <c r="Z849" s="327"/>
      <c r="AA849" s="327"/>
    </row>
    <row r="850" spans="1:27" s="40" customFormat="1" ht="15">
      <c r="A850" s="327"/>
      <c r="B850" s="327"/>
      <c r="C850" s="327"/>
      <c r="D850" s="327"/>
      <c r="E850" s="327"/>
      <c r="F850" s="327"/>
      <c r="G850" s="675"/>
      <c r="H850" s="675"/>
      <c r="I850" s="675"/>
      <c r="J850" s="675"/>
      <c r="K850" s="675"/>
      <c r="L850" s="675"/>
      <c r="M850" s="675"/>
      <c r="N850" s="675"/>
      <c r="O850" s="675"/>
      <c r="P850" s="675"/>
      <c r="Q850" s="675"/>
      <c r="R850" s="675"/>
      <c r="S850" s="675"/>
      <c r="T850" s="675"/>
      <c r="U850" s="675"/>
      <c r="V850" s="675"/>
      <c r="W850" s="327"/>
      <c r="X850" s="327"/>
      <c r="Y850" s="327"/>
      <c r="Z850" s="327"/>
      <c r="AA850" s="327"/>
    </row>
    <row r="851" spans="1:27" s="40" customFormat="1" ht="15">
      <c r="A851" s="327"/>
      <c r="B851" s="327"/>
      <c r="C851" s="327"/>
      <c r="D851" s="327"/>
      <c r="E851" s="327"/>
      <c r="F851" s="327"/>
      <c r="G851" s="675"/>
      <c r="H851" s="675"/>
      <c r="I851" s="675"/>
      <c r="J851" s="675"/>
      <c r="K851" s="675"/>
      <c r="L851" s="675"/>
      <c r="M851" s="675"/>
      <c r="N851" s="675"/>
      <c r="O851" s="675"/>
      <c r="P851" s="675"/>
      <c r="Q851" s="675"/>
      <c r="R851" s="675"/>
      <c r="S851" s="675"/>
      <c r="T851" s="675"/>
      <c r="U851" s="675"/>
      <c r="V851" s="675"/>
      <c r="W851" s="327"/>
      <c r="X851" s="327"/>
      <c r="Y851" s="327"/>
      <c r="Z851" s="327"/>
      <c r="AA851" s="327"/>
    </row>
    <row r="852" spans="1:27" s="40" customFormat="1" ht="15">
      <c r="A852" s="327"/>
      <c r="B852" s="327"/>
      <c r="C852" s="327"/>
      <c r="D852" s="327"/>
      <c r="E852" s="327"/>
      <c r="F852" s="327"/>
      <c r="G852" s="675"/>
      <c r="H852" s="675"/>
      <c r="I852" s="675"/>
      <c r="J852" s="675"/>
      <c r="K852" s="675"/>
      <c r="L852" s="675"/>
      <c r="M852" s="675"/>
      <c r="N852" s="675"/>
      <c r="O852" s="675"/>
      <c r="P852" s="675"/>
      <c r="Q852" s="675"/>
      <c r="R852" s="675"/>
      <c r="S852" s="675"/>
      <c r="T852" s="675"/>
      <c r="U852" s="675"/>
      <c r="V852" s="675"/>
      <c r="W852" s="327"/>
      <c r="X852" s="327"/>
      <c r="Y852" s="327"/>
      <c r="Z852" s="327"/>
      <c r="AA852" s="327"/>
    </row>
    <row r="853" spans="1:27" s="40" customFormat="1" ht="15">
      <c r="A853" s="327"/>
      <c r="B853" s="327"/>
      <c r="C853" s="327"/>
      <c r="D853" s="327"/>
      <c r="E853" s="327"/>
      <c r="F853" s="327"/>
      <c r="G853" s="675"/>
      <c r="H853" s="675"/>
      <c r="I853" s="675"/>
      <c r="J853" s="675"/>
      <c r="K853" s="675"/>
      <c r="L853" s="675"/>
      <c r="M853" s="675"/>
      <c r="N853" s="675"/>
      <c r="O853" s="675"/>
      <c r="P853" s="675"/>
      <c r="Q853" s="675"/>
      <c r="R853" s="675"/>
      <c r="S853" s="675"/>
      <c r="T853" s="675"/>
      <c r="U853" s="675"/>
      <c r="V853" s="675"/>
      <c r="W853" s="327"/>
      <c r="X853" s="327"/>
      <c r="Y853" s="327"/>
      <c r="Z853" s="327"/>
      <c r="AA853" s="327"/>
    </row>
    <row r="854" spans="1:27" s="40" customFormat="1" ht="15">
      <c r="A854" s="327"/>
      <c r="B854" s="327"/>
      <c r="C854" s="327"/>
      <c r="D854" s="327"/>
      <c r="E854" s="327"/>
      <c r="F854" s="327"/>
      <c r="G854" s="675"/>
      <c r="H854" s="675"/>
      <c r="I854" s="675"/>
      <c r="J854" s="675"/>
      <c r="K854" s="675"/>
      <c r="L854" s="675"/>
      <c r="M854" s="675"/>
      <c r="N854" s="675"/>
      <c r="O854" s="675"/>
      <c r="P854" s="675"/>
      <c r="Q854" s="675"/>
      <c r="R854" s="675"/>
      <c r="S854" s="675"/>
      <c r="T854" s="675"/>
      <c r="U854" s="675"/>
      <c r="V854" s="675"/>
      <c r="W854" s="327"/>
      <c r="X854" s="327"/>
      <c r="Y854" s="327"/>
      <c r="Z854" s="327"/>
      <c r="AA854" s="327"/>
    </row>
    <row r="855" spans="1:27" s="40" customFormat="1" ht="15">
      <c r="A855" s="327"/>
      <c r="B855" s="327"/>
      <c r="C855" s="327"/>
      <c r="D855" s="327"/>
      <c r="E855" s="327"/>
      <c r="F855" s="327"/>
      <c r="G855" s="675"/>
      <c r="H855" s="675"/>
      <c r="I855" s="675"/>
      <c r="J855" s="675"/>
      <c r="K855" s="675"/>
      <c r="L855" s="675"/>
      <c r="M855" s="675"/>
      <c r="N855" s="675"/>
      <c r="O855" s="675"/>
      <c r="P855" s="675"/>
      <c r="Q855" s="675"/>
      <c r="R855" s="675"/>
      <c r="S855" s="675"/>
      <c r="T855" s="675"/>
      <c r="U855" s="675"/>
      <c r="V855" s="675"/>
      <c r="W855" s="327"/>
      <c r="X855" s="327"/>
      <c r="Y855" s="327"/>
      <c r="Z855" s="327"/>
      <c r="AA855" s="327"/>
    </row>
    <row r="856" spans="1:27" s="40" customFormat="1" ht="15">
      <c r="A856" s="327"/>
      <c r="B856" s="327"/>
      <c r="C856" s="327"/>
      <c r="D856" s="327"/>
      <c r="E856" s="327"/>
      <c r="F856" s="327"/>
      <c r="G856" s="675"/>
      <c r="H856" s="675"/>
      <c r="I856" s="675"/>
      <c r="J856" s="675"/>
      <c r="K856" s="675"/>
      <c r="L856" s="675"/>
      <c r="M856" s="675"/>
      <c r="N856" s="675"/>
      <c r="O856" s="675"/>
      <c r="P856" s="675"/>
      <c r="Q856" s="675"/>
      <c r="R856" s="675"/>
      <c r="S856" s="675"/>
      <c r="T856" s="675"/>
      <c r="U856" s="675"/>
      <c r="V856" s="675"/>
      <c r="W856" s="327"/>
      <c r="X856" s="327"/>
      <c r="Y856" s="327"/>
      <c r="Z856" s="327"/>
      <c r="AA856" s="327"/>
    </row>
    <row r="857" spans="1:27" s="40" customFormat="1" ht="15">
      <c r="A857" s="327"/>
      <c r="B857" s="327"/>
      <c r="C857" s="327"/>
      <c r="D857" s="327"/>
      <c r="E857" s="327"/>
      <c r="F857" s="327"/>
      <c r="G857" s="675"/>
      <c r="H857" s="675"/>
      <c r="I857" s="675"/>
      <c r="J857" s="675"/>
      <c r="K857" s="675"/>
      <c r="L857" s="675"/>
      <c r="M857" s="675"/>
      <c r="N857" s="675"/>
      <c r="O857" s="675"/>
      <c r="P857" s="675"/>
      <c r="Q857" s="675"/>
      <c r="R857" s="675"/>
      <c r="S857" s="675"/>
      <c r="T857" s="675"/>
      <c r="U857" s="675"/>
      <c r="V857" s="675"/>
      <c r="W857" s="327"/>
      <c r="X857" s="327"/>
      <c r="Y857" s="327"/>
      <c r="Z857" s="327"/>
      <c r="AA857" s="327"/>
    </row>
    <row r="858" spans="1:27" s="40" customFormat="1" ht="15">
      <c r="A858" s="327"/>
      <c r="B858" s="327"/>
      <c r="C858" s="327"/>
      <c r="D858" s="327"/>
      <c r="E858" s="327"/>
      <c r="F858" s="327"/>
      <c r="G858" s="675"/>
      <c r="H858" s="675"/>
      <c r="I858" s="675"/>
      <c r="J858" s="675"/>
      <c r="K858" s="675"/>
      <c r="L858" s="675"/>
      <c r="M858" s="675"/>
      <c r="N858" s="675"/>
      <c r="O858" s="675"/>
      <c r="P858" s="675"/>
      <c r="Q858" s="675"/>
      <c r="R858" s="675"/>
      <c r="S858" s="675"/>
      <c r="T858" s="675"/>
      <c r="U858" s="675"/>
      <c r="V858" s="675"/>
      <c r="W858" s="327"/>
      <c r="X858" s="327"/>
      <c r="Y858" s="327"/>
      <c r="Z858" s="327"/>
      <c r="AA858" s="327"/>
    </row>
    <row r="859" spans="1:27" s="40" customFormat="1" ht="15">
      <c r="A859" s="327"/>
      <c r="B859" s="327"/>
      <c r="C859" s="327"/>
      <c r="D859" s="327"/>
      <c r="E859" s="327"/>
      <c r="F859" s="327"/>
      <c r="G859" s="675"/>
      <c r="H859" s="675"/>
      <c r="I859" s="675"/>
      <c r="J859" s="675"/>
      <c r="K859" s="675"/>
      <c r="L859" s="675"/>
      <c r="M859" s="675"/>
      <c r="N859" s="675"/>
      <c r="O859" s="675"/>
      <c r="P859" s="675"/>
      <c r="Q859" s="675"/>
      <c r="R859" s="675"/>
      <c r="S859" s="675"/>
      <c r="T859" s="675"/>
      <c r="U859" s="675"/>
      <c r="V859" s="675"/>
      <c r="W859" s="327"/>
      <c r="X859" s="327"/>
      <c r="Y859" s="327"/>
      <c r="Z859" s="327"/>
      <c r="AA859" s="327"/>
    </row>
    <row r="860" spans="1:27" s="40" customFormat="1" ht="15">
      <c r="A860" s="327"/>
      <c r="B860" s="327"/>
      <c r="C860" s="327"/>
      <c r="D860" s="327"/>
      <c r="E860" s="327"/>
      <c r="F860" s="327"/>
      <c r="G860" s="675"/>
      <c r="H860" s="675"/>
      <c r="I860" s="675"/>
      <c r="J860" s="675"/>
      <c r="K860" s="675"/>
      <c r="L860" s="675"/>
      <c r="M860" s="675"/>
      <c r="N860" s="675"/>
      <c r="O860" s="675"/>
      <c r="P860" s="675"/>
      <c r="Q860" s="675"/>
      <c r="R860" s="675"/>
      <c r="S860" s="675"/>
      <c r="T860" s="675"/>
      <c r="U860" s="675"/>
      <c r="V860" s="675"/>
      <c r="W860" s="327"/>
      <c r="X860" s="327"/>
      <c r="Y860" s="327"/>
      <c r="Z860" s="327"/>
      <c r="AA860" s="327"/>
    </row>
    <row r="861" spans="1:27" s="40" customFormat="1" ht="15">
      <c r="A861" s="327"/>
      <c r="B861" s="327"/>
      <c r="C861" s="327"/>
      <c r="D861" s="327"/>
      <c r="E861" s="327"/>
      <c r="F861" s="327"/>
      <c r="G861" s="675"/>
      <c r="H861" s="675"/>
      <c r="I861" s="675"/>
      <c r="J861" s="675"/>
      <c r="K861" s="675"/>
      <c r="L861" s="675"/>
      <c r="M861" s="675"/>
      <c r="N861" s="675"/>
      <c r="O861" s="675"/>
      <c r="P861" s="675"/>
      <c r="Q861" s="675"/>
      <c r="R861" s="675"/>
      <c r="S861" s="675"/>
      <c r="T861" s="675"/>
      <c r="U861" s="675"/>
      <c r="V861" s="675"/>
      <c r="W861" s="327"/>
      <c r="X861" s="327"/>
      <c r="Y861" s="327"/>
      <c r="Z861" s="327"/>
      <c r="AA861" s="327"/>
    </row>
    <row r="862" spans="1:27" s="40" customFormat="1" ht="15">
      <c r="A862" s="327"/>
      <c r="B862" s="327"/>
      <c r="C862" s="327"/>
      <c r="D862" s="327"/>
      <c r="E862" s="327"/>
      <c r="F862" s="327"/>
      <c r="G862" s="675"/>
      <c r="H862" s="675"/>
      <c r="I862" s="675"/>
      <c r="J862" s="675"/>
      <c r="K862" s="675"/>
      <c r="L862" s="675"/>
      <c r="M862" s="675"/>
      <c r="N862" s="675"/>
      <c r="O862" s="675"/>
      <c r="P862" s="675"/>
      <c r="Q862" s="675"/>
      <c r="R862" s="675"/>
      <c r="S862" s="675"/>
      <c r="T862" s="675"/>
      <c r="U862" s="675"/>
      <c r="V862" s="675"/>
      <c r="W862" s="327"/>
      <c r="X862" s="327"/>
      <c r="Y862" s="327"/>
      <c r="Z862" s="327"/>
      <c r="AA862" s="327"/>
    </row>
    <row r="863" spans="1:27" s="40" customFormat="1" ht="15">
      <c r="A863" s="327"/>
      <c r="B863" s="327"/>
      <c r="C863" s="327"/>
      <c r="D863" s="327"/>
      <c r="E863" s="327"/>
      <c r="F863" s="327"/>
      <c r="G863" s="675"/>
      <c r="H863" s="675"/>
      <c r="I863" s="675"/>
      <c r="J863" s="675"/>
      <c r="K863" s="675"/>
      <c r="L863" s="675"/>
      <c r="M863" s="675"/>
      <c r="N863" s="675"/>
      <c r="O863" s="675"/>
      <c r="P863" s="675"/>
      <c r="Q863" s="675"/>
      <c r="R863" s="675"/>
      <c r="S863" s="675"/>
      <c r="T863" s="675"/>
      <c r="U863" s="675"/>
      <c r="V863" s="675"/>
      <c r="W863" s="327"/>
      <c r="X863" s="327"/>
      <c r="Y863" s="327"/>
      <c r="Z863" s="327"/>
      <c r="AA863" s="327"/>
    </row>
    <row r="864" spans="1:27" s="40" customFormat="1" ht="15">
      <c r="A864" s="327"/>
      <c r="B864" s="327"/>
      <c r="C864" s="327"/>
      <c r="D864" s="327"/>
      <c r="E864" s="327"/>
      <c r="F864" s="327"/>
      <c r="G864" s="675"/>
      <c r="H864" s="675"/>
      <c r="I864" s="675"/>
      <c r="J864" s="675"/>
      <c r="K864" s="675"/>
      <c r="L864" s="675"/>
      <c r="M864" s="675"/>
      <c r="N864" s="675"/>
      <c r="O864" s="675"/>
      <c r="P864" s="675"/>
      <c r="Q864" s="675"/>
      <c r="R864" s="675"/>
      <c r="S864" s="675"/>
      <c r="T864" s="675"/>
      <c r="U864" s="675"/>
      <c r="V864" s="675"/>
      <c r="W864" s="327"/>
      <c r="X864" s="327"/>
      <c r="Y864" s="327"/>
      <c r="Z864" s="327"/>
      <c r="AA864" s="327"/>
    </row>
    <row r="865" spans="1:27" s="40" customFormat="1" ht="15">
      <c r="A865" s="327"/>
      <c r="B865" s="327"/>
      <c r="C865" s="327"/>
      <c r="D865" s="327"/>
      <c r="E865" s="327"/>
      <c r="F865" s="327"/>
      <c r="G865" s="675"/>
      <c r="H865" s="675"/>
      <c r="I865" s="675"/>
      <c r="J865" s="675"/>
      <c r="K865" s="675"/>
      <c r="L865" s="675"/>
      <c r="M865" s="675"/>
      <c r="N865" s="675"/>
      <c r="O865" s="675"/>
      <c r="P865" s="675"/>
      <c r="Q865" s="675"/>
      <c r="R865" s="675"/>
      <c r="S865" s="675"/>
      <c r="T865" s="675"/>
      <c r="U865" s="675"/>
      <c r="V865" s="675"/>
      <c r="W865" s="327"/>
      <c r="X865" s="327"/>
      <c r="Y865" s="327"/>
      <c r="Z865" s="327"/>
      <c r="AA865" s="327"/>
    </row>
    <row r="866" spans="1:27" s="40" customFormat="1" ht="15">
      <c r="A866" s="327"/>
      <c r="B866" s="327"/>
      <c r="C866" s="327"/>
      <c r="D866" s="327"/>
      <c r="E866" s="327"/>
      <c r="F866" s="327"/>
      <c r="G866" s="675"/>
      <c r="H866" s="675"/>
      <c r="I866" s="675"/>
      <c r="J866" s="675"/>
      <c r="K866" s="675"/>
      <c r="L866" s="675"/>
      <c r="M866" s="675"/>
      <c r="N866" s="675"/>
      <c r="O866" s="675"/>
      <c r="P866" s="675"/>
      <c r="Q866" s="675"/>
      <c r="R866" s="675"/>
      <c r="S866" s="675"/>
      <c r="T866" s="675"/>
      <c r="U866" s="675"/>
      <c r="V866" s="675"/>
      <c r="W866" s="327"/>
      <c r="X866" s="327"/>
      <c r="Y866" s="327"/>
      <c r="Z866" s="327"/>
      <c r="AA866" s="327"/>
    </row>
    <row r="867" spans="1:27" s="40" customFormat="1" ht="15">
      <c r="A867" s="327"/>
      <c r="B867" s="327"/>
      <c r="C867" s="327"/>
      <c r="D867" s="327"/>
      <c r="E867" s="327"/>
      <c r="F867" s="327"/>
      <c r="G867" s="675"/>
      <c r="H867" s="675"/>
      <c r="I867" s="675"/>
      <c r="J867" s="675"/>
      <c r="K867" s="675"/>
      <c r="L867" s="675"/>
      <c r="M867" s="675"/>
      <c r="N867" s="675"/>
      <c r="O867" s="675"/>
      <c r="P867" s="675"/>
      <c r="Q867" s="675"/>
      <c r="R867" s="675"/>
      <c r="S867" s="675"/>
      <c r="T867" s="675"/>
      <c r="U867" s="675"/>
      <c r="V867" s="675"/>
      <c r="W867" s="327"/>
      <c r="X867" s="327"/>
      <c r="Y867" s="327"/>
      <c r="Z867" s="327"/>
      <c r="AA867" s="327"/>
    </row>
    <row r="868" spans="1:27" s="40" customFormat="1" ht="15">
      <c r="A868" s="327"/>
      <c r="B868" s="327"/>
      <c r="C868" s="327"/>
      <c r="D868" s="327"/>
      <c r="E868" s="327"/>
      <c r="F868" s="327"/>
      <c r="G868" s="675"/>
      <c r="H868" s="675"/>
      <c r="I868" s="675"/>
      <c r="J868" s="675"/>
      <c r="K868" s="675"/>
      <c r="L868" s="675"/>
      <c r="M868" s="675"/>
      <c r="N868" s="675"/>
      <c r="O868" s="675"/>
      <c r="P868" s="675"/>
      <c r="Q868" s="675"/>
      <c r="R868" s="675"/>
      <c r="S868" s="675"/>
      <c r="T868" s="675"/>
      <c r="U868" s="675"/>
      <c r="V868" s="675"/>
      <c r="W868" s="327"/>
      <c r="X868" s="327"/>
      <c r="Y868" s="327"/>
      <c r="Z868" s="327"/>
      <c r="AA868" s="327"/>
    </row>
    <row r="869" spans="1:27" s="40" customFormat="1" ht="15">
      <c r="A869" s="327"/>
      <c r="B869" s="327"/>
      <c r="C869" s="327"/>
      <c r="D869" s="327"/>
      <c r="E869" s="327"/>
      <c r="F869" s="327"/>
      <c r="G869" s="675"/>
      <c r="H869" s="675"/>
      <c r="I869" s="675"/>
      <c r="J869" s="675"/>
      <c r="K869" s="675"/>
      <c r="L869" s="675"/>
      <c r="M869" s="675"/>
      <c r="N869" s="675"/>
      <c r="O869" s="675"/>
      <c r="P869" s="675"/>
      <c r="Q869" s="675"/>
      <c r="R869" s="675"/>
      <c r="S869" s="675"/>
      <c r="T869" s="675"/>
      <c r="U869" s="675"/>
      <c r="V869" s="675"/>
      <c r="W869" s="327"/>
      <c r="X869" s="327"/>
      <c r="Y869" s="327"/>
      <c r="Z869" s="327"/>
      <c r="AA869" s="327"/>
    </row>
    <row r="870" spans="1:27" s="40" customFormat="1" ht="15">
      <c r="A870" s="327"/>
      <c r="B870" s="327"/>
      <c r="C870" s="327"/>
      <c r="D870" s="327"/>
      <c r="E870" s="327"/>
      <c r="F870" s="327"/>
      <c r="G870" s="675"/>
      <c r="H870" s="675"/>
      <c r="I870" s="675"/>
      <c r="J870" s="675"/>
      <c r="K870" s="675"/>
      <c r="L870" s="675"/>
      <c r="M870" s="675"/>
      <c r="N870" s="675"/>
      <c r="O870" s="675"/>
      <c r="P870" s="675"/>
      <c r="Q870" s="675"/>
      <c r="R870" s="675"/>
      <c r="S870" s="675"/>
      <c r="T870" s="675"/>
      <c r="U870" s="675"/>
      <c r="V870" s="675"/>
      <c r="W870" s="327"/>
      <c r="X870" s="327"/>
      <c r="Y870" s="327"/>
      <c r="Z870" s="327"/>
      <c r="AA870" s="327"/>
    </row>
    <row r="871" spans="1:27" s="40" customFormat="1" ht="15">
      <c r="A871" s="327"/>
      <c r="B871" s="327"/>
      <c r="C871" s="327"/>
      <c r="D871" s="327"/>
      <c r="E871" s="327"/>
      <c r="F871" s="327"/>
      <c r="G871" s="675"/>
      <c r="H871" s="675"/>
      <c r="I871" s="675"/>
      <c r="J871" s="675"/>
      <c r="K871" s="675"/>
      <c r="L871" s="675"/>
      <c r="M871" s="675"/>
      <c r="N871" s="675"/>
      <c r="O871" s="675"/>
      <c r="P871" s="675"/>
      <c r="Q871" s="675"/>
      <c r="R871" s="675"/>
      <c r="S871" s="675"/>
      <c r="T871" s="675"/>
      <c r="U871" s="675"/>
      <c r="V871" s="675"/>
      <c r="W871" s="327"/>
      <c r="X871" s="327"/>
      <c r="Y871" s="327"/>
      <c r="Z871" s="327"/>
      <c r="AA871" s="327"/>
    </row>
    <row r="872" spans="1:27" s="40" customFormat="1" ht="15">
      <c r="A872" s="327"/>
      <c r="B872" s="327"/>
      <c r="C872" s="327"/>
      <c r="D872" s="327"/>
      <c r="E872" s="327"/>
      <c r="F872" s="327"/>
      <c r="G872" s="675"/>
      <c r="H872" s="675"/>
      <c r="I872" s="675"/>
      <c r="J872" s="675"/>
      <c r="K872" s="675"/>
      <c r="L872" s="675"/>
      <c r="M872" s="675"/>
      <c r="N872" s="675"/>
      <c r="O872" s="675"/>
      <c r="P872" s="675"/>
      <c r="Q872" s="675"/>
      <c r="R872" s="675"/>
      <c r="S872" s="675"/>
      <c r="T872" s="675"/>
      <c r="U872" s="675"/>
      <c r="V872" s="675"/>
      <c r="W872" s="327"/>
      <c r="X872" s="327"/>
      <c r="Y872" s="327"/>
      <c r="Z872" s="327"/>
      <c r="AA872" s="327"/>
    </row>
    <row r="873" spans="1:27" s="40" customFormat="1" ht="15">
      <c r="A873" s="327"/>
      <c r="B873" s="327"/>
      <c r="C873" s="327"/>
      <c r="D873" s="327"/>
      <c r="E873" s="327"/>
      <c r="F873" s="327"/>
      <c r="G873" s="675"/>
      <c r="H873" s="675"/>
      <c r="I873" s="675"/>
      <c r="J873" s="675"/>
      <c r="K873" s="675"/>
      <c r="L873" s="675"/>
      <c r="M873" s="675"/>
      <c r="N873" s="675"/>
      <c r="O873" s="675"/>
      <c r="P873" s="675"/>
      <c r="Q873" s="675"/>
      <c r="R873" s="675"/>
      <c r="S873" s="675"/>
      <c r="T873" s="675"/>
      <c r="U873" s="675"/>
      <c r="V873" s="675"/>
      <c r="W873" s="327"/>
      <c r="X873" s="327"/>
      <c r="Y873" s="327"/>
      <c r="Z873" s="327"/>
      <c r="AA873" s="327"/>
    </row>
    <row r="874" spans="1:27" s="40" customFormat="1" ht="15">
      <c r="A874" s="327"/>
      <c r="B874" s="327"/>
      <c r="C874" s="327"/>
      <c r="D874" s="327"/>
      <c r="E874" s="327"/>
      <c r="F874" s="327"/>
      <c r="G874" s="675"/>
      <c r="H874" s="675"/>
      <c r="I874" s="675"/>
      <c r="J874" s="675"/>
      <c r="K874" s="675"/>
      <c r="L874" s="675"/>
      <c r="M874" s="675"/>
      <c r="N874" s="675"/>
      <c r="O874" s="675"/>
      <c r="P874" s="675"/>
      <c r="Q874" s="675"/>
      <c r="R874" s="675"/>
      <c r="S874" s="675"/>
      <c r="T874" s="675"/>
      <c r="U874" s="675"/>
      <c r="V874" s="675"/>
      <c r="W874" s="327"/>
      <c r="X874" s="327"/>
      <c r="Y874" s="327"/>
      <c r="Z874" s="327"/>
      <c r="AA874" s="327"/>
    </row>
    <row r="875" spans="1:27" s="40" customFormat="1" ht="15">
      <c r="A875" s="327"/>
      <c r="B875" s="327"/>
      <c r="C875" s="327"/>
      <c r="D875" s="327"/>
      <c r="E875" s="327"/>
      <c r="F875" s="327"/>
      <c r="G875" s="675"/>
      <c r="H875" s="675"/>
      <c r="I875" s="675"/>
      <c r="J875" s="675"/>
      <c r="K875" s="675"/>
      <c r="L875" s="675"/>
      <c r="M875" s="675"/>
      <c r="N875" s="675"/>
      <c r="O875" s="675"/>
      <c r="P875" s="675"/>
      <c r="Q875" s="675"/>
      <c r="R875" s="675"/>
      <c r="S875" s="675"/>
      <c r="T875" s="675"/>
      <c r="U875" s="675"/>
      <c r="V875" s="675"/>
      <c r="W875" s="327"/>
      <c r="X875" s="327"/>
      <c r="Y875" s="327"/>
      <c r="Z875" s="327"/>
      <c r="AA875" s="327"/>
    </row>
    <row r="876" spans="1:27" s="40" customFormat="1" ht="15">
      <c r="A876" s="327"/>
      <c r="B876" s="327"/>
      <c r="C876" s="327"/>
      <c r="D876" s="327"/>
      <c r="E876" s="327"/>
      <c r="F876" s="327"/>
      <c r="G876" s="675"/>
      <c r="H876" s="675"/>
      <c r="I876" s="675"/>
      <c r="J876" s="675"/>
      <c r="K876" s="675"/>
      <c r="L876" s="675"/>
      <c r="M876" s="675"/>
      <c r="N876" s="675"/>
      <c r="O876" s="675"/>
      <c r="P876" s="675"/>
      <c r="Q876" s="675"/>
      <c r="R876" s="675"/>
      <c r="S876" s="675"/>
      <c r="T876" s="675"/>
      <c r="U876" s="675"/>
      <c r="V876" s="675"/>
      <c r="W876" s="327"/>
      <c r="X876" s="327"/>
      <c r="Y876" s="327"/>
      <c r="Z876" s="327"/>
      <c r="AA876" s="327"/>
    </row>
    <row r="877" spans="1:27" s="40" customFormat="1" ht="15">
      <c r="A877" s="327"/>
      <c r="B877" s="327"/>
      <c r="C877" s="327"/>
      <c r="D877" s="327"/>
      <c r="E877" s="327"/>
      <c r="F877" s="327"/>
      <c r="G877" s="675"/>
      <c r="H877" s="675"/>
      <c r="I877" s="675"/>
      <c r="J877" s="675"/>
      <c r="K877" s="675"/>
      <c r="L877" s="675"/>
      <c r="M877" s="675"/>
      <c r="N877" s="675"/>
      <c r="O877" s="675"/>
      <c r="P877" s="675"/>
      <c r="Q877" s="675"/>
      <c r="R877" s="675"/>
      <c r="S877" s="675"/>
      <c r="T877" s="675"/>
      <c r="U877" s="675"/>
      <c r="V877" s="675"/>
      <c r="W877" s="327"/>
      <c r="X877" s="327"/>
      <c r="Y877" s="327"/>
      <c r="Z877" s="327"/>
      <c r="AA877" s="327"/>
    </row>
    <row r="878" spans="1:27" s="40" customFormat="1" ht="15">
      <c r="A878" s="327"/>
      <c r="B878" s="327"/>
      <c r="C878" s="327"/>
      <c r="D878" s="327"/>
      <c r="E878" s="327"/>
      <c r="F878" s="327"/>
      <c r="G878" s="675"/>
      <c r="H878" s="675"/>
      <c r="I878" s="675"/>
      <c r="J878" s="675"/>
      <c r="K878" s="675"/>
      <c r="L878" s="675"/>
      <c r="M878" s="675"/>
      <c r="N878" s="675"/>
      <c r="O878" s="675"/>
      <c r="P878" s="675"/>
      <c r="Q878" s="675"/>
      <c r="R878" s="675"/>
      <c r="S878" s="675"/>
      <c r="T878" s="675"/>
      <c r="U878" s="675"/>
      <c r="V878" s="675"/>
      <c r="W878" s="327"/>
      <c r="X878" s="327"/>
      <c r="Y878" s="327"/>
      <c r="Z878" s="327"/>
      <c r="AA878" s="327"/>
    </row>
    <row r="879" spans="1:27" s="40" customFormat="1" ht="15">
      <c r="A879" s="327"/>
      <c r="B879" s="327"/>
      <c r="C879" s="327"/>
      <c r="D879" s="327"/>
      <c r="E879" s="327"/>
      <c r="F879" s="327"/>
      <c r="G879" s="675"/>
      <c r="H879" s="675"/>
      <c r="I879" s="675"/>
      <c r="J879" s="675"/>
      <c r="K879" s="675"/>
      <c r="L879" s="675"/>
      <c r="M879" s="675"/>
      <c r="N879" s="675"/>
      <c r="O879" s="675"/>
      <c r="P879" s="675"/>
      <c r="Q879" s="675"/>
      <c r="R879" s="675"/>
      <c r="S879" s="675"/>
      <c r="T879" s="675"/>
      <c r="U879" s="675"/>
      <c r="V879" s="675"/>
      <c r="W879" s="327"/>
      <c r="X879" s="327"/>
      <c r="Y879" s="327"/>
      <c r="Z879" s="327"/>
      <c r="AA879" s="327"/>
    </row>
    <row r="880" spans="1:27" s="40" customFormat="1" ht="15">
      <c r="A880" s="327"/>
      <c r="B880" s="327"/>
      <c r="C880" s="327"/>
      <c r="D880" s="327"/>
      <c r="E880" s="327"/>
      <c r="F880" s="327"/>
      <c r="G880" s="675"/>
      <c r="H880" s="675"/>
      <c r="I880" s="675"/>
      <c r="J880" s="675"/>
      <c r="K880" s="675"/>
      <c r="L880" s="675"/>
      <c r="M880" s="675"/>
      <c r="N880" s="675"/>
      <c r="O880" s="675"/>
      <c r="P880" s="675"/>
      <c r="Q880" s="675"/>
      <c r="R880" s="675"/>
      <c r="S880" s="675"/>
      <c r="T880" s="675"/>
      <c r="U880" s="675"/>
      <c r="V880" s="675"/>
      <c r="W880" s="327"/>
      <c r="X880" s="327"/>
      <c r="Y880" s="327"/>
      <c r="Z880" s="327"/>
      <c r="AA880" s="327"/>
    </row>
    <row r="881" spans="1:27" s="40" customFormat="1" ht="15">
      <c r="A881" s="327"/>
      <c r="B881" s="327"/>
      <c r="C881" s="327"/>
      <c r="D881" s="327"/>
      <c r="E881" s="327"/>
      <c r="F881" s="327"/>
      <c r="G881" s="675"/>
      <c r="H881" s="675"/>
      <c r="I881" s="675"/>
      <c r="J881" s="675"/>
      <c r="K881" s="675"/>
      <c r="L881" s="675"/>
      <c r="M881" s="675"/>
      <c r="N881" s="675"/>
      <c r="O881" s="675"/>
      <c r="P881" s="675"/>
      <c r="Q881" s="675"/>
      <c r="R881" s="675"/>
      <c r="S881" s="675"/>
      <c r="T881" s="675"/>
      <c r="U881" s="675"/>
      <c r="V881" s="675"/>
      <c r="W881" s="327"/>
      <c r="X881" s="327"/>
      <c r="Y881" s="327"/>
      <c r="Z881" s="327"/>
      <c r="AA881" s="327"/>
    </row>
    <row r="882" spans="1:27" s="40" customFormat="1" ht="15">
      <c r="A882" s="327"/>
      <c r="B882" s="327"/>
      <c r="C882" s="327"/>
      <c r="D882" s="327"/>
      <c r="E882" s="327"/>
      <c r="F882" s="327"/>
      <c r="G882" s="675"/>
      <c r="H882" s="675"/>
      <c r="I882" s="675"/>
      <c r="J882" s="675"/>
      <c r="K882" s="675"/>
      <c r="L882" s="675"/>
      <c r="M882" s="675"/>
      <c r="N882" s="675"/>
      <c r="O882" s="675"/>
      <c r="P882" s="675"/>
      <c r="Q882" s="675"/>
      <c r="R882" s="675"/>
      <c r="S882" s="675"/>
      <c r="T882" s="675"/>
      <c r="U882" s="675"/>
      <c r="V882" s="675"/>
      <c r="W882" s="327"/>
      <c r="X882" s="327"/>
      <c r="Y882" s="327"/>
      <c r="Z882" s="327"/>
      <c r="AA882" s="327"/>
    </row>
    <row r="883" spans="1:27" s="40" customFormat="1" ht="15">
      <c r="A883" s="327"/>
      <c r="B883" s="327"/>
      <c r="C883" s="327"/>
      <c r="D883" s="327"/>
      <c r="E883" s="327"/>
      <c r="F883" s="327"/>
      <c r="G883" s="675"/>
      <c r="H883" s="675"/>
      <c r="I883" s="675"/>
      <c r="J883" s="675"/>
      <c r="K883" s="675"/>
      <c r="L883" s="675"/>
      <c r="M883" s="675"/>
      <c r="N883" s="675"/>
      <c r="O883" s="675"/>
      <c r="P883" s="675"/>
      <c r="Q883" s="675"/>
      <c r="R883" s="675"/>
      <c r="S883" s="675"/>
      <c r="T883" s="675"/>
      <c r="U883" s="675"/>
      <c r="V883" s="675"/>
      <c r="W883" s="327"/>
      <c r="X883" s="327"/>
      <c r="Y883" s="327"/>
      <c r="Z883" s="327"/>
      <c r="AA883" s="327"/>
    </row>
    <row r="884" spans="1:27" s="40" customFormat="1" ht="15">
      <c r="A884" s="327"/>
      <c r="B884" s="327"/>
      <c r="C884" s="327"/>
      <c r="D884" s="327"/>
      <c r="E884" s="327"/>
      <c r="F884" s="327"/>
      <c r="G884" s="675"/>
      <c r="H884" s="675"/>
      <c r="I884" s="675"/>
      <c r="J884" s="675"/>
      <c r="K884" s="675"/>
      <c r="L884" s="675"/>
      <c r="M884" s="675"/>
      <c r="N884" s="675"/>
      <c r="O884" s="675"/>
      <c r="P884" s="675"/>
      <c r="Q884" s="675"/>
      <c r="R884" s="675"/>
      <c r="S884" s="675"/>
      <c r="T884" s="675"/>
      <c r="U884" s="675"/>
      <c r="V884" s="675"/>
      <c r="W884" s="327"/>
      <c r="X884" s="327"/>
      <c r="Y884" s="327"/>
      <c r="Z884" s="327"/>
      <c r="AA884" s="327"/>
    </row>
    <row r="885" spans="1:27" s="40" customFormat="1" ht="15">
      <c r="A885" s="327"/>
      <c r="B885" s="327"/>
      <c r="C885" s="327"/>
      <c r="D885" s="327"/>
      <c r="E885" s="327"/>
      <c r="F885" s="327"/>
      <c r="G885" s="675"/>
      <c r="H885" s="675"/>
      <c r="I885" s="675"/>
      <c r="J885" s="675"/>
      <c r="K885" s="675"/>
      <c r="L885" s="675"/>
      <c r="M885" s="675"/>
      <c r="N885" s="675"/>
      <c r="O885" s="675"/>
      <c r="P885" s="675"/>
      <c r="Q885" s="675"/>
      <c r="R885" s="675"/>
      <c r="S885" s="675"/>
      <c r="T885" s="675"/>
      <c r="U885" s="675"/>
      <c r="V885" s="675"/>
      <c r="W885" s="327"/>
      <c r="X885" s="327"/>
      <c r="Y885" s="327"/>
      <c r="Z885" s="327"/>
      <c r="AA885" s="327"/>
    </row>
    <row r="886" spans="1:27" s="40" customFormat="1" ht="15">
      <c r="A886" s="327"/>
      <c r="B886" s="327"/>
      <c r="C886" s="327"/>
      <c r="D886" s="327"/>
      <c r="E886" s="327"/>
      <c r="F886" s="327"/>
      <c r="G886" s="675"/>
      <c r="H886" s="675"/>
      <c r="I886" s="675"/>
      <c r="J886" s="675"/>
      <c r="K886" s="675"/>
      <c r="L886" s="675"/>
      <c r="M886" s="675"/>
      <c r="N886" s="675"/>
      <c r="O886" s="675"/>
      <c r="P886" s="675"/>
      <c r="Q886" s="675"/>
      <c r="R886" s="675"/>
      <c r="S886" s="675"/>
      <c r="T886" s="675"/>
      <c r="U886" s="675"/>
      <c r="V886" s="675"/>
      <c r="W886" s="327"/>
      <c r="X886" s="327"/>
      <c r="Y886" s="327"/>
      <c r="Z886" s="327"/>
      <c r="AA886" s="327"/>
    </row>
    <row r="887" spans="1:27" s="40" customFormat="1" ht="15">
      <c r="A887" s="327"/>
      <c r="B887" s="327"/>
      <c r="C887" s="327"/>
      <c r="D887" s="327"/>
      <c r="E887" s="327"/>
      <c r="F887" s="327"/>
      <c r="G887" s="675"/>
      <c r="H887" s="675"/>
      <c r="I887" s="675"/>
      <c r="J887" s="675"/>
      <c r="K887" s="675"/>
      <c r="L887" s="675"/>
      <c r="M887" s="675"/>
      <c r="N887" s="675"/>
      <c r="O887" s="675"/>
      <c r="P887" s="675"/>
      <c r="Q887" s="675"/>
      <c r="R887" s="675"/>
      <c r="S887" s="675"/>
      <c r="T887" s="675"/>
      <c r="U887" s="675"/>
      <c r="V887" s="675"/>
      <c r="W887" s="327"/>
      <c r="X887" s="327"/>
      <c r="Y887" s="327"/>
      <c r="Z887" s="327"/>
      <c r="AA887" s="327"/>
    </row>
    <row r="888" spans="1:27" s="40" customFormat="1" ht="15">
      <c r="A888" s="327"/>
      <c r="B888" s="327"/>
      <c r="C888" s="327"/>
      <c r="D888" s="327"/>
      <c r="E888" s="327"/>
      <c r="F888" s="327"/>
      <c r="G888" s="675"/>
      <c r="H888" s="675"/>
      <c r="I888" s="675"/>
      <c r="J888" s="675"/>
      <c r="K888" s="675"/>
      <c r="L888" s="675"/>
      <c r="M888" s="675"/>
      <c r="N888" s="675"/>
      <c r="O888" s="675"/>
      <c r="P888" s="675"/>
      <c r="Q888" s="675"/>
      <c r="R888" s="675"/>
      <c r="S888" s="675"/>
      <c r="T888" s="675"/>
      <c r="U888" s="675"/>
      <c r="V888" s="675"/>
      <c r="W888" s="327"/>
      <c r="X888" s="327"/>
      <c r="Y888" s="327"/>
      <c r="Z888" s="327"/>
      <c r="AA888" s="327"/>
    </row>
    <row r="889" spans="1:27" s="40" customFormat="1" ht="15">
      <c r="A889" s="327"/>
      <c r="B889" s="327"/>
      <c r="C889" s="327"/>
      <c r="D889" s="327"/>
      <c r="E889" s="327"/>
      <c r="F889" s="327"/>
      <c r="G889" s="675"/>
      <c r="H889" s="675"/>
      <c r="I889" s="675"/>
      <c r="J889" s="675"/>
      <c r="K889" s="675"/>
      <c r="L889" s="675"/>
      <c r="M889" s="675"/>
      <c r="N889" s="675"/>
      <c r="O889" s="675"/>
      <c r="P889" s="675"/>
      <c r="Q889" s="675"/>
      <c r="R889" s="675"/>
      <c r="S889" s="675"/>
      <c r="T889" s="675"/>
      <c r="U889" s="675"/>
      <c r="V889" s="675"/>
      <c r="W889" s="327"/>
      <c r="X889" s="327"/>
      <c r="Y889" s="327"/>
      <c r="Z889" s="327"/>
      <c r="AA889" s="327"/>
    </row>
    <row r="890" spans="1:27" s="40" customFormat="1" ht="15">
      <c r="A890" s="327"/>
      <c r="B890" s="327"/>
      <c r="C890" s="327"/>
      <c r="D890" s="327"/>
      <c r="E890" s="327"/>
      <c r="F890" s="327"/>
      <c r="G890" s="675"/>
      <c r="H890" s="675"/>
      <c r="I890" s="675"/>
      <c r="J890" s="675"/>
      <c r="K890" s="675"/>
      <c r="L890" s="675"/>
      <c r="M890" s="675"/>
      <c r="N890" s="675"/>
      <c r="O890" s="675"/>
      <c r="P890" s="675"/>
      <c r="Q890" s="675"/>
      <c r="R890" s="675"/>
      <c r="S890" s="675"/>
      <c r="T890" s="675"/>
      <c r="U890" s="675"/>
      <c r="V890" s="675"/>
      <c r="W890" s="327"/>
      <c r="X890" s="327"/>
      <c r="Y890" s="327"/>
      <c r="Z890" s="327"/>
      <c r="AA890" s="327"/>
    </row>
    <row r="891" spans="1:27" s="40" customFormat="1" ht="15">
      <c r="A891" s="327"/>
      <c r="B891" s="327"/>
      <c r="C891" s="327"/>
      <c r="D891" s="327"/>
      <c r="E891" s="327"/>
      <c r="F891" s="327"/>
      <c r="G891" s="675"/>
      <c r="H891" s="675"/>
      <c r="I891" s="675"/>
      <c r="J891" s="675"/>
      <c r="K891" s="675"/>
      <c r="L891" s="675"/>
      <c r="M891" s="675"/>
      <c r="N891" s="675"/>
      <c r="O891" s="675"/>
      <c r="P891" s="675"/>
      <c r="Q891" s="675"/>
      <c r="R891" s="675"/>
      <c r="S891" s="675"/>
      <c r="T891" s="675"/>
      <c r="U891" s="675"/>
      <c r="V891" s="675"/>
      <c r="W891" s="327"/>
      <c r="X891" s="327"/>
      <c r="Y891" s="327"/>
      <c r="Z891" s="327"/>
      <c r="AA891" s="327"/>
    </row>
    <row r="892" spans="1:27" s="40" customFormat="1" ht="15">
      <c r="A892" s="327"/>
      <c r="B892" s="327"/>
      <c r="C892" s="327"/>
      <c r="D892" s="327"/>
      <c r="E892" s="327"/>
      <c r="F892" s="327"/>
      <c r="G892" s="675"/>
      <c r="H892" s="675"/>
      <c r="I892" s="675"/>
      <c r="J892" s="675"/>
      <c r="K892" s="675"/>
      <c r="L892" s="675"/>
      <c r="M892" s="675"/>
      <c r="N892" s="675"/>
      <c r="O892" s="675"/>
      <c r="P892" s="675"/>
      <c r="Q892" s="675"/>
      <c r="R892" s="675"/>
      <c r="S892" s="675"/>
      <c r="T892" s="675"/>
      <c r="U892" s="675"/>
      <c r="V892" s="675"/>
      <c r="W892" s="327"/>
      <c r="X892" s="327"/>
      <c r="Y892" s="327"/>
      <c r="Z892" s="327"/>
      <c r="AA892" s="327"/>
    </row>
    <row r="893" spans="1:27" s="40" customFormat="1" ht="15">
      <c r="A893" s="327"/>
      <c r="B893" s="327"/>
      <c r="C893" s="327"/>
      <c r="D893" s="327"/>
      <c r="E893" s="327"/>
      <c r="F893" s="327"/>
      <c r="G893" s="675"/>
      <c r="H893" s="675"/>
      <c r="I893" s="675"/>
      <c r="J893" s="675"/>
      <c r="K893" s="675"/>
      <c r="L893" s="675"/>
      <c r="M893" s="675"/>
      <c r="N893" s="675"/>
      <c r="O893" s="675"/>
      <c r="P893" s="675"/>
      <c r="Q893" s="675"/>
      <c r="R893" s="675"/>
      <c r="S893" s="675"/>
      <c r="T893" s="675"/>
      <c r="U893" s="675"/>
      <c r="V893" s="675"/>
      <c r="W893" s="327"/>
      <c r="X893" s="327"/>
      <c r="Y893" s="327"/>
      <c r="Z893" s="327"/>
      <c r="AA893" s="327"/>
    </row>
    <row r="894" spans="1:27" s="40" customFormat="1" ht="15">
      <c r="A894" s="327"/>
      <c r="B894" s="327"/>
      <c r="C894" s="327"/>
      <c r="D894" s="327"/>
      <c r="E894" s="327"/>
      <c r="F894" s="327"/>
      <c r="G894" s="675"/>
      <c r="H894" s="675"/>
      <c r="I894" s="675"/>
      <c r="J894" s="675"/>
      <c r="K894" s="675"/>
      <c r="L894" s="675"/>
      <c r="M894" s="675"/>
      <c r="N894" s="675"/>
      <c r="O894" s="675"/>
      <c r="P894" s="675"/>
      <c r="Q894" s="675"/>
      <c r="R894" s="675"/>
      <c r="S894" s="675"/>
      <c r="T894" s="675"/>
      <c r="U894" s="675"/>
      <c r="V894" s="675"/>
      <c r="W894" s="327"/>
      <c r="X894" s="327"/>
      <c r="Y894" s="327"/>
      <c r="Z894" s="327"/>
      <c r="AA894" s="327"/>
    </row>
    <row r="895" spans="1:27" s="40" customFormat="1" ht="15">
      <c r="A895" s="327"/>
      <c r="B895" s="327"/>
      <c r="C895" s="327"/>
      <c r="D895" s="327"/>
      <c r="E895" s="327"/>
      <c r="F895" s="327"/>
      <c r="G895" s="675"/>
      <c r="H895" s="675"/>
      <c r="I895" s="675"/>
      <c r="J895" s="675"/>
      <c r="K895" s="675"/>
      <c r="L895" s="675"/>
      <c r="M895" s="675"/>
      <c r="N895" s="675"/>
      <c r="O895" s="675"/>
      <c r="P895" s="675"/>
      <c r="Q895" s="675"/>
      <c r="R895" s="675"/>
      <c r="S895" s="675"/>
      <c r="T895" s="675"/>
      <c r="U895" s="675"/>
      <c r="V895" s="675"/>
      <c r="W895" s="327"/>
      <c r="X895" s="327"/>
      <c r="Y895" s="327"/>
      <c r="Z895" s="327"/>
      <c r="AA895" s="327"/>
    </row>
    <row r="896" spans="1:27" s="40" customFormat="1" ht="15">
      <c r="A896" s="327"/>
      <c r="B896" s="327"/>
      <c r="C896" s="327"/>
      <c r="D896" s="327"/>
      <c r="E896" s="327"/>
      <c r="F896" s="327"/>
      <c r="G896" s="675"/>
      <c r="H896" s="675"/>
      <c r="I896" s="675"/>
      <c r="J896" s="675"/>
      <c r="K896" s="675"/>
      <c r="L896" s="675"/>
      <c r="M896" s="675"/>
      <c r="N896" s="675"/>
      <c r="O896" s="675"/>
      <c r="P896" s="675"/>
      <c r="Q896" s="675"/>
      <c r="R896" s="675"/>
      <c r="S896" s="675"/>
      <c r="T896" s="675"/>
      <c r="U896" s="675"/>
      <c r="V896" s="675"/>
      <c r="W896" s="327"/>
      <c r="X896" s="327"/>
      <c r="Y896" s="327"/>
      <c r="Z896" s="327"/>
      <c r="AA896" s="327"/>
    </row>
    <row r="897" spans="1:27" s="40" customFormat="1" ht="15">
      <c r="A897" s="327"/>
      <c r="B897" s="327"/>
      <c r="C897" s="327"/>
      <c r="D897" s="327"/>
      <c r="E897" s="327"/>
      <c r="F897" s="327"/>
      <c r="G897" s="675"/>
      <c r="H897" s="675"/>
      <c r="I897" s="675"/>
      <c r="J897" s="675"/>
      <c r="K897" s="675"/>
      <c r="L897" s="675"/>
      <c r="M897" s="675"/>
      <c r="N897" s="675"/>
      <c r="O897" s="675"/>
      <c r="P897" s="675"/>
      <c r="Q897" s="675"/>
      <c r="R897" s="675"/>
      <c r="S897" s="675"/>
      <c r="T897" s="675"/>
      <c r="U897" s="675"/>
      <c r="V897" s="675"/>
      <c r="W897" s="327"/>
      <c r="X897" s="327"/>
      <c r="Y897" s="327"/>
      <c r="Z897" s="327"/>
      <c r="AA897" s="327"/>
    </row>
    <row r="898" spans="1:27" s="40" customFormat="1" ht="15">
      <c r="A898" s="327"/>
      <c r="B898" s="327"/>
      <c r="C898" s="327"/>
      <c r="D898" s="327"/>
      <c r="E898" s="327"/>
      <c r="F898" s="327"/>
      <c r="G898" s="675"/>
      <c r="H898" s="675"/>
      <c r="I898" s="675"/>
      <c r="J898" s="675"/>
      <c r="K898" s="675"/>
      <c r="L898" s="675"/>
      <c r="M898" s="675"/>
      <c r="N898" s="675"/>
      <c r="O898" s="675"/>
      <c r="P898" s="675"/>
      <c r="Q898" s="675"/>
      <c r="R898" s="675"/>
      <c r="S898" s="675"/>
      <c r="T898" s="675"/>
      <c r="U898" s="675"/>
      <c r="V898" s="675"/>
      <c r="W898" s="327"/>
      <c r="X898" s="327"/>
      <c r="Y898" s="327"/>
      <c r="Z898" s="327"/>
      <c r="AA898" s="327"/>
    </row>
    <row r="899" spans="1:27" s="40" customFormat="1" ht="15">
      <c r="A899" s="327"/>
      <c r="B899" s="327"/>
      <c r="C899" s="327"/>
      <c r="D899" s="327"/>
      <c r="E899" s="327"/>
      <c r="F899" s="327"/>
      <c r="G899" s="675"/>
      <c r="H899" s="675"/>
      <c r="I899" s="675"/>
      <c r="J899" s="675"/>
      <c r="K899" s="675"/>
      <c r="L899" s="675"/>
      <c r="M899" s="675"/>
      <c r="N899" s="675"/>
      <c r="O899" s="675"/>
      <c r="P899" s="675"/>
      <c r="Q899" s="675"/>
      <c r="R899" s="675"/>
      <c r="S899" s="675"/>
      <c r="T899" s="675"/>
      <c r="U899" s="675"/>
      <c r="V899" s="675"/>
      <c r="W899" s="327"/>
      <c r="X899" s="327"/>
      <c r="Y899" s="327"/>
      <c r="Z899" s="327"/>
      <c r="AA899" s="327"/>
    </row>
    <row r="900" spans="1:27" s="40" customFormat="1" ht="15">
      <c r="A900" s="327"/>
      <c r="B900" s="327"/>
      <c r="C900" s="327"/>
      <c r="D900" s="327"/>
      <c r="E900" s="327"/>
      <c r="F900" s="327"/>
      <c r="G900" s="675"/>
      <c r="H900" s="675"/>
      <c r="I900" s="675"/>
      <c r="J900" s="675"/>
      <c r="K900" s="675"/>
      <c r="L900" s="675"/>
      <c r="M900" s="675"/>
      <c r="N900" s="675"/>
      <c r="O900" s="675"/>
      <c r="P900" s="675"/>
      <c r="Q900" s="675"/>
      <c r="R900" s="675"/>
      <c r="S900" s="675"/>
      <c r="T900" s="675"/>
      <c r="U900" s="675"/>
      <c r="V900" s="675"/>
      <c r="W900" s="327"/>
      <c r="X900" s="327"/>
      <c r="Y900" s="327"/>
      <c r="Z900" s="327"/>
      <c r="AA900" s="327"/>
    </row>
    <row r="901" spans="1:27" s="40" customFormat="1" ht="15">
      <c r="A901" s="327"/>
      <c r="B901" s="327"/>
      <c r="C901" s="327"/>
      <c r="D901" s="327"/>
      <c r="E901" s="327"/>
      <c r="F901" s="327"/>
      <c r="G901" s="675"/>
      <c r="H901" s="675"/>
      <c r="I901" s="675"/>
      <c r="J901" s="675"/>
      <c r="K901" s="675"/>
      <c r="L901" s="675"/>
      <c r="M901" s="675"/>
      <c r="N901" s="675"/>
      <c r="O901" s="675"/>
      <c r="P901" s="675"/>
      <c r="Q901" s="675"/>
      <c r="R901" s="675"/>
      <c r="S901" s="675"/>
      <c r="T901" s="675"/>
      <c r="U901" s="675"/>
      <c r="V901" s="675"/>
      <c r="W901" s="327"/>
      <c r="X901" s="327"/>
      <c r="Y901" s="327"/>
      <c r="Z901" s="327"/>
      <c r="AA901" s="327"/>
    </row>
    <row r="902" spans="1:27" s="40" customFormat="1" ht="15">
      <c r="A902" s="327"/>
      <c r="B902" s="327"/>
      <c r="C902" s="327"/>
      <c r="D902" s="327"/>
      <c r="E902" s="327"/>
      <c r="F902" s="327"/>
      <c r="G902" s="675"/>
      <c r="H902" s="675"/>
      <c r="I902" s="675"/>
      <c r="J902" s="675"/>
      <c r="K902" s="675"/>
      <c r="L902" s="675"/>
      <c r="M902" s="675"/>
      <c r="N902" s="675"/>
      <c r="O902" s="675"/>
      <c r="P902" s="675"/>
      <c r="Q902" s="675"/>
      <c r="R902" s="675"/>
      <c r="S902" s="675"/>
      <c r="T902" s="675"/>
      <c r="U902" s="675"/>
      <c r="V902" s="675"/>
      <c r="W902" s="327"/>
      <c r="X902" s="327"/>
      <c r="Y902" s="327"/>
      <c r="Z902" s="327"/>
      <c r="AA902" s="327"/>
    </row>
    <row r="903" spans="1:27" s="40" customFormat="1" ht="15">
      <c r="A903" s="327"/>
      <c r="B903" s="327"/>
      <c r="C903" s="327"/>
      <c r="D903" s="327"/>
      <c r="E903" s="327"/>
      <c r="F903" s="327"/>
      <c r="G903" s="675"/>
      <c r="H903" s="675"/>
      <c r="I903" s="675"/>
      <c r="J903" s="675"/>
      <c r="K903" s="675"/>
      <c r="L903" s="675"/>
      <c r="M903" s="675"/>
      <c r="N903" s="675"/>
      <c r="O903" s="675"/>
      <c r="P903" s="675"/>
      <c r="Q903" s="675"/>
      <c r="R903" s="675"/>
      <c r="S903" s="675"/>
      <c r="T903" s="675"/>
      <c r="U903" s="675"/>
      <c r="V903" s="675"/>
      <c r="W903" s="327"/>
      <c r="X903" s="327"/>
      <c r="Y903" s="327"/>
      <c r="Z903" s="327"/>
      <c r="AA903" s="327"/>
    </row>
    <row r="904" spans="1:27" s="40" customFormat="1" ht="15">
      <c r="A904" s="327"/>
      <c r="B904" s="327"/>
      <c r="C904" s="327"/>
      <c r="D904" s="327"/>
      <c r="E904" s="327"/>
      <c r="F904" s="327"/>
      <c r="G904" s="675"/>
      <c r="H904" s="675"/>
      <c r="I904" s="675"/>
      <c r="J904" s="675"/>
      <c r="K904" s="675"/>
      <c r="L904" s="675"/>
      <c r="M904" s="675"/>
      <c r="N904" s="675"/>
      <c r="O904" s="675"/>
      <c r="P904" s="675"/>
      <c r="Q904" s="675"/>
      <c r="R904" s="675"/>
      <c r="S904" s="675"/>
      <c r="T904" s="675"/>
      <c r="U904" s="675"/>
      <c r="V904" s="675"/>
      <c r="W904" s="327"/>
      <c r="X904" s="327"/>
      <c r="Y904" s="327"/>
      <c r="Z904" s="327"/>
      <c r="AA904" s="327"/>
    </row>
    <row r="905" spans="1:27" s="40" customFormat="1" ht="15">
      <c r="A905" s="327"/>
      <c r="B905" s="327"/>
      <c r="C905" s="327"/>
      <c r="D905" s="327"/>
      <c r="E905" s="327"/>
      <c r="F905" s="327"/>
      <c r="G905" s="675"/>
      <c r="H905" s="675"/>
      <c r="I905" s="675"/>
      <c r="J905" s="675"/>
      <c r="K905" s="675"/>
      <c r="L905" s="675"/>
      <c r="M905" s="675"/>
      <c r="N905" s="675"/>
      <c r="O905" s="675"/>
      <c r="P905" s="675"/>
      <c r="Q905" s="675"/>
      <c r="R905" s="675"/>
      <c r="S905" s="675"/>
      <c r="T905" s="675"/>
      <c r="U905" s="675"/>
      <c r="V905" s="675"/>
      <c r="W905" s="327"/>
      <c r="X905" s="327"/>
      <c r="Y905" s="327"/>
      <c r="Z905" s="327"/>
      <c r="AA905" s="327"/>
    </row>
    <row r="906" spans="1:27" s="40" customFormat="1" ht="15">
      <c r="A906" s="327"/>
      <c r="B906" s="327"/>
      <c r="C906" s="327"/>
      <c r="D906" s="327"/>
      <c r="E906" s="327"/>
      <c r="F906" s="327"/>
      <c r="G906" s="675"/>
      <c r="H906" s="675"/>
      <c r="I906" s="675"/>
      <c r="J906" s="675"/>
      <c r="K906" s="675"/>
      <c r="L906" s="675"/>
      <c r="M906" s="675"/>
      <c r="N906" s="675"/>
      <c r="O906" s="675"/>
      <c r="P906" s="675"/>
      <c r="Q906" s="675"/>
      <c r="R906" s="675"/>
      <c r="S906" s="675"/>
      <c r="T906" s="675"/>
      <c r="U906" s="675"/>
      <c r="V906" s="675"/>
      <c r="W906" s="327"/>
      <c r="X906" s="327"/>
      <c r="Y906" s="327"/>
      <c r="Z906" s="327"/>
      <c r="AA906" s="327"/>
    </row>
    <row r="907" spans="1:27" s="40" customFormat="1" ht="15">
      <c r="A907" s="327"/>
      <c r="B907" s="327"/>
      <c r="C907" s="327"/>
      <c r="D907" s="327"/>
      <c r="E907" s="327"/>
      <c r="F907" s="327"/>
      <c r="G907" s="675"/>
      <c r="H907" s="675"/>
      <c r="I907" s="675"/>
      <c r="J907" s="675"/>
      <c r="K907" s="675"/>
      <c r="L907" s="675"/>
      <c r="M907" s="675"/>
      <c r="N907" s="675"/>
      <c r="O907" s="675"/>
      <c r="P907" s="675"/>
      <c r="Q907" s="675"/>
      <c r="R907" s="675"/>
      <c r="S907" s="675"/>
      <c r="T907" s="675"/>
      <c r="U907" s="675"/>
      <c r="V907" s="675"/>
      <c r="W907" s="327"/>
      <c r="X907" s="327"/>
      <c r="Y907" s="327"/>
      <c r="Z907" s="327"/>
      <c r="AA907" s="327"/>
    </row>
    <row r="908" spans="1:27" s="40" customFormat="1" ht="15">
      <c r="A908" s="327"/>
      <c r="B908" s="327"/>
      <c r="C908" s="327"/>
      <c r="D908" s="327"/>
      <c r="E908" s="327"/>
      <c r="F908" s="327"/>
      <c r="G908" s="675"/>
      <c r="H908" s="675"/>
      <c r="I908" s="675"/>
      <c r="J908" s="675"/>
      <c r="K908" s="675"/>
      <c r="L908" s="675"/>
      <c r="M908" s="675"/>
      <c r="N908" s="675"/>
      <c r="O908" s="675"/>
      <c r="P908" s="675"/>
      <c r="Q908" s="675"/>
      <c r="R908" s="675"/>
      <c r="S908" s="675"/>
      <c r="T908" s="675"/>
      <c r="U908" s="675"/>
      <c r="V908" s="675"/>
      <c r="W908" s="327"/>
      <c r="X908" s="327"/>
      <c r="Y908" s="327"/>
      <c r="Z908" s="327"/>
      <c r="AA908" s="327"/>
    </row>
    <row r="909" spans="1:27" s="40" customFormat="1" ht="15">
      <c r="A909" s="327"/>
      <c r="B909" s="327"/>
      <c r="C909" s="327"/>
      <c r="D909" s="327"/>
      <c r="E909" s="327"/>
      <c r="F909" s="327"/>
      <c r="G909" s="675"/>
      <c r="H909" s="675"/>
      <c r="I909" s="675"/>
      <c r="J909" s="675"/>
      <c r="K909" s="675"/>
      <c r="L909" s="675"/>
      <c r="M909" s="675"/>
      <c r="N909" s="675"/>
      <c r="O909" s="675"/>
      <c r="P909" s="675"/>
      <c r="Q909" s="675"/>
      <c r="R909" s="675"/>
      <c r="S909" s="675"/>
      <c r="T909" s="675"/>
      <c r="U909" s="675"/>
      <c r="V909" s="675"/>
      <c r="W909" s="327"/>
      <c r="X909" s="327"/>
      <c r="Y909" s="327"/>
      <c r="Z909" s="327"/>
      <c r="AA909" s="327"/>
    </row>
    <row r="910" spans="1:27" s="40" customFormat="1" ht="15">
      <c r="A910" s="327"/>
      <c r="B910" s="327"/>
      <c r="C910" s="327"/>
      <c r="D910" s="327"/>
      <c r="E910" s="327"/>
      <c r="F910" s="327"/>
      <c r="G910" s="675"/>
      <c r="H910" s="675"/>
      <c r="I910" s="675"/>
      <c r="J910" s="675"/>
      <c r="K910" s="675"/>
      <c r="L910" s="675"/>
      <c r="M910" s="675"/>
      <c r="N910" s="675"/>
      <c r="O910" s="675"/>
      <c r="P910" s="675"/>
      <c r="Q910" s="675"/>
      <c r="R910" s="675"/>
      <c r="S910" s="675"/>
      <c r="T910" s="675"/>
      <c r="U910" s="675"/>
      <c r="V910" s="675"/>
      <c r="W910" s="327"/>
      <c r="X910" s="327"/>
      <c r="Y910" s="327"/>
      <c r="Z910" s="327"/>
      <c r="AA910" s="327"/>
    </row>
    <row r="911" spans="1:27" s="40" customFormat="1" ht="15">
      <c r="A911" s="327"/>
      <c r="B911" s="327"/>
      <c r="C911" s="327"/>
      <c r="D911" s="327"/>
      <c r="E911" s="327"/>
      <c r="F911" s="327"/>
      <c r="G911" s="675"/>
      <c r="H911" s="675"/>
      <c r="I911" s="675"/>
      <c r="J911" s="675"/>
      <c r="K911" s="675"/>
      <c r="L911" s="675"/>
      <c r="M911" s="675"/>
      <c r="N911" s="675"/>
      <c r="O911" s="675"/>
      <c r="P911" s="675"/>
      <c r="Q911" s="675"/>
      <c r="R911" s="675"/>
      <c r="S911" s="675"/>
      <c r="T911" s="675"/>
      <c r="U911" s="675"/>
      <c r="V911" s="675"/>
      <c r="W911" s="327"/>
      <c r="X911" s="327"/>
      <c r="Y911" s="327"/>
      <c r="Z911" s="327"/>
      <c r="AA911" s="327"/>
    </row>
    <row r="912" spans="1:27" s="40" customFormat="1" ht="15">
      <c r="A912" s="327"/>
      <c r="B912" s="327"/>
      <c r="C912" s="327"/>
      <c r="D912" s="327"/>
      <c r="E912" s="327"/>
      <c r="F912" s="327"/>
      <c r="G912" s="675"/>
      <c r="H912" s="675"/>
      <c r="I912" s="675"/>
      <c r="J912" s="675"/>
      <c r="K912" s="675"/>
      <c r="L912" s="675"/>
      <c r="M912" s="675"/>
      <c r="N912" s="675"/>
      <c r="O912" s="675"/>
      <c r="P912" s="675"/>
      <c r="Q912" s="675"/>
      <c r="R912" s="675"/>
      <c r="S912" s="675"/>
      <c r="T912" s="675"/>
      <c r="U912" s="675"/>
      <c r="V912" s="675"/>
      <c r="W912" s="327"/>
      <c r="X912" s="327"/>
      <c r="Y912" s="327"/>
      <c r="Z912" s="327"/>
      <c r="AA912" s="327"/>
    </row>
    <row r="913" spans="1:27" s="40" customFormat="1" ht="15">
      <c r="A913" s="327"/>
      <c r="B913" s="327"/>
      <c r="C913" s="327"/>
      <c r="D913" s="327"/>
      <c r="E913" s="327"/>
      <c r="F913" s="327"/>
      <c r="G913" s="675"/>
      <c r="H913" s="675"/>
      <c r="I913" s="675"/>
      <c r="J913" s="675"/>
      <c r="K913" s="675"/>
      <c r="L913" s="675"/>
      <c r="M913" s="675"/>
      <c r="N913" s="675"/>
      <c r="O913" s="675"/>
      <c r="P913" s="675"/>
      <c r="Q913" s="675"/>
      <c r="R913" s="675"/>
      <c r="S913" s="675"/>
      <c r="T913" s="675"/>
      <c r="U913" s="675"/>
      <c r="V913" s="675"/>
      <c r="W913" s="327"/>
      <c r="X913" s="327"/>
      <c r="Y913" s="327"/>
      <c r="Z913" s="327"/>
      <c r="AA913" s="327"/>
    </row>
    <row r="914" spans="1:27" s="40" customFormat="1" ht="15">
      <c r="A914" s="327"/>
      <c r="B914" s="327"/>
      <c r="C914" s="327"/>
      <c r="D914" s="327"/>
      <c r="E914" s="327"/>
      <c r="F914" s="327"/>
      <c r="G914" s="675"/>
      <c r="H914" s="675"/>
      <c r="I914" s="675"/>
      <c r="J914" s="675"/>
      <c r="K914" s="675"/>
      <c r="L914" s="675"/>
      <c r="M914" s="675"/>
      <c r="N914" s="675"/>
      <c r="O914" s="675"/>
      <c r="P914" s="675"/>
      <c r="Q914" s="675"/>
      <c r="R914" s="675"/>
      <c r="S914" s="675"/>
      <c r="T914" s="675"/>
      <c r="U914" s="675"/>
      <c r="V914" s="675"/>
      <c r="W914" s="327"/>
      <c r="X914" s="327"/>
      <c r="Y914" s="327"/>
      <c r="Z914" s="327"/>
      <c r="AA914" s="327"/>
    </row>
    <row r="915" spans="1:27" s="40" customFormat="1" ht="15">
      <c r="A915" s="327"/>
      <c r="B915" s="327"/>
      <c r="C915" s="327"/>
      <c r="D915" s="327"/>
      <c r="E915" s="327"/>
      <c r="F915" s="327"/>
      <c r="G915" s="675"/>
      <c r="H915" s="675"/>
      <c r="I915" s="675"/>
      <c r="J915" s="675"/>
      <c r="K915" s="675"/>
      <c r="L915" s="675"/>
      <c r="M915" s="675"/>
      <c r="N915" s="675"/>
      <c r="O915" s="675"/>
      <c r="P915" s="675"/>
      <c r="Q915" s="675"/>
      <c r="R915" s="675"/>
      <c r="S915" s="675"/>
      <c r="T915" s="675"/>
      <c r="U915" s="675"/>
      <c r="V915" s="675"/>
      <c r="W915" s="327"/>
      <c r="X915" s="327"/>
      <c r="Y915" s="327"/>
      <c r="Z915" s="327"/>
      <c r="AA915" s="327"/>
    </row>
    <row r="916" spans="1:27" s="40" customFormat="1" ht="15">
      <c r="A916" s="327"/>
      <c r="B916" s="327"/>
      <c r="C916" s="327"/>
      <c r="D916" s="327"/>
      <c r="E916" s="327"/>
      <c r="F916" s="327"/>
      <c r="G916" s="675"/>
      <c r="H916" s="675"/>
      <c r="I916" s="675"/>
      <c r="J916" s="675"/>
      <c r="K916" s="675"/>
      <c r="L916" s="675"/>
      <c r="M916" s="675"/>
      <c r="N916" s="675"/>
      <c r="O916" s="675"/>
      <c r="P916" s="675"/>
      <c r="Q916" s="675"/>
      <c r="R916" s="675"/>
      <c r="S916" s="675"/>
      <c r="T916" s="675"/>
      <c r="U916" s="675"/>
      <c r="V916" s="675"/>
      <c r="W916" s="327"/>
      <c r="X916" s="327"/>
      <c r="Y916" s="327"/>
      <c r="Z916" s="327"/>
      <c r="AA916" s="327"/>
    </row>
    <row r="917" spans="1:27" s="40" customFormat="1" ht="15">
      <c r="A917" s="327"/>
      <c r="B917" s="327"/>
      <c r="C917" s="327"/>
      <c r="D917" s="327"/>
      <c r="E917" s="327"/>
      <c r="F917" s="327"/>
      <c r="G917" s="675"/>
      <c r="H917" s="675"/>
      <c r="I917" s="675"/>
      <c r="J917" s="675"/>
      <c r="K917" s="675"/>
      <c r="L917" s="675"/>
      <c r="M917" s="675"/>
      <c r="N917" s="675"/>
      <c r="O917" s="675"/>
      <c r="P917" s="675"/>
      <c r="Q917" s="675"/>
      <c r="R917" s="675"/>
      <c r="S917" s="675"/>
      <c r="T917" s="675"/>
      <c r="U917" s="675"/>
      <c r="V917" s="675"/>
      <c r="W917" s="327"/>
      <c r="X917" s="327"/>
      <c r="Y917" s="327"/>
      <c r="Z917" s="327"/>
      <c r="AA917" s="327"/>
    </row>
    <row r="918" spans="1:27" s="40" customFormat="1" ht="15">
      <c r="A918" s="327"/>
      <c r="B918" s="327"/>
      <c r="C918" s="327"/>
      <c r="D918" s="327"/>
      <c r="E918" s="327"/>
      <c r="F918" s="327"/>
      <c r="G918" s="675"/>
      <c r="H918" s="675"/>
      <c r="I918" s="675"/>
      <c r="J918" s="675"/>
      <c r="K918" s="675"/>
      <c r="L918" s="675"/>
      <c r="M918" s="675"/>
      <c r="N918" s="675"/>
      <c r="O918" s="675"/>
      <c r="P918" s="675"/>
      <c r="Q918" s="675"/>
      <c r="R918" s="675"/>
      <c r="S918" s="675"/>
      <c r="T918" s="675"/>
      <c r="U918" s="675"/>
      <c r="V918" s="675"/>
      <c r="W918" s="327"/>
      <c r="X918" s="327"/>
      <c r="Y918" s="327"/>
      <c r="Z918" s="327"/>
      <c r="AA918" s="327"/>
    </row>
    <row r="919" spans="1:27" s="40" customFormat="1" ht="15">
      <c r="A919" s="327"/>
      <c r="B919" s="327"/>
      <c r="C919" s="327"/>
      <c r="D919" s="327"/>
      <c r="E919" s="327"/>
      <c r="F919" s="327"/>
      <c r="G919" s="675"/>
      <c r="H919" s="675"/>
      <c r="I919" s="675"/>
      <c r="J919" s="675"/>
      <c r="K919" s="675"/>
      <c r="L919" s="675"/>
      <c r="M919" s="675"/>
      <c r="N919" s="675"/>
      <c r="O919" s="675"/>
      <c r="P919" s="675"/>
      <c r="Q919" s="675"/>
      <c r="R919" s="675"/>
      <c r="S919" s="675"/>
      <c r="T919" s="675"/>
      <c r="U919" s="675"/>
      <c r="V919" s="675"/>
      <c r="W919" s="327"/>
      <c r="X919" s="327"/>
      <c r="Y919" s="327"/>
      <c r="Z919" s="327"/>
      <c r="AA919" s="327"/>
    </row>
    <row r="920" spans="1:27" s="40" customFormat="1" ht="15">
      <c r="A920" s="327"/>
      <c r="B920" s="327"/>
      <c r="C920" s="327"/>
      <c r="D920" s="327"/>
      <c r="E920" s="327"/>
      <c r="F920" s="327"/>
      <c r="G920" s="675"/>
      <c r="H920" s="675"/>
      <c r="I920" s="675"/>
      <c r="J920" s="675"/>
      <c r="K920" s="675"/>
      <c r="L920" s="675"/>
      <c r="M920" s="675"/>
      <c r="N920" s="675"/>
      <c r="O920" s="675"/>
      <c r="P920" s="675"/>
      <c r="Q920" s="675"/>
      <c r="R920" s="675"/>
      <c r="S920" s="675"/>
      <c r="T920" s="675"/>
      <c r="U920" s="675"/>
      <c r="V920" s="675"/>
      <c r="W920" s="327"/>
      <c r="X920" s="327"/>
      <c r="Y920" s="327"/>
      <c r="Z920" s="327"/>
      <c r="AA920" s="327"/>
    </row>
    <row r="921" spans="1:27" s="40" customFormat="1" ht="15">
      <c r="A921" s="327"/>
      <c r="B921" s="327"/>
      <c r="C921" s="327"/>
      <c r="D921" s="327"/>
      <c r="E921" s="327"/>
      <c r="F921" s="327"/>
      <c r="G921" s="675"/>
      <c r="H921" s="675"/>
      <c r="I921" s="675"/>
      <c r="J921" s="675"/>
      <c r="K921" s="675"/>
      <c r="L921" s="675"/>
      <c r="M921" s="675"/>
      <c r="N921" s="675"/>
      <c r="O921" s="675"/>
      <c r="P921" s="675"/>
      <c r="Q921" s="675"/>
      <c r="R921" s="675"/>
      <c r="S921" s="675"/>
      <c r="T921" s="675"/>
      <c r="U921" s="675"/>
      <c r="V921" s="675"/>
      <c r="W921" s="327"/>
      <c r="X921" s="327"/>
      <c r="Y921" s="327"/>
      <c r="Z921" s="327"/>
      <c r="AA921" s="327"/>
    </row>
    <row r="922" spans="1:27" s="40" customFormat="1" ht="15">
      <c r="A922" s="327"/>
      <c r="B922" s="327"/>
      <c r="C922" s="327"/>
      <c r="D922" s="327"/>
      <c r="E922" s="327"/>
      <c r="F922" s="327"/>
      <c r="G922" s="675"/>
      <c r="H922" s="675"/>
      <c r="I922" s="675"/>
      <c r="J922" s="675"/>
      <c r="K922" s="675"/>
      <c r="L922" s="675"/>
      <c r="M922" s="675"/>
      <c r="N922" s="675"/>
      <c r="O922" s="675"/>
      <c r="P922" s="675"/>
      <c r="Q922" s="675"/>
      <c r="R922" s="675"/>
      <c r="S922" s="675"/>
      <c r="T922" s="675"/>
      <c r="U922" s="675"/>
      <c r="V922" s="675"/>
      <c r="W922" s="327"/>
      <c r="X922" s="327"/>
      <c r="Y922" s="327"/>
      <c r="Z922" s="327"/>
      <c r="AA922" s="327"/>
    </row>
    <row r="923" spans="1:27" s="40" customFormat="1" ht="15">
      <c r="A923" s="327"/>
      <c r="B923" s="327"/>
      <c r="C923" s="327"/>
      <c r="D923" s="327"/>
      <c r="E923" s="327"/>
      <c r="F923" s="327"/>
      <c r="G923" s="675"/>
      <c r="H923" s="675"/>
      <c r="I923" s="675"/>
      <c r="J923" s="675"/>
      <c r="K923" s="675"/>
      <c r="L923" s="675"/>
      <c r="M923" s="675"/>
      <c r="N923" s="675"/>
      <c r="O923" s="675"/>
      <c r="P923" s="675"/>
      <c r="Q923" s="675"/>
      <c r="R923" s="675"/>
      <c r="S923" s="675"/>
      <c r="T923" s="675"/>
      <c r="U923" s="675"/>
      <c r="V923" s="675"/>
      <c r="W923" s="327"/>
      <c r="X923" s="327"/>
      <c r="Y923" s="327"/>
      <c r="Z923" s="327"/>
      <c r="AA923" s="327"/>
    </row>
    <row r="924" spans="1:27" s="40" customFormat="1" ht="15">
      <c r="A924" s="327"/>
      <c r="B924" s="327"/>
      <c r="C924" s="327"/>
      <c r="D924" s="327"/>
      <c r="E924" s="327"/>
      <c r="F924" s="327"/>
      <c r="G924" s="675"/>
      <c r="H924" s="675"/>
      <c r="I924" s="675"/>
      <c r="J924" s="675"/>
      <c r="K924" s="675"/>
      <c r="L924" s="675"/>
      <c r="M924" s="675"/>
      <c r="N924" s="675"/>
      <c r="O924" s="675"/>
      <c r="P924" s="675"/>
      <c r="Q924" s="675"/>
      <c r="R924" s="675"/>
      <c r="S924" s="675"/>
      <c r="T924" s="675"/>
      <c r="U924" s="675"/>
      <c r="V924" s="675"/>
      <c r="W924" s="327"/>
      <c r="X924" s="327"/>
      <c r="Y924" s="327"/>
      <c r="Z924" s="327"/>
      <c r="AA924" s="327"/>
    </row>
    <row r="925" spans="1:27" s="40" customFormat="1" ht="15">
      <c r="A925" s="327"/>
      <c r="B925" s="327"/>
      <c r="C925" s="327"/>
      <c r="D925" s="327"/>
      <c r="E925" s="327"/>
      <c r="F925" s="327"/>
      <c r="G925" s="675"/>
      <c r="H925" s="675"/>
      <c r="I925" s="675"/>
      <c r="J925" s="675"/>
      <c r="K925" s="675"/>
      <c r="L925" s="675"/>
      <c r="M925" s="675"/>
      <c r="N925" s="675"/>
      <c r="O925" s="675"/>
      <c r="P925" s="675"/>
      <c r="Q925" s="675"/>
      <c r="R925" s="675"/>
      <c r="S925" s="675"/>
      <c r="T925" s="675"/>
      <c r="U925" s="675"/>
      <c r="V925" s="675"/>
      <c r="W925" s="327"/>
      <c r="X925" s="327"/>
      <c r="Y925" s="327"/>
      <c r="Z925" s="327"/>
      <c r="AA925" s="327"/>
    </row>
    <row r="926" spans="1:27" s="40" customFormat="1" ht="15">
      <c r="A926" s="327"/>
      <c r="B926" s="327"/>
      <c r="C926" s="327"/>
      <c r="D926" s="327"/>
      <c r="E926" s="327"/>
      <c r="F926" s="327"/>
      <c r="G926" s="675"/>
      <c r="H926" s="675"/>
      <c r="I926" s="675"/>
      <c r="J926" s="675"/>
      <c r="K926" s="675"/>
      <c r="L926" s="675"/>
      <c r="M926" s="675"/>
      <c r="N926" s="675"/>
      <c r="O926" s="675"/>
      <c r="P926" s="675"/>
      <c r="Q926" s="675"/>
      <c r="R926" s="675"/>
      <c r="S926" s="675"/>
      <c r="T926" s="675"/>
      <c r="U926" s="675"/>
      <c r="V926" s="675"/>
      <c r="W926" s="327"/>
      <c r="X926" s="327"/>
      <c r="Y926" s="327"/>
      <c r="Z926" s="327"/>
      <c r="AA926" s="327"/>
    </row>
    <row r="927" spans="1:27" s="40" customFormat="1" ht="15">
      <c r="A927" s="327"/>
      <c r="B927" s="327"/>
      <c r="C927" s="327"/>
      <c r="D927" s="327"/>
      <c r="E927" s="327"/>
      <c r="F927" s="327"/>
      <c r="G927" s="675"/>
      <c r="H927" s="675"/>
      <c r="I927" s="675"/>
      <c r="J927" s="675"/>
      <c r="K927" s="675"/>
      <c r="L927" s="675"/>
      <c r="M927" s="675"/>
      <c r="N927" s="675"/>
      <c r="O927" s="675"/>
      <c r="P927" s="675"/>
      <c r="Q927" s="675"/>
      <c r="R927" s="675"/>
      <c r="S927" s="675"/>
      <c r="T927" s="675"/>
      <c r="U927" s="675"/>
      <c r="V927" s="675"/>
      <c r="W927" s="327"/>
      <c r="X927" s="327"/>
      <c r="Y927" s="327"/>
      <c r="Z927" s="327"/>
      <c r="AA927" s="327"/>
    </row>
    <row r="928" spans="1:27" s="40" customFormat="1" ht="15">
      <c r="A928" s="327"/>
      <c r="B928" s="327"/>
      <c r="C928" s="327"/>
      <c r="D928" s="327"/>
      <c r="E928" s="327"/>
      <c r="F928" s="327"/>
      <c r="G928" s="675"/>
      <c r="H928" s="675"/>
      <c r="I928" s="675"/>
      <c r="J928" s="675"/>
      <c r="K928" s="675"/>
      <c r="L928" s="675"/>
      <c r="M928" s="675"/>
      <c r="N928" s="675"/>
      <c r="O928" s="675"/>
      <c r="P928" s="675"/>
      <c r="Q928" s="675"/>
      <c r="R928" s="675"/>
      <c r="S928" s="675"/>
      <c r="T928" s="675"/>
      <c r="U928" s="675"/>
      <c r="V928" s="675"/>
      <c r="W928" s="327"/>
      <c r="X928" s="327"/>
      <c r="Y928" s="327"/>
      <c r="Z928" s="327"/>
      <c r="AA928" s="327"/>
    </row>
    <row r="929" spans="1:27" s="40" customFormat="1" ht="15">
      <c r="A929" s="327"/>
      <c r="B929" s="327"/>
      <c r="C929" s="327"/>
      <c r="D929" s="327"/>
      <c r="E929" s="327"/>
      <c r="F929" s="327"/>
      <c r="G929" s="675"/>
      <c r="H929" s="675"/>
      <c r="I929" s="675"/>
      <c r="J929" s="675"/>
      <c r="K929" s="675"/>
      <c r="L929" s="675"/>
      <c r="M929" s="675"/>
      <c r="N929" s="675"/>
      <c r="O929" s="675"/>
      <c r="P929" s="675"/>
      <c r="Q929" s="675"/>
      <c r="R929" s="675"/>
      <c r="S929" s="675"/>
      <c r="T929" s="675"/>
      <c r="U929" s="675"/>
      <c r="V929" s="675"/>
      <c r="W929" s="327"/>
      <c r="X929" s="327"/>
      <c r="Y929" s="327"/>
      <c r="Z929" s="327"/>
      <c r="AA929" s="327"/>
    </row>
    <row r="930" spans="1:27" s="40" customFormat="1" ht="15">
      <c r="A930" s="327"/>
      <c r="B930" s="327"/>
      <c r="C930" s="327"/>
      <c r="D930" s="327"/>
      <c r="E930" s="327"/>
      <c r="F930" s="327"/>
      <c r="G930" s="675"/>
      <c r="H930" s="675"/>
      <c r="I930" s="675"/>
      <c r="J930" s="675"/>
      <c r="K930" s="675"/>
      <c r="L930" s="675"/>
      <c r="M930" s="675"/>
      <c r="N930" s="675"/>
      <c r="O930" s="675"/>
      <c r="P930" s="675"/>
      <c r="Q930" s="675"/>
      <c r="R930" s="675"/>
      <c r="S930" s="675"/>
      <c r="T930" s="675"/>
      <c r="U930" s="675"/>
      <c r="V930" s="675"/>
      <c r="W930" s="327"/>
      <c r="X930" s="327"/>
      <c r="Y930" s="327"/>
      <c r="Z930" s="327"/>
      <c r="AA930" s="327"/>
    </row>
    <row r="931" spans="1:27" s="40" customFormat="1" ht="15">
      <c r="A931" s="327"/>
      <c r="B931" s="327"/>
      <c r="C931" s="327"/>
      <c r="D931" s="327"/>
      <c r="E931" s="327"/>
      <c r="F931" s="327"/>
      <c r="G931" s="675"/>
      <c r="H931" s="675"/>
      <c r="I931" s="675"/>
      <c r="J931" s="675"/>
      <c r="K931" s="675"/>
      <c r="L931" s="675"/>
      <c r="M931" s="675"/>
      <c r="N931" s="675"/>
      <c r="O931" s="675"/>
      <c r="P931" s="675"/>
      <c r="Q931" s="675"/>
      <c r="R931" s="675"/>
      <c r="S931" s="675"/>
      <c r="T931" s="675"/>
      <c r="U931" s="675"/>
      <c r="V931" s="675"/>
      <c r="W931" s="327"/>
      <c r="X931" s="327"/>
      <c r="Y931" s="327"/>
      <c r="Z931" s="327"/>
      <c r="AA931" s="327"/>
    </row>
    <row r="932" spans="1:27" s="40" customFormat="1" ht="15">
      <c r="A932" s="327"/>
      <c r="B932" s="327"/>
      <c r="C932" s="327"/>
      <c r="D932" s="327"/>
      <c r="E932" s="327"/>
      <c r="F932" s="327"/>
      <c r="G932" s="675"/>
      <c r="H932" s="675"/>
      <c r="I932" s="675"/>
      <c r="J932" s="675"/>
      <c r="K932" s="675"/>
      <c r="L932" s="675"/>
      <c r="M932" s="675"/>
      <c r="N932" s="675"/>
      <c r="O932" s="675"/>
      <c r="P932" s="675"/>
      <c r="Q932" s="675"/>
      <c r="R932" s="675"/>
      <c r="S932" s="675"/>
      <c r="T932" s="675"/>
      <c r="U932" s="675"/>
      <c r="V932" s="675"/>
      <c r="W932" s="327"/>
      <c r="X932" s="327"/>
      <c r="Y932" s="327"/>
      <c r="Z932" s="327"/>
      <c r="AA932" s="327"/>
    </row>
    <row r="933" spans="1:27" s="40" customFormat="1" ht="15">
      <c r="A933" s="327"/>
      <c r="B933" s="327"/>
      <c r="C933" s="327"/>
      <c r="D933" s="327"/>
      <c r="E933" s="327"/>
      <c r="F933" s="327"/>
      <c r="G933" s="675"/>
      <c r="H933" s="675"/>
      <c r="I933" s="675"/>
      <c r="J933" s="675"/>
      <c r="K933" s="675"/>
      <c r="L933" s="675"/>
      <c r="M933" s="675"/>
      <c r="N933" s="675"/>
      <c r="O933" s="675"/>
      <c r="P933" s="675"/>
      <c r="Q933" s="675"/>
      <c r="R933" s="675"/>
      <c r="S933" s="675"/>
      <c r="T933" s="675"/>
      <c r="U933" s="675"/>
      <c r="V933" s="675"/>
      <c r="W933" s="327"/>
      <c r="X933" s="327"/>
      <c r="Y933" s="327"/>
      <c r="Z933" s="327"/>
      <c r="AA933" s="327"/>
    </row>
    <row r="934" spans="1:27" s="40" customFormat="1" ht="15">
      <c r="A934" s="327"/>
      <c r="B934" s="327"/>
      <c r="C934" s="327"/>
      <c r="D934" s="327"/>
      <c r="E934" s="327"/>
      <c r="F934" s="327"/>
      <c r="G934" s="675"/>
      <c r="H934" s="675"/>
      <c r="I934" s="675"/>
      <c r="J934" s="675"/>
      <c r="K934" s="675"/>
      <c r="L934" s="675"/>
      <c r="M934" s="675"/>
      <c r="N934" s="675"/>
      <c r="O934" s="675"/>
      <c r="P934" s="675"/>
      <c r="Q934" s="675"/>
      <c r="R934" s="675"/>
      <c r="S934" s="675"/>
      <c r="T934" s="675"/>
      <c r="U934" s="675"/>
      <c r="V934" s="675"/>
      <c r="W934" s="327"/>
      <c r="X934" s="327"/>
      <c r="Y934" s="327"/>
      <c r="Z934" s="327"/>
      <c r="AA934" s="327"/>
    </row>
    <row r="935" spans="1:27" s="40" customFormat="1" ht="15">
      <c r="A935" s="327"/>
      <c r="B935" s="327"/>
      <c r="C935" s="327"/>
      <c r="D935" s="327"/>
      <c r="E935" s="327"/>
      <c r="F935" s="327"/>
      <c r="G935" s="675"/>
      <c r="H935" s="675"/>
      <c r="I935" s="675"/>
      <c r="J935" s="675"/>
      <c r="K935" s="675"/>
      <c r="L935" s="675"/>
      <c r="M935" s="675"/>
      <c r="N935" s="675"/>
      <c r="O935" s="675"/>
      <c r="P935" s="675"/>
      <c r="Q935" s="675"/>
      <c r="R935" s="675"/>
      <c r="S935" s="675"/>
      <c r="T935" s="675"/>
      <c r="U935" s="675"/>
      <c r="V935" s="675"/>
      <c r="W935" s="327"/>
      <c r="X935" s="327"/>
      <c r="Y935" s="327"/>
      <c r="Z935" s="327"/>
      <c r="AA935" s="327"/>
    </row>
    <row r="936" spans="1:27" s="40" customFormat="1" ht="15">
      <c r="A936" s="327"/>
      <c r="B936" s="327"/>
      <c r="C936" s="327"/>
      <c r="D936" s="327"/>
      <c r="E936" s="327"/>
      <c r="F936" s="327"/>
      <c r="G936" s="675"/>
      <c r="H936" s="675"/>
      <c r="I936" s="675"/>
      <c r="J936" s="675"/>
      <c r="K936" s="675"/>
      <c r="L936" s="675"/>
      <c r="M936" s="675"/>
      <c r="N936" s="675"/>
      <c r="O936" s="675"/>
      <c r="P936" s="675"/>
      <c r="Q936" s="675"/>
      <c r="R936" s="675"/>
      <c r="S936" s="675"/>
      <c r="T936" s="675"/>
      <c r="U936" s="675"/>
      <c r="V936" s="675"/>
      <c r="W936" s="327"/>
      <c r="X936" s="327"/>
      <c r="Y936" s="327"/>
      <c r="Z936" s="327"/>
      <c r="AA936" s="327"/>
    </row>
    <row r="937" spans="1:27" s="40" customFormat="1" ht="15">
      <c r="A937" s="327"/>
      <c r="B937" s="327"/>
      <c r="C937" s="327"/>
      <c r="D937" s="327"/>
      <c r="E937" s="327"/>
      <c r="F937" s="327"/>
      <c r="G937" s="675"/>
      <c r="H937" s="675"/>
      <c r="I937" s="675"/>
      <c r="J937" s="675"/>
      <c r="K937" s="675"/>
      <c r="L937" s="675"/>
      <c r="M937" s="675"/>
      <c r="N937" s="675"/>
      <c r="O937" s="675"/>
      <c r="P937" s="675"/>
      <c r="Q937" s="675"/>
      <c r="R937" s="675"/>
      <c r="S937" s="675"/>
      <c r="T937" s="675"/>
      <c r="U937" s="675"/>
      <c r="V937" s="675"/>
      <c r="W937" s="327"/>
      <c r="X937" s="327"/>
      <c r="Y937" s="327"/>
      <c r="Z937" s="327"/>
      <c r="AA937" s="327"/>
    </row>
    <row r="938" spans="1:27" s="40" customFormat="1" ht="15">
      <c r="A938" s="327"/>
      <c r="B938" s="327"/>
      <c r="C938" s="327"/>
      <c r="D938" s="327"/>
      <c r="E938" s="327"/>
      <c r="F938" s="327"/>
      <c r="G938" s="675"/>
      <c r="H938" s="675"/>
      <c r="I938" s="675"/>
      <c r="J938" s="675"/>
      <c r="K938" s="675"/>
      <c r="L938" s="675"/>
      <c r="M938" s="675"/>
      <c r="N938" s="675"/>
      <c r="O938" s="675"/>
      <c r="P938" s="675"/>
      <c r="Q938" s="675"/>
      <c r="R938" s="675"/>
      <c r="S938" s="675"/>
      <c r="T938" s="675"/>
      <c r="U938" s="675"/>
      <c r="V938" s="675"/>
      <c r="W938" s="327"/>
      <c r="X938" s="327"/>
      <c r="Y938" s="327"/>
      <c r="Z938" s="327"/>
      <c r="AA938" s="327"/>
    </row>
    <row r="939" spans="1:27" s="40" customFormat="1" ht="15">
      <c r="A939" s="327"/>
      <c r="B939" s="327"/>
      <c r="C939" s="327"/>
      <c r="D939" s="327"/>
      <c r="E939" s="327"/>
      <c r="F939" s="327"/>
      <c r="G939" s="675"/>
      <c r="H939" s="675"/>
      <c r="I939" s="675"/>
      <c r="J939" s="675"/>
      <c r="K939" s="675"/>
      <c r="L939" s="675"/>
      <c r="M939" s="675"/>
      <c r="N939" s="675"/>
      <c r="O939" s="675"/>
      <c r="P939" s="675"/>
      <c r="Q939" s="675"/>
      <c r="R939" s="675"/>
      <c r="S939" s="675"/>
      <c r="T939" s="675"/>
      <c r="U939" s="675"/>
      <c r="V939" s="675"/>
      <c r="W939" s="327"/>
      <c r="X939" s="327"/>
      <c r="Y939" s="327"/>
      <c r="Z939" s="327"/>
      <c r="AA939" s="327"/>
    </row>
    <row r="940" spans="1:27" s="40" customFormat="1" ht="15">
      <c r="A940" s="327"/>
      <c r="B940" s="327"/>
      <c r="C940" s="327"/>
      <c r="D940" s="327"/>
      <c r="E940" s="327"/>
      <c r="F940" s="327"/>
      <c r="G940" s="675"/>
      <c r="H940" s="675"/>
      <c r="I940" s="675"/>
      <c r="J940" s="675"/>
      <c r="K940" s="675"/>
      <c r="L940" s="675"/>
      <c r="M940" s="675"/>
      <c r="N940" s="675"/>
      <c r="O940" s="675"/>
      <c r="P940" s="675"/>
      <c r="Q940" s="675"/>
      <c r="R940" s="675"/>
      <c r="S940" s="675"/>
      <c r="T940" s="675"/>
      <c r="U940" s="675"/>
      <c r="V940" s="675"/>
      <c r="W940" s="327"/>
      <c r="X940" s="327"/>
      <c r="Y940" s="327"/>
      <c r="Z940" s="327"/>
      <c r="AA940" s="327"/>
    </row>
    <row r="941" spans="1:27" s="40" customFormat="1" ht="15">
      <c r="A941" s="327"/>
      <c r="B941" s="327"/>
      <c r="C941" s="327"/>
      <c r="D941" s="327"/>
      <c r="E941" s="327"/>
      <c r="F941" s="327"/>
      <c r="G941" s="675"/>
      <c r="H941" s="675"/>
      <c r="I941" s="675"/>
      <c r="J941" s="675"/>
      <c r="K941" s="675"/>
      <c r="L941" s="675"/>
      <c r="M941" s="675"/>
      <c r="N941" s="675"/>
      <c r="O941" s="675"/>
      <c r="P941" s="675"/>
      <c r="Q941" s="675"/>
      <c r="R941" s="675"/>
      <c r="S941" s="675"/>
      <c r="T941" s="675"/>
      <c r="U941" s="675"/>
      <c r="V941" s="675"/>
      <c r="W941" s="327"/>
      <c r="X941" s="327"/>
      <c r="Y941" s="327"/>
      <c r="Z941" s="327"/>
      <c r="AA941" s="327"/>
    </row>
    <row r="942" spans="1:27" s="40" customFormat="1" ht="15">
      <c r="A942" s="327"/>
      <c r="B942" s="327"/>
      <c r="C942" s="327"/>
      <c r="D942" s="327"/>
      <c r="E942" s="327"/>
      <c r="F942" s="327"/>
      <c r="G942" s="675"/>
      <c r="H942" s="675"/>
      <c r="I942" s="675"/>
      <c r="J942" s="675"/>
      <c r="K942" s="675"/>
      <c r="L942" s="675"/>
      <c r="M942" s="675"/>
      <c r="N942" s="675"/>
      <c r="O942" s="675"/>
      <c r="P942" s="675"/>
      <c r="Q942" s="675"/>
      <c r="R942" s="675"/>
      <c r="S942" s="675"/>
      <c r="T942" s="675"/>
      <c r="U942" s="675"/>
      <c r="V942" s="675"/>
      <c r="W942" s="327"/>
      <c r="X942" s="327"/>
      <c r="Y942" s="327"/>
      <c r="Z942" s="327"/>
      <c r="AA942" s="327"/>
    </row>
    <row r="943" spans="1:27" s="40" customFormat="1" ht="15">
      <c r="A943" s="327"/>
      <c r="B943" s="327"/>
      <c r="C943" s="327"/>
      <c r="D943" s="327"/>
      <c r="E943" s="327"/>
      <c r="F943" s="327"/>
      <c r="G943" s="675"/>
      <c r="H943" s="675"/>
      <c r="I943" s="675"/>
      <c r="J943" s="675"/>
      <c r="K943" s="675"/>
      <c r="L943" s="675"/>
      <c r="M943" s="675"/>
      <c r="N943" s="675"/>
      <c r="O943" s="675"/>
      <c r="P943" s="675"/>
      <c r="Q943" s="675"/>
      <c r="R943" s="675"/>
      <c r="S943" s="675"/>
      <c r="T943" s="675"/>
      <c r="U943" s="675"/>
      <c r="V943" s="675"/>
      <c r="W943" s="327"/>
      <c r="X943" s="327"/>
      <c r="Y943" s="327"/>
      <c r="Z943" s="327"/>
      <c r="AA943" s="327"/>
    </row>
    <row r="944" spans="1:27" s="40" customFormat="1" ht="15">
      <c r="A944" s="327"/>
      <c r="B944" s="327"/>
      <c r="C944" s="327"/>
      <c r="D944" s="327"/>
      <c r="E944" s="327"/>
      <c r="F944" s="327"/>
      <c r="G944" s="675"/>
      <c r="H944" s="675"/>
      <c r="I944" s="675"/>
      <c r="J944" s="675"/>
      <c r="K944" s="675"/>
      <c r="L944" s="675"/>
      <c r="M944" s="675"/>
      <c r="N944" s="675"/>
      <c r="O944" s="675"/>
      <c r="P944" s="675"/>
      <c r="Q944" s="675"/>
      <c r="R944" s="675"/>
      <c r="S944" s="675"/>
      <c r="T944" s="675"/>
      <c r="U944" s="675"/>
      <c r="V944" s="675"/>
      <c r="W944" s="327"/>
      <c r="X944" s="327"/>
      <c r="Y944" s="327"/>
      <c r="Z944" s="327"/>
      <c r="AA944" s="327"/>
    </row>
    <row r="945" spans="1:27" s="40" customFormat="1" ht="15">
      <c r="A945" s="327"/>
      <c r="B945" s="327"/>
      <c r="C945" s="327"/>
      <c r="D945" s="327"/>
      <c r="E945" s="327"/>
      <c r="F945" s="327"/>
      <c r="G945" s="675"/>
      <c r="H945" s="675"/>
      <c r="I945" s="675"/>
      <c r="J945" s="675"/>
      <c r="K945" s="675"/>
      <c r="L945" s="675"/>
      <c r="M945" s="675"/>
      <c r="N945" s="675"/>
      <c r="O945" s="675"/>
      <c r="P945" s="675"/>
      <c r="Q945" s="675"/>
      <c r="R945" s="675"/>
      <c r="S945" s="675"/>
      <c r="T945" s="675"/>
      <c r="U945" s="675"/>
      <c r="V945" s="675"/>
      <c r="W945" s="327"/>
      <c r="X945" s="327"/>
      <c r="Y945" s="327"/>
      <c r="Z945" s="327"/>
      <c r="AA945" s="327"/>
    </row>
    <row r="946" spans="1:27" s="40" customFormat="1" ht="15">
      <c r="A946" s="327"/>
      <c r="B946" s="327"/>
      <c r="C946" s="327"/>
      <c r="D946" s="327"/>
      <c r="E946" s="327"/>
      <c r="F946" s="327"/>
      <c r="G946" s="675"/>
      <c r="H946" s="675"/>
      <c r="I946" s="675"/>
      <c r="J946" s="675"/>
      <c r="K946" s="675"/>
      <c r="L946" s="675"/>
      <c r="M946" s="675"/>
      <c r="N946" s="675"/>
      <c r="O946" s="675"/>
      <c r="P946" s="675"/>
      <c r="Q946" s="675"/>
      <c r="R946" s="675"/>
      <c r="S946" s="675"/>
      <c r="T946" s="675"/>
      <c r="U946" s="675"/>
      <c r="V946" s="675"/>
      <c r="W946" s="327"/>
      <c r="X946" s="327"/>
      <c r="Y946" s="327"/>
      <c r="Z946" s="327"/>
      <c r="AA946" s="327"/>
    </row>
    <row r="947" spans="1:27" s="40" customFormat="1" ht="15">
      <c r="A947" s="327"/>
      <c r="B947" s="327"/>
      <c r="C947" s="327"/>
      <c r="D947" s="327"/>
      <c r="E947" s="327"/>
      <c r="F947" s="327"/>
      <c r="G947" s="675"/>
      <c r="H947" s="675"/>
      <c r="I947" s="675"/>
      <c r="J947" s="675"/>
      <c r="K947" s="675"/>
      <c r="L947" s="675"/>
      <c r="M947" s="675"/>
      <c r="N947" s="675"/>
      <c r="O947" s="675"/>
      <c r="P947" s="675"/>
      <c r="Q947" s="675"/>
      <c r="R947" s="675"/>
      <c r="S947" s="675"/>
      <c r="T947" s="675"/>
      <c r="U947" s="675"/>
      <c r="V947" s="675"/>
      <c r="W947" s="327"/>
      <c r="X947" s="327"/>
      <c r="Y947" s="327"/>
      <c r="Z947" s="327"/>
      <c r="AA947" s="327"/>
    </row>
    <row r="948" spans="1:27" s="40" customFormat="1" ht="15">
      <c r="A948" s="327"/>
      <c r="B948" s="327"/>
      <c r="C948" s="327"/>
      <c r="D948" s="327"/>
      <c r="E948" s="327"/>
      <c r="F948" s="327"/>
      <c r="G948" s="675"/>
      <c r="H948" s="675"/>
      <c r="I948" s="675"/>
      <c r="J948" s="675"/>
      <c r="K948" s="675"/>
      <c r="L948" s="675"/>
      <c r="M948" s="675"/>
      <c r="N948" s="675"/>
      <c r="O948" s="675"/>
      <c r="P948" s="675"/>
      <c r="Q948" s="675"/>
      <c r="R948" s="675"/>
      <c r="S948" s="675"/>
      <c r="T948" s="675"/>
      <c r="U948" s="675"/>
      <c r="V948" s="675"/>
      <c r="W948" s="327"/>
      <c r="X948" s="327"/>
      <c r="Y948" s="327"/>
      <c r="Z948" s="327"/>
      <c r="AA948" s="327"/>
    </row>
    <row r="949" spans="1:27" s="40" customFormat="1" ht="15">
      <c r="A949" s="327"/>
      <c r="B949" s="327"/>
      <c r="C949" s="327"/>
      <c r="D949" s="327"/>
      <c r="E949" s="327"/>
      <c r="F949" s="327"/>
      <c r="G949" s="675"/>
      <c r="H949" s="675"/>
      <c r="I949" s="675"/>
      <c r="J949" s="675"/>
      <c r="K949" s="675"/>
      <c r="L949" s="675"/>
      <c r="M949" s="675"/>
      <c r="N949" s="675"/>
      <c r="O949" s="675"/>
      <c r="P949" s="675"/>
      <c r="Q949" s="675"/>
      <c r="R949" s="675"/>
      <c r="S949" s="675"/>
      <c r="T949" s="675"/>
      <c r="U949" s="675"/>
      <c r="V949" s="675"/>
      <c r="W949" s="327"/>
      <c r="X949" s="327"/>
      <c r="Y949" s="327"/>
      <c r="Z949" s="327"/>
      <c r="AA949" s="327"/>
    </row>
    <row r="950" spans="1:27" s="40" customFormat="1" ht="15">
      <c r="A950" s="327"/>
      <c r="B950" s="327"/>
      <c r="C950" s="327"/>
      <c r="D950" s="327"/>
      <c r="E950" s="327"/>
      <c r="F950" s="327"/>
      <c r="G950" s="675"/>
      <c r="H950" s="675"/>
      <c r="I950" s="675"/>
      <c r="J950" s="675"/>
      <c r="K950" s="675"/>
      <c r="L950" s="675"/>
      <c r="M950" s="675"/>
      <c r="N950" s="675"/>
      <c r="O950" s="675"/>
      <c r="P950" s="675"/>
      <c r="Q950" s="675"/>
      <c r="R950" s="675"/>
      <c r="S950" s="675"/>
      <c r="T950" s="675"/>
      <c r="U950" s="675"/>
      <c r="V950" s="675"/>
      <c r="W950" s="327"/>
      <c r="X950" s="327"/>
      <c r="Y950" s="327"/>
      <c r="Z950" s="327"/>
      <c r="AA950" s="327"/>
    </row>
    <row r="951" spans="1:27" s="40" customFormat="1" ht="15">
      <c r="A951" s="327"/>
      <c r="B951" s="327"/>
      <c r="C951" s="327"/>
      <c r="D951" s="327"/>
      <c r="E951" s="327"/>
      <c r="F951" s="327"/>
      <c r="G951" s="675"/>
      <c r="H951" s="675"/>
      <c r="I951" s="675"/>
      <c r="J951" s="675"/>
      <c r="K951" s="675"/>
      <c r="L951" s="675"/>
      <c r="M951" s="675"/>
      <c r="N951" s="675"/>
      <c r="O951" s="675"/>
      <c r="P951" s="675"/>
      <c r="Q951" s="675"/>
      <c r="R951" s="675"/>
      <c r="S951" s="675"/>
      <c r="T951" s="675"/>
      <c r="U951" s="675"/>
      <c r="V951" s="675"/>
      <c r="W951" s="327"/>
      <c r="X951" s="327"/>
      <c r="Y951" s="327"/>
      <c r="Z951" s="327"/>
      <c r="AA951" s="327"/>
    </row>
    <row r="952" spans="1:27" s="40" customFormat="1" ht="15">
      <c r="A952" s="327"/>
      <c r="B952" s="327"/>
      <c r="C952" s="327"/>
      <c r="D952" s="327"/>
      <c r="E952" s="327"/>
      <c r="F952" s="327"/>
      <c r="G952" s="675"/>
      <c r="H952" s="675"/>
      <c r="I952" s="675"/>
      <c r="J952" s="675"/>
      <c r="K952" s="675"/>
      <c r="L952" s="675"/>
      <c r="M952" s="675"/>
      <c r="N952" s="675"/>
      <c r="O952" s="675"/>
      <c r="P952" s="675"/>
      <c r="Q952" s="675"/>
      <c r="R952" s="675"/>
      <c r="S952" s="675"/>
      <c r="T952" s="675"/>
      <c r="U952" s="675"/>
      <c r="V952" s="675"/>
      <c r="W952" s="327"/>
      <c r="X952" s="327"/>
      <c r="Y952" s="327"/>
      <c r="Z952" s="327"/>
      <c r="AA952" s="327"/>
    </row>
    <row r="953" spans="1:27" s="40" customFormat="1" ht="15">
      <c r="A953" s="327"/>
      <c r="B953" s="327"/>
      <c r="C953" s="327"/>
      <c r="D953" s="327"/>
      <c r="E953" s="327"/>
      <c r="F953" s="327"/>
      <c r="G953" s="675"/>
      <c r="H953" s="675"/>
      <c r="I953" s="675"/>
      <c r="J953" s="675"/>
      <c r="K953" s="675"/>
      <c r="L953" s="675"/>
      <c r="M953" s="675"/>
      <c r="N953" s="675"/>
      <c r="O953" s="675"/>
      <c r="P953" s="675"/>
      <c r="Q953" s="675"/>
      <c r="R953" s="675"/>
      <c r="S953" s="675"/>
      <c r="T953" s="675"/>
      <c r="U953" s="675"/>
      <c r="V953" s="675"/>
      <c r="W953" s="327"/>
      <c r="X953" s="327"/>
      <c r="Y953" s="327"/>
      <c r="Z953" s="327"/>
      <c r="AA953" s="327"/>
    </row>
    <row r="954" spans="1:27" s="40" customFormat="1" ht="15">
      <c r="A954" s="327"/>
      <c r="B954" s="327"/>
      <c r="C954" s="327"/>
      <c r="D954" s="327"/>
      <c r="E954" s="327"/>
      <c r="F954" s="327"/>
      <c r="G954" s="675"/>
      <c r="H954" s="675"/>
      <c r="I954" s="675"/>
      <c r="J954" s="675"/>
      <c r="K954" s="675"/>
      <c r="L954" s="675"/>
      <c r="M954" s="675"/>
      <c r="N954" s="675"/>
      <c r="O954" s="675"/>
      <c r="P954" s="675"/>
      <c r="Q954" s="675"/>
      <c r="R954" s="675"/>
      <c r="S954" s="675"/>
      <c r="T954" s="675"/>
      <c r="U954" s="675"/>
      <c r="V954" s="675"/>
      <c r="W954" s="327"/>
      <c r="X954" s="327"/>
      <c r="Y954" s="327"/>
      <c r="Z954" s="327"/>
      <c r="AA954" s="327"/>
    </row>
    <row r="955" spans="1:27" s="40" customFormat="1" ht="15">
      <c r="A955" s="327"/>
      <c r="B955" s="327"/>
      <c r="C955" s="327"/>
      <c r="D955" s="327"/>
      <c r="E955" s="327"/>
      <c r="F955" s="327"/>
      <c r="G955" s="675"/>
      <c r="H955" s="675"/>
      <c r="I955" s="675"/>
      <c r="J955" s="675"/>
      <c r="K955" s="675"/>
      <c r="L955" s="675"/>
      <c r="M955" s="675"/>
      <c r="N955" s="675"/>
      <c r="O955" s="675"/>
      <c r="P955" s="675"/>
      <c r="Q955" s="675"/>
      <c r="R955" s="675"/>
      <c r="S955" s="675"/>
      <c r="T955" s="675"/>
      <c r="U955" s="675"/>
      <c r="V955" s="675"/>
      <c r="W955" s="327"/>
      <c r="X955" s="327"/>
      <c r="Y955" s="327"/>
      <c r="Z955" s="327"/>
      <c r="AA955" s="327"/>
    </row>
    <row r="956" spans="1:27" s="40" customFormat="1" ht="15">
      <c r="A956" s="327"/>
      <c r="B956" s="327"/>
      <c r="C956" s="327"/>
      <c r="D956" s="327"/>
      <c r="E956" s="327"/>
      <c r="F956" s="327"/>
      <c r="G956" s="675"/>
      <c r="H956" s="675"/>
      <c r="I956" s="675"/>
      <c r="J956" s="675"/>
      <c r="K956" s="675"/>
      <c r="L956" s="675"/>
      <c r="M956" s="675"/>
      <c r="N956" s="675"/>
      <c r="O956" s="675"/>
      <c r="P956" s="675"/>
      <c r="Q956" s="675"/>
      <c r="R956" s="675"/>
      <c r="S956" s="675"/>
      <c r="T956" s="675"/>
      <c r="U956" s="675"/>
      <c r="V956" s="675"/>
      <c r="W956" s="327"/>
      <c r="X956" s="327"/>
      <c r="Y956" s="327"/>
      <c r="Z956" s="327"/>
      <c r="AA956" s="327"/>
    </row>
    <row r="957" spans="1:27" s="40" customFormat="1" ht="15">
      <c r="A957" s="327"/>
      <c r="B957" s="327"/>
      <c r="C957" s="327"/>
      <c r="D957" s="327"/>
      <c r="E957" s="327"/>
      <c r="F957" s="327"/>
      <c r="G957" s="675"/>
      <c r="H957" s="675"/>
      <c r="I957" s="675"/>
      <c r="J957" s="675"/>
      <c r="K957" s="675"/>
      <c r="L957" s="675"/>
      <c r="M957" s="675"/>
      <c r="N957" s="675"/>
      <c r="O957" s="675"/>
      <c r="P957" s="675"/>
      <c r="Q957" s="675"/>
      <c r="R957" s="675"/>
      <c r="S957" s="675"/>
      <c r="T957" s="675"/>
      <c r="U957" s="675"/>
      <c r="V957" s="675"/>
      <c r="W957" s="327"/>
      <c r="X957" s="327"/>
      <c r="Y957" s="327"/>
      <c r="Z957" s="327"/>
      <c r="AA957" s="327"/>
    </row>
    <row r="958" spans="1:27" s="40" customFormat="1" ht="15">
      <c r="A958" s="327"/>
      <c r="B958" s="327"/>
      <c r="C958" s="327"/>
      <c r="D958" s="327"/>
      <c r="E958" s="327"/>
      <c r="F958" s="327"/>
      <c r="G958" s="675"/>
      <c r="H958" s="675"/>
      <c r="I958" s="675"/>
      <c r="J958" s="675"/>
      <c r="K958" s="675"/>
      <c r="L958" s="675"/>
      <c r="M958" s="675"/>
      <c r="N958" s="675"/>
      <c r="O958" s="675"/>
      <c r="P958" s="675"/>
      <c r="Q958" s="675"/>
      <c r="R958" s="675"/>
      <c r="S958" s="675"/>
      <c r="T958" s="675"/>
      <c r="U958" s="675"/>
      <c r="V958" s="675"/>
      <c r="W958" s="327"/>
      <c r="X958" s="327"/>
      <c r="Y958" s="327"/>
      <c r="Z958" s="327"/>
      <c r="AA958" s="327"/>
    </row>
    <row r="959" spans="1:27" s="40" customFormat="1" ht="15">
      <c r="A959" s="327"/>
      <c r="B959" s="327"/>
      <c r="C959" s="327"/>
      <c r="D959" s="327"/>
      <c r="E959" s="327"/>
      <c r="F959" s="327"/>
      <c r="G959" s="675"/>
      <c r="H959" s="675"/>
      <c r="I959" s="675"/>
      <c r="J959" s="675"/>
      <c r="K959" s="675"/>
      <c r="L959" s="675"/>
      <c r="M959" s="675"/>
      <c r="N959" s="675"/>
      <c r="O959" s="675"/>
      <c r="P959" s="675"/>
      <c r="Q959" s="675"/>
      <c r="R959" s="675"/>
      <c r="S959" s="675"/>
      <c r="T959" s="675"/>
      <c r="U959" s="675"/>
      <c r="V959" s="675"/>
      <c r="W959" s="327"/>
      <c r="X959" s="327"/>
      <c r="Y959" s="327"/>
      <c r="Z959" s="327"/>
      <c r="AA959" s="327"/>
    </row>
    <row r="960" spans="1:27" s="40" customFormat="1" ht="15">
      <c r="A960" s="327"/>
      <c r="B960" s="327"/>
      <c r="C960" s="327"/>
      <c r="D960" s="327"/>
      <c r="E960" s="327"/>
      <c r="F960" s="327"/>
      <c r="G960" s="675"/>
      <c r="H960" s="675"/>
      <c r="I960" s="675"/>
      <c r="J960" s="675"/>
      <c r="K960" s="675"/>
      <c r="L960" s="675"/>
      <c r="M960" s="675"/>
      <c r="N960" s="675"/>
      <c r="O960" s="675"/>
      <c r="P960" s="675"/>
      <c r="Q960" s="675"/>
      <c r="R960" s="675"/>
      <c r="S960" s="675"/>
      <c r="T960" s="675"/>
      <c r="U960" s="675"/>
      <c r="V960" s="675"/>
      <c r="W960" s="327"/>
      <c r="X960" s="327"/>
      <c r="Y960" s="327"/>
      <c r="Z960" s="327"/>
      <c r="AA960" s="327"/>
    </row>
    <row r="961" spans="1:27" s="40" customFormat="1" ht="15">
      <c r="A961" s="327"/>
      <c r="B961" s="327"/>
      <c r="C961" s="327"/>
      <c r="D961" s="327"/>
      <c r="E961" s="327"/>
      <c r="F961" s="327"/>
      <c r="G961" s="675"/>
      <c r="H961" s="675"/>
      <c r="I961" s="675"/>
      <c r="J961" s="675"/>
      <c r="K961" s="675"/>
      <c r="L961" s="675"/>
      <c r="M961" s="675"/>
      <c r="N961" s="675"/>
      <c r="O961" s="675"/>
      <c r="P961" s="675"/>
      <c r="Q961" s="675"/>
      <c r="R961" s="675"/>
      <c r="S961" s="675"/>
      <c r="T961" s="675"/>
      <c r="U961" s="675"/>
      <c r="V961" s="675"/>
      <c r="W961" s="327"/>
      <c r="X961" s="327"/>
      <c r="Y961" s="327"/>
      <c r="Z961" s="327"/>
      <c r="AA961" s="327"/>
    </row>
    <row r="962" spans="1:27" s="40" customFormat="1" ht="15">
      <c r="A962" s="327"/>
      <c r="B962" s="327"/>
      <c r="C962" s="327"/>
      <c r="D962" s="327"/>
      <c r="E962" s="327"/>
      <c r="F962" s="327"/>
      <c r="G962" s="675"/>
      <c r="H962" s="675"/>
      <c r="I962" s="675"/>
      <c r="J962" s="675"/>
      <c r="K962" s="675"/>
      <c r="L962" s="675"/>
      <c r="M962" s="675"/>
      <c r="N962" s="675"/>
      <c r="O962" s="675"/>
      <c r="P962" s="675"/>
      <c r="Q962" s="675"/>
      <c r="R962" s="675"/>
      <c r="S962" s="675"/>
      <c r="T962" s="675"/>
      <c r="U962" s="675"/>
      <c r="V962" s="675"/>
      <c r="W962" s="327"/>
      <c r="X962" s="327"/>
      <c r="Y962" s="327"/>
      <c r="Z962" s="327"/>
      <c r="AA962" s="327"/>
    </row>
    <row r="963" spans="1:27" s="40" customFormat="1" ht="15">
      <c r="A963" s="327"/>
      <c r="B963" s="327"/>
      <c r="C963" s="327"/>
      <c r="D963" s="327"/>
      <c r="E963" s="327"/>
      <c r="F963" s="327"/>
      <c r="G963" s="675"/>
      <c r="H963" s="675"/>
      <c r="I963" s="675"/>
      <c r="J963" s="675"/>
      <c r="K963" s="675"/>
      <c r="L963" s="675"/>
      <c r="M963" s="675"/>
      <c r="N963" s="675"/>
      <c r="O963" s="675"/>
      <c r="P963" s="675"/>
      <c r="Q963" s="675"/>
      <c r="R963" s="675"/>
      <c r="S963" s="675"/>
      <c r="T963" s="675"/>
      <c r="U963" s="675"/>
      <c r="V963" s="675"/>
      <c r="W963" s="327"/>
      <c r="X963" s="327"/>
      <c r="Y963" s="327"/>
      <c r="Z963" s="327"/>
      <c r="AA963" s="327"/>
    </row>
    <row r="964" spans="1:27" s="40" customFormat="1" ht="15">
      <c r="A964" s="327"/>
      <c r="B964" s="327"/>
      <c r="C964" s="327"/>
      <c r="D964" s="327"/>
      <c r="E964" s="327"/>
      <c r="F964" s="327"/>
      <c r="G964" s="675"/>
      <c r="H964" s="675"/>
      <c r="I964" s="675"/>
      <c r="J964" s="675"/>
      <c r="K964" s="675"/>
      <c r="L964" s="675"/>
      <c r="M964" s="675"/>
      <c r="N964" s="675"/>
      <c r="O964" s="675"/>
      <c r="P964" s="675"/>
      <c r="Q964" s="675"/>
      <c r="R964" s="675"/>
      <c r="S964" s="675"/>
      <c r="T964" s="675"/>
      <c r="U964" s="675"/>
      <c r="V964" s="675"/>
      <c r="W964" s="327"/>
      <c r="X964" s="327"/>
      <c r="Y964" s="327"/>
      <c r="Z964" s="327"/>
      <c r="AA964" s="327"/>
    </row>
    <row r="965" spans="1:27" s="40" customFormat="1" ht="15">
      <c r="A965" s="327"/>
      <c r="B965" s="327"/>
      <c r="C965" s="327"/>
      <c r="D965" s="327"/>
      <c r="E965" s="327"/>
      <c r="F965" s="327"/>
      <c r="G965" s="675"/>
      <c r="H965" s="675"/>
      <c r="I965" s="675"/>
      <c r="J965" s="675"/>
      <c r="K965" s="675"/>
      <c r="L965" s="675"/>
      <c r="M965" s="675"/>
      <c r="N965" s="675"/>
      <c r="O965" s="675"/>
      <c r="P965" s="675"/>
      <c r="Q965" s="675"/>
      <c r="R965" s="675"/>
      <c r="S965" s="675"/>
      <c r="T965" s="675"/>
      <c r="U965" s="675"/>
      <c r="V965" s="675"/>
      <c r="W965" s="327"/>
      <c r="X965" s="327"/>
      <c r="Y965" s="327"/>
      <c r="Z965" s="327"/>
      <c r="AA965" s="327"/>
    </row>
    <row r="966" spans="1:27" s="40" customFormat="1" ht="15">
      <c r="A966" s="327"/>
      <c r="B966" s="327"/>
      <c r="C966" s="327"/>
      <c r="D966" s="327"/>
      <c r="E966" s="327"/>
      <c r="F966" s="327"/>
      <c r="G966" s="675"/>
      <c r="H966" s="675"/>
      <c r="I966" s="675"/>
      <c r="J966" s="675"/>
      <c r="K966" s="675"/>
      <c r="L966" s="675"/>
      <c r="M966" s="675"/>
      <c r="N966" s="675"/>
      <c r="O966" s="675"/>
      <c r="P966" s="675"/>
      <c r="Q966" s="675"/>
      <c r="R966" s="675"/>
      <c r="S966" s="675"/>
      <c r="T966" s="675"/>
      <c r="U966" s="675"/>
      <c r="V966" s="675"/>
      <c r="W966" s="327"/>
      <c r="X966" s="327"/>
      <c r="Y966" s="327"/>
      <c r="Z966" s="327"/>
      <c r="AA966" s="327"/>
    </row>
    <row r="967" spans="1:27" s="40" customFormat="1" ht="15">
      <c r="A967" s="327"/>
      <c r="B967" s="327"/>
      <c r="C967" s="327"/>
      <c r="D967" s="327"/>
      <c r="E967" s="327"/>
      <c r="F967" s="327"/>
      <c r="G967" s="675"/>
      <c r="H967" s="675"/>
      <c r="I967" s="675"/>
      <c r="J967" s="675"/>
      <c r="K967" s="675"/>
      <c r="L967" s="675"/>
      <c r="M967" s="675"/>
      <c r="N967" s="675"/>
      <c r="O967" s="675"/>
      <c r="P967" s="675"/>
      <c r="Q967" s="675"/>
      <c r="R967" s="675"/>
      <c r="S967" s="675"/>
      <c r="T967" s="675"/>
      <c r="U967" s="675"/>
      <c r="V967" s="675"/>
      <c r="W967" s="327"/>
      <c r="X967" s="327"/>
      <c r="Y967" s="327"/>
      <c r="Z967" s="327"/>
      <c r="AA967" s="327"/>
    </row>
    <row r="968" spans="1:27" s="40" customFormat="1" ht="15">
      <c r="A968" s="327"/>
      <c r="B968" s="327"/>
      <c r="C968" s="327"/>
      <c r="D968" s="327"/>
      <c r="E968" s="327"/>
      <c r="F968" s="327"/>
      <c r="G968" s="675"/>
      <c r="H968" s="675"/>
      <c r="I968" s="675"/>
      <c r="J968" s="675"/>
      <c r="K968" s="675"/>
      <c r="L968" s="675"/>
      <c r="M968" s="675"/>
      <c r="N968" s="675"/>
      <c r="O968" s="675"/>
      <c r="P968" s="675"/>
      <c r="Q968" s="675"/>
      <c r="R968" s="675"/>
      <c r="S968" s="675"/>
      <c r="T968" s="675"/>
      <c r="U968" s="675"/>
      <c r="V968" s="675"/>
      <c r="W968" s="327"/>
      <c r="X968" s="327"/>
      <c r="Y968" s="327"/>
      <c r="Z968" s="327"/>
      <c r="AA968" s="327"/>
    </row>
    <row r="969" spans="1:27" s="40" customFormat="1" ht="15">
      <c r="A969" s="327"/>
      <c r="B969" s="327"/>
      <c r="C969" s="327"/>
      <c r="D969" s="327"/>
      <c r="E969" s="327"/>
      <c r="F969" s="327"/>
      <c r="G969" s="675"/>
      <c r="H969" s="675"/>
      <c r="I969" s="675"/>
      <c r="J969" s="675"/>
      <c r="K969" s="675"/>
      <c r="L969" s="675"/>
      <c r="M969" s="675"/>
      <c r="N969" s="675"/>
      <c r="O969" s="675"/>
      <c r="P969" s="675"/>
      <c r="Q969" s="675"/>
      <c r="R969" s="675"/>
      <c r="S969" s="675"/>
      <c r="T969" s="675"/>
      <c r="U969" s="675"/>
      <c r="V969" s="675"/>
      <c r="W969" s="327"/>
      <c r="X969" s="327"/>
      <c r="Y969" s="327"/>
      <c r="Z969" s="327"/>
      <c r="AA969" s="327"/>
    </row>
    <row r="970" spans="1:27" s="40" customFormat="1" ht="15">
      <c r="A970" s="327"/>
      <c r="B970" s="327"/>
      <c r="C970" s="327"/>
      <c r="D970" s="327"/>
      <c r="E970" s="327"/>
      <c r="F970" s="327"/>
      <c r="G970" s="675"/>
      <c r="H970" s="675"/>
      <c r="I970" s="675"/>
      <c r="J970" s="675"/>
      <c r="K970" s="675"/>
      <c r="L970" s="675"/>
      <c r="M970" s="675"/>
      <c r="N970" s="675"/>
      <c r="O970" s="675"/>
      <c r="P970" s="675"/>
      <c r="Q970" s="675"/>
      <c r="R970" s="675"/>
      <c r="S970" s="675"/>
      <c r="T970" s="675"/>
      <c r="U970" s="675"/>
      <c r="V970" s="675"/>
      <c r="W970" s="327"/>
      <c r="X970" s="327"/>
      <c r="Y970" s="327"/>
      <c r="Z970" s="327"/>
      <c r="AA970" s="327"/>
    </row>
    <row r="971" spans="1:27" s="40" customFormat="1" ht="15">
      <c r="A971" s="327"/>
      <c r="B971" s="327"/>
      <c r="C971" s="327"/>
      <c r="D971" s="327"/>
      <c r="E971" s="327"/>
      <c r="F971" s="327"/>
      <c r="G971" s="675"/>
      <c r="H971" s="675"/>
      <c r="I971" s="675"/>
      <c r="J971" s="675"/>
      <c r="K971" s="675"/>
      <c r="L971" s="675"/>
      <c r="M971" s="675"/>
      <c r="N971" s="675"/>
      <c r="O971" s="675"/>
      <c r="P971" s="675"/>
      <c r="Q971" s="675"/>
      <c r="R971" s="675"/>
      <c r="S971" s="675"/>
      <c r="T971" s="675"/>
      <c r="U971" s="675"/>
      <c r="V971" s="675"/>
      <c r="W971" s="327"/>
      <c r="X971" s="327"/>
      <c r="Y971" s="327"/>
      <c r="Z971" s="327"/>
      <c r="AA971" s="327"/>
    </row>
    <row r="972" spans="1:27" s="40" customFormat="1" ht="15">
      <c r="A972" s="327"/>
      <c r="B972" s="327"/>
      <c r="C972" s="327"/>
      <c r="D972" s="327"/>
      <c r="E972" s="327"/>
      <c r="F972" s="327"/>
      <c r="G972" s="675"/>
      <c r="H972" s="675"/>
      <c r="I972" s="675"/>
      <c r="J972" s="675"/>
      <c r="K972" s="675"/>
      <c r="L972" s="675"/>
      <c r="M972" s="675"/>
      <c r="N972" s="675"/>
      <c r="O972" s="675"/>
      <c r="P972" s="675"/>
      <c r="Q972" s="675"/>
      <c r="R972" s="675"/>
      <c r="S972" s="675"/>
      <c r="T972" s="675"/>
      <c r="U972" s="675"/>
      <c r="V972" s="675"/>
      <c r="W972" s="327"/>
      <c r="X972" s="327"/>
      <c r="Y972" s="327"/>
      <c r="Z972" s="327"/>
      <c r="AA972" s="327"/>
    </row>
    <row r="973" spans="1:27" s="40" customFormat="1" ht="15">
      <c r="A973" s="327"/>
      <c r="B973" s="327"/>
      <c r="C973" s="327"/>
      <c r="D973" s="327"/>
      <c r="E973" s="327"/>
      <c r="F973" s="327"/>
      <c r="G973" s="675"/>
      <c r="H973" s="675"/>
      <c r="I973" s="675"/>
      <c r="J973" s="675"/>
      <c r="K973" s="675"/>
      <c r="L973" s="675"/>
      <c r="M973" s="675"/>
      <c r="N973" s="675"/>
      <c r="O973" s="675"/>
      <c r="P973" s="675"/>
      <c r="Q973" s="675"/>
      <c r="R973" s="675"/>
      <c r="S973" s="675"/>
      <c r="T973" s="675"/>
      <c r="U973" s="675"/>
      <c r="V973" s="675"/>
      <c r="W973" s="327"/>
      <c r="X973" s="327"/>
      <c r="Y973" s="327"/>
      <c r="Z973" s="327"/>
      <c r="AA973" s="327"/>
    </row>
    <row r="974" spans="1:27" s="40" customFormat="1" ht="15">
      <c r="A974" s="327"/>
      <c r="B974" s="327"/>
      <c r="C974" s="327"/>
      <c r="D974" s="327"/>
      <c r="E974" s="327"/>
      <c r="F974" s="327"/>
      <c r="G974" s="675"/>
      <c r="H974" s="675"/>
      <c r="I974" s="675"/>
      <c r="J974" s="675"/>
      <c r="K974" s="675"/>
      <c r="L974" s="675"/>
      <c r="M974" s="675"/>
      <c r="N974" s="675"/>
      <c r="O974" s="675"/>
      <c r="P974" s="675"/>
      <c r="Q974" s="675"/>
      <c r="R974" s="675"/>
      <c r="S974" s="675"/>
      <c r="T974" s="675"/>
      <c r="U974" s="675"/>
      <c r="V974" s="675"/>
      <c r="W974" s="327"/>
      <c r="X974" s="327"/>
      <c r="Y974" s="327"/>
      <c r="Z974" s="327"/>
      <c r="AA974" s="327"/>
    </row>
    <row r="975" spans="1:27" s="40" customFormat="1" ht="15">
      <c r="A975" s="327"/>
      <c r="B975" s="327"/>
      <c r="C975" s="327"/>
      <c r="D975" s="327"/>
      <c r="E975" s="327"/>
      <c r="F975" s="327"/>
      <c r="G975" s="675"/>
      <c r="H975" s="675"/>
      <c r="I975" s="675"/>
      <c r="J975" s="675"/>
      <c r="K975" s="675"/>
      <c r="L975" s="675"/>
      <c r="M975" s="675"/>
      <c r="N975" s="675"/>
      <c r="O975" s="675"/>
      <c r="P975" s="675"/>
      <c r="Q975" s="675"/>
      <c r="R975" s="675"/>
      <c r="S975" s="675"/>
      <c r="T975" s="675"/>
      <c r="U975" s="675"/>
      <c r="V975" s="675"/>
      <c r="W975" s="327"/>
      <c r="X975" s="327"/>
      <c r="Y975" s="327"/>
      <c r="Z975" s="327"/>
      <c r="AA975" s="327"/>
    </row>
    <row r="976" spans="1:27" s="40" customFormat="1" ht="15">
      <c r="A976" s="327"/>
      <c r="B976" s="327"/>
      <c r="C976" s="327"/>
      <c r="D976" s="327"/>
      <c r="E976" s="327"/>
      <c r="F976" s="327"/>
      <c r="G976" s="675"/>
      <c r="H976" s="675"/>
      <c r="I976" s="675"/>
      <c r="J976" s="675"/>
      <c r="K976" s="675"/>
      <c r="L976" s="675"/>
      <c r="M976" s="675"/>
      <c r="N976" s="675"/>
      <c r="O976" s="675"/>
      <c r="P976" s="675"/>
      <c r="Q976" s="675"/>
      <c r="R976" s="675"/>
      <c r="S976" s="675"/>
      <c r="T976" s="675"/>
      <c r="U976" s="675"/>
      <c r="V976" s="675"/>
      <c r="W976" s="327"/>
      <c r="X976" s="327"/>
      <c r="Y976" s="327"/>
      <c r="Z976" s="327"/>
      <c r="AA976" s="327"/>
    </row>
    <row r="977" spans="1:27" s="40" customFormat="1" ht="15">
      <c r="A977" s="327"/>
      <c r="B977" s="327"/>
      <c r="C977" s="327"/>
      <c r="D977" s="327"/>
      <c r="E977" s="327"/>
      <c r="F977" s="327"/>
      <c r="G977" s="675"/>
      <c r="H977" s="675"/>
      <c r="I977" s="675"/>
      <c r="J977" s="675"/>
      <c r="K977" s="675"/>
      <c r="L977" s="675"/>
      <c r="M977" s="675"/>
      <c r="N977" s="675"/>
      <c r="O977" s="675"/>
      <c r="P977" s="675"/>
      <c r="Q977" s="675"/>
      <c r="R977" s="675"/>
      <c r="S977" s="675"/>
      <c r="T977" s="675"/>
      <c r="U977" s="675"/>
      <c r="V977" s="675"/>
      <c r="W977" s="327"/>
      <c r="X977" s="327"/>
      <c r="Y977" s="327"/>
      <c r="Z977" s="327"/>
      <c r="AA977" s="327"/>
    </row>
    <row r="978" spans="1:27" s="40" customFormat="1" ht="15">
      <c r="A978" s="327"/>
      <c r="B978" s="327"/>
      <c r="C978" s="327"/>
      <c r="D978" s="327"/>
      <c r="E978" s="327"/>
      <c r="F978" s="327"/>
      <c r="G978" s="675"/>
      <c r="H978" s="675"/>
      <c r="I978" s="675"/>
      <c r="J978" s="675"/>
      <c r="K978" s="675"/>
      <c r="L978" s="675"/>
      <c r="M978" s="675"/>
      <c r="N978" s="675"/>
      <c r="O978" s="675"/>
      <c r="P978" s="675"/>
      <c r="Q978" s="675"/>
      <c r="R978" s="675"/>
      <c r="S978" s="675"/>
      <c r="T978" s="675"/>
      <c r="U978" s="675"/>
      <c r="V978" s="675"/>
      <c r="W978" s="327"/>
      <c r="X978" s="327"/>
      <c r="Y978" s="327"/>
      <c r="Z978" s="327"/>
      <c r="AA978" s="327"/>
    </row>
    <row r="979" spans="1:27" s="40" customFormat="1" ht="15">
      <c r="A979" s="327"/>
      <c r="B979" s="327"/>
      <c r="C979" s="327"/>
      <c r="D979" s="327"/>
      <c r="E979" s="327"/>
      <c r="F979" s="327"/>
      <c r="G979" s="675"/>
      <c r="H979" s="675"/>
      <c r="I979" s="675"/>
      <c r="J979" s="675"/>
      <c r="K979" s="675"/>
      <c r="L979" s="675"/>
      <c r="M979" s="675"/>
      <c r="N979" s="675"/>
      <c r="O979" s="675"/>
      <c r="P979" s="675"/>
      <c r="Q979" s="675"/>
      <c r="R979" s="675"/>
      <c r="S979" s="675"/>
      <c r="T979" s="675"/>
      <c r="U979" s="675"/>
      <c r="V979" s="675"/>
      <c r="W979" s="327"/>
      <c r="X979" s="327"/>
      <c r="Y979" s="327"/>
      <c r="Z979" s="327"/>
      <c r="AA979" s="327"/>
    </row>
    <row r="980" spans="1:27" s="40" customFormat="1" ht="15">
      <c r="A980" s="327"/>
      <c r="B980" s="327"/>
      <c r="C980" s="327"/>
      <c r="D980" s="327"/>
      <c r="E980" s="327"/>
      <c r="F980" s="327"/>
      <c r="G980" s="675"/>
      <c r="H980" s="675"/>
      <c r="I980" s="675"/>
      <c r="J980" s="675"/>
      <c r="K980" s="675"/>
      <c r="L980" s="675"/>
      <c r="M980" s="675"/>
      <c r="N980" s="675"/>
      <c r="O980" s="675"/>
      <c r="P980" s="675"/>
      <c r="Q980" s="675"/>
      <c r="R980" s="675"/>
      <c r="S980" s="675"/>
      <c r="T980" s="675"/>
      <c r="U980" s="675"/>
      <c r="V980" s="675"/>
      <c r="W980" s="327"/>
      <c r="X980" s="327"/>
      <c r="Y980" s="327"/>
      <c r="Z980" s="327"/>
      <c r="AA980" s="327"/>
    </row>
    <row r="981" spans="1:27" s="40" customFormat="1" ht="15">
      <c r="A981" s="327"/>
      <c r="B981" s="327"/>
      <c r="C981" s="327"/>
      <c r="D981" s="327"/>
      <c r="E981" s="327"/>
      <c r="F981" s="327"/>
      <c r="G981" s="675"/>
      <c r="H981" s="675"/>
      <c r="I981" s="675"/>
      <c r="J981" s="675"/>
      <c r="K981" s="675"/>
      <c r="L981" s="675"/>
      <c r="M981" s="675"/>
      <c r="N981" s="675"/>
      <c r="O981" s="675"/>
      <c r="P981" s="675"/>
      <c r="Q981" s="675"/>
      <c r="R981" s="675"/>
      <c r="S981" s="675"/>
      <c r="T981" s="675"/>
      <c r="U981" s="675"/>
      <c r="V981" s="675"/>
      <c r="W981" s="327"/>
      <c r="X981" s="327"/>
      <c r="Y981" s="327"/>
      <c r="Z981" s="327"/>
      <c r="AA981" s="327"/>
    </row>
    <row r="982" spans="1:27" s="40" customFormat="1" ht="15">
      <c r="A982" s="327"/>
      <c r="B982" s="327"/>
      <c r="C982" s="327"/>
      <c r="D982" s="327"/>
      <c r="E982" s="327"/>
      <c r="F982" s="327"/>
      <c r="G982" s="675"/>
      <c r="H982" s="675"/>
      <c r="I982" s="675"/>
      <c r="J982" s="675"/>
      <c r="K982" s="675"/>
      <c r="L982" s="675"/>
      <c r="M982" s="675"/>
      <c r="N982" s="675"/>
      <c r="O982" s="675"/>
      <c r="P982" s="675"/>
      <c r="Q982" s="675"/>
      <c r="R982" s="675"/>
      <c r="S982" s="675"/>
      <c r="T982" s="675"/>
      <c r="U982" s="675"/>
      <c r="V982" s="675"/>
      <c r="W982" s="327"/>
      <c r="X982" s="327"/>
      <c r="Y982" s="327"/>
      <c r="Z982" s="327"/>
      <c r="AA982" s="327"/>
    </row>
    <row r="983" spans="1:27" s="40" customFormat="1" ht="15">
      <c r="A983" s="327"/>
      <c r="B983" s="327"/>
      <c r="C983" s="327"/>
      <c r="D983" s="327"/>
      <c r="E983" s="327"/>
      <c r="F983" s="327"/>
      <c r="G983" s="675"/>
      <c r="H983" s="675"/>
      <c r="I983" s="675"/>
      <c r="J983" s="675"/>
      <c r="K983" s="675"/>
      <c r="L983" s="675"/>
      <c r="M983" s="675"/>
      <c r="N983" s="675"/>
      <c r="O983" s="675"/>
      <c r="P983" s="675"/>
      <c r="Q983" s="675"/>
      <c r="R983" s="675"/>
      <c r="S983" s="675"/>
      <c r="T983" s="675"/>
      <c r="U983" s="675"/>
      <c r="V983" s="675"/>
      <c r="W983" s="327"/>
      <c r="X983" s="327"/>
      <c r="Y983" s="327"/>
      <c r="Z983" s="327"/>
      <c r="AA983" s="327"/>
    </row>
    <row r="984" spans="1:27" s="40" customFormat="1" ht="15">
      <c r="A984" s="327"/>
      <c r="B984" s="327"/>
      <c r="C984" s="327"/>
      <c r="D984" s="327"/>
      <c r="E984" s="327"/>
      <c r="F984" s="327"/>
      <c r="G984" s="675"/>
      <c r="H984" s="675"/>
      <c r="I984" s="675"/>
      <c r="J984" s="675"/>
      <c r="K984" s="675"/>
      <c r="L984" s="675"/>
      <c r="M984" s="675"/>
      <c r="N984" s="675"/>
      <c r="O984" s="675"/>
      <c r="P984" s="675"/>
      <c r="Q984" s="675"/>
      <c r="R984" s="675"/>
      <c r="S984" s="675"/>
      <c r="T984" s="675"/>
      <c r="U984" s="675"/>
      <c r="V984" s="675"/>
      <c r="W984" s="327"/>
      <c r="X984" s="327"/>
      <c r="Y984" s="327"/>
      <c r="Z984" s="327"/>
      <c r="AA984" s="327"/>
    </row>
    <row r="985" spans="1:27" s="40" customFormat="1" ht="15">
      <c r="A985" s="327"/>
      <c r="B985" s="327"/>
      <c r="C985" s="327"/>
      <c r="D985" s="327"/>
      <c r="E985" s="327"/>
      <c r="F985" s="327"/>
      <c r="G985" s="675"/>
      <c r="H985" s="675"/>
      <c r="I985" s="675"/>
      <c r="J985" s="675"/>
      <c r="K985" s="675"/>
      <c r="L985" s="675"/>
      <c r="M985" s="675"/>
      <c r="N985" s="675"/>
      <c r="O985" s="675"/>
      <c r="P985" s="675"/>
      <c r="Q985" s="675"/>
      <c r="R985" s="675"/>
      <c r="S985" s="675"/>
      <c r="T985" s="675"/>
      <c r="U985" s="675"/>
      <c r="V985" s="675"/>
      <c r="W985" s="327"/>
      <c r="X985" s="327"/>
      <c r="Y985" s="327"/>
      <c r="Z985" s="327"/>
      <c r="AA985" s="327"/>
    </row>
    <row r="986" spans="1:27" s="40" customFormat="1" ht="15">
      <c r="A986" s="327"/>
      <c r="B986" s="327"/>
      <c r="C986" s="327"/>
      <c r="D986" s="327"/>
      <c r="E986" s="327"/>
      <c r="F986" s="327"/>
      <c r="G986" s="675"/>
      <c r="H986" s="675"/>
      <c r="I986" s="675"/>
      <c r="J986" s="675"/>
      <c r="K986" s="675"/>
      <c r="L986" s="675"/>
      <c r="M986" s="675"/>
      <c r="N986" s="675"/>
      <c r="O986" s="675"/>
      <c r="P986" s="675"/>
      <c r="Q986" s="675"/>
      <c r="R986" s="675"/>
      <c r="S986" s="675"/>
      <c r="T986" s="675"/>
      <c r="U986" s="675"/>
      <c r="V986" s="675"/>
      <c r="W986" s="327"/>
      <c r="X986" s="327"/>
      <c r="Y986" s="327"/>
      <c r="Z986" s="327"/>
      <c r="AA986" s="327"/>
    </row>
    <row r="987" spans="1:27" s="40" customFormat="1" ht="15">
      <c r="A987" s="327"/>
      <c r="B987" s="327"/>
      <c r="C987" s="327"/>
      <c r="D987" s="327"/>
      <c r="E987" s="327"/>
      <c r="F987" s="327"/>
      <c r="G987" s="675"/>
      <c r="H987" s="675"/>
      <c r="I987" s="675"/>
      <c r="J987" s="675"/>
      <c r="K987" s="675"/>
      <c r="L987" s="675"/>
      <c r="M987" s="675"/>
      <c r="N987" s="675"/>
      <c r="O987" s="675"/>
      <c r="P987" s="675"/>
      <c r="Q987" s="675"/>
      <c r="R987" s="675"/>
      <c r="S987" s="675"/>
      <c r="T987" s="675"/>
      <c r="U987" s="675"/>
      <c r="V987" s="675"/>
      <c r="W987" s="327"/>
      <c r="X987" s="327"/>
      <c r="Y987" s="327"/>
      <c r="Z987" s="327"/>
      <c r="AA987" s="327"/>
    </row>
    <row r="988" spans="1:27" s="40" customFormat="1" ht="15">
      <c r="A988" s="327"/>
      <c r="B988" s="327"/>
      <c r="C988" s="327"/>
      <c r="D988" s="327"/>
      <c r="E988" s="327"/>
      <c r="F988" s="327"/>
      <c r="G988" s="675"/>
      <c r="H988" s="675"/>
      <c r="I988" s="675"/>
      <c r="J988" s="675"/>
      <c r="K988" s="675"/>
      <c r="L988" s="675"/>
      <c r="M988" s="675"/>
      <c r="N988" s="675"/>
      <c r="O988" s="675"/>
      <c r="P988" s="675"/>
      <c r="Q988" s="675"/>
      <c r="R988" s="675"/>
      <c r="S988" s="675"/>
      <c r="T988" s="675"/>
      <c r="U988" s="675"/>
      <c r="V988" s="675"/>
      <c r="W988" s="327"/>
      <c r="X988" s="327"/>
      <c r="Y988" s="327"/>
      <c r="Z988" s="327"/>
      <c r="AA988" s="327"/>
    </row>
    <row r="989" spans="1:27" s="40" customFormat="1" ht="15">
      <c r="A989" s="327"/>
      <c r="B989" s="327"/>
      <c r="C989" s="327"/>
      <c r="D989" s="327"/>
      <c r="E989" s="327"/>
      <c r="F989" s="327"/>
      <c r="G989" s="675"/>
      <c r="H989" s="675"/>
      <c r="I989" s="675"/>
      <c r="J989" s="675"/>
      <c r="K989" s="675"/>
      <c r="L989" s="675"/>
      <c r="M989" s="675"/>
      <c r="N989" s="675"/>
      <c r="O989" s="675"/>
      <c r="P989" s="675"/>
      <c r="Q989" s="675"/>
      <c r="R989" s="675"/>
      <c r="S989" s="675"/>
      <c r="T989" s="675"/>
      <c r="U989" s="675"/>
      <c r="V989" s="675"/>
      <c r="W989" s="327"/>
      <c r="X989" s="327"/>
      <c r="Y989" s="327"/>
      <c r="Z989" s="327"/>
      <c r="AA989" s="327"/>
    </row>
    <row r="990" spans="1:27" s="40" customFormat="1" ht="15">
      <c r="A990" s="327"/>
      <c r="B990" s="327"/>
      <c r="C990" s="327"/>
      <c r="D990" s="327"/>
      <c r="E990" s="327"/>
      <c r="F990" s="327"/>
      <c r="G990" s="675"/>
      <c r="H990" s="675"/>
      <c r="I990" s="675"/>
      <c r="J990" s="675"/>
      <c r="K990" s="675"/>
      <c r="L990" s="675"/>
      <c r="M990" s="675"/>
      <c r="N990" s="675"/>
      <c r="O990" s="675"/>
      <c r="P990" s="675"/>
      <c r="Q990" s="675"/>
      <c r="R990" s="675"/>
      <c r="S990" s="675"/>
      <c r="T990" s="675"/>
      <c r="U990" s="675"/>
      <c r="V990" s="675"/>
      <c r="W990" s="327"/>
      <c r="X990" s="327"/>
      <c r="Y990" s="327"/>
      <c r="Z990" s="327"/>
      <c r="AA990" s="327"/>
    </row>
    <row r="991" spans="1:27" s="40" customFormat="1" ht="15">
      <c r="A991" s="327"/>
      <c r="B991" s="327"/>
      <c r="C991" s="327"/>
      <c r="D991" s="327"/>
      <c r="E991" s="327"/>
      <c r="F991" s="327"/>
      <c r="G991" s="675"/>
      <c r="H991" s="675"/>
      <c r="I991" s="675"/>
      <c r="J991" s="675"/>
      <c r="K991" s="675"/>
      <c r="L991" s="675"/>
      <c r="M991" s="675"/>
      <c r="N991" s="675"/>
      <c r="O991" s="675"/>
      <c r="P991" s="675"/>
      <c r="Q991" s="675"/>
      <c r="R991" s="675"/>
      <c r="S991" s="675"/>
      <c r="T991" s="675"/>
      <c r="U991" s="675"/>
      <c r="V991" s="675"/>
      <c r="W991" s="327"/>
      <c r="X991" s="327"/>
      <c r="Y991" s="327"/>
      <c r="Z991" s="327"/>
      <c r="AA991" s="327"/>
    </row>
    <row r="992" spans="1:27" s="40" customFormat="1" ht="15">
      <c r="A992" s="327"/>
      <c r="B992" s="327"/>
      <c r="C992" s="327"/>
      <c r="D992" s="327"/>
      <c r="E992" s="327"/>
      <c r="F992" s="327"/>
      <c r="G992" s="675"/>
      <c r="H992" s="675"/>
      <c r="I992" s="675"/>
      <c r="J992" s="675"/>
      <c r="K992" s="675"/>
      <c r="L992" s="675"/>
      <c r="M992" s="675"/>
      <c r="N992" s="675"/>
      <c r="O992" s="675"/>
      <c r="P992" s="675"/>
      <c r="Q992" s="675"/>
      <c r="R992" s="675"/>
      <c r="S992" s="675"/>
      <c r="T992" s="675"/>
      <c r="U992" s="675"/>
      <c r="V992" s="675"/>
      <c r="W992" s="327"/>
      <c r="X992" s="327"/>
      <c r="Y992" s="327"/>
      <c r="Z992" s="327"/>
      <c r="AA992" s="327"/>
    </row>
    <row r="993" spans="1:27" s="40" customFormat="1" ht="15">
      <c r="A993" s="327"/>
      <c r="B993" s="327"/>
      <c r="C993" s="327"/>
      <c r="D993" s="327"/>
      <c r="E993" s="327"/>
      <c r="F993" s="327"/>
      <c r="G993" s="675"/>
      <c r="H993" s="675"/>
      <c r="I993" s="675"/>
      <c r="J993" s="675"/>
      <c r="K993" s="675"/>
      <c r="L993" s="675"/>
      <c r="M993" s="675"/>
      <c r="N993" s="675"/>
      <c r="O993" s="675"/>
      <c r="P993" s="675"/>
      <c r="Q993" s="675"/>
      <c r="R993" s="675"/>
      <c r="S993" s="675"/>
      <c r="T993" s="675"/>
      <c r="U993" s="675"/>
      <c r="V993" s="675"/>
      <c r="W993" s="327"/>
      <c r="X993" s="327"/>
      <c r="Y993" s="327"/>
      <c r="Z993" s="327"/>
      <c r="AA993" s="327"/>
    </row>
    <row r="994" spans="1:27" s="40" customFormat="1" ht="15">
      <c r="A994" s="327"/>
      <c r="B994" s="327"/>
      <c r="C994" s="327"/>
      <c r="D994" s="327"/>
      <c r="E994" s="327"/>
      <c r="F994" s="327"/>
      <c r="G994" s="675"/>
      <c r="H994" s="675"/>
      <c r="I994" s="675"/>
      <c r="J994" s="675"/>
      <c r="K994" s="675"/>
      <c r="L994" s="675"/>
      <c r="M994" s="675"/>
      <c r="N994" s="675"/>
      <c r="O994" s="675"/>
      <c r="P994" s="675"/>
      <c r="Q994" s="675"/>
      <c r="R994" s="675"/>
      <c r="S994" s="675"/>
      <c r="T994" s="675"/>
      <c r="U994" s="675"/>
      <c r="V994" s="675"/>
      <c r="W994" s="327"/>
      <c r="X994" s="327"/>
      <c r="Y994" s="327"/>
      <c r="Z994" s="327"/>
      <c r="AA994" s="327"/>
    </row>
    <row r="995" spans="1:27" s="40" customFormat="1" ht="15">
      <c r="A995" s="327"/>
      <c r="B995" s="327"/>
      <c r="C995" s="327"/>
      <c r="D995" s="327"/>
      <c r="E995" s="327"/>
      <c r="F995" s="327"/>
      <c r="G995" s="675"/>
      <c r="H995" s="675"/>
      <c r="I995" s="675"/>
      <c r="J995" s="675"/>
      <c r="K995" s="675"/>
      <c r="L995" s="675"/>
      <c r="M995" s="675"/>
      <c r="N995" s="675"/>
      <c r="O995" s="675"/>
      <c r="P995" s="675"/>
      <c r="Q995" s="675"/>
      <c r="R995" s="675"/>
      <c r="S995" s="675"/>
      <c r="T995" s="675"/>
      <c r="U995" s="675"/>
      <c r="V995" s="675"/>
      <c r="W995" s="327"/>
      <c r="X995" s="327"/>
      <c r="Y995" s="327"/>
      <c r="Z995" s="327"/>
      <c r="AA995" s="327"/>
    </row>
    <row r="996" spans="1:27" s="40" customFormat="1" ht="15">
      <c r="A996" s="327"/>
      <c r="B996" s="327"/>
      <c r="C996" s="327"/>
      <c r="D996" s="327"/>
      <c r="E996" s="327"/>
      <c r="F996" s="327"/>
      <c r="G996" s="675"/>
      <c r="H996" s="675"/>
      <c r="I996" s="675"/>
      <c r="J996" s="675"/>
      <c r="K996" s="675"/>
      <c r="L996" s="675"/>
      <c r="M996" s="675"/>
      <c r="N996" s="675"/>
      <c r="O996" s="675"/>
      <c r="P996" s="675"/>
      <c r="Q996" s="675"/>
      <c r="R996" s="675"/>
      <c r="S996" s="675"/>
      <c r="T996" s="675"/>
      <c r="U996" s="675"/>
      <c r="V996" s="675"/>
      <c r="W996" s="327"/>
      <c r="X996" s="327"/>
      <c r="Y996" s="327"/>
      <c r="Z996" s="327"/>
      <c r="AA996" s="327"/>
    </row>
    <row r="997" spans="1:27" s="40" customFormat="1" ht="15">
      <c r="A997" s="327"/>
      <c r="B997" s="327"/>
      <c r="C997" s="327"/>
      <c r="D997" s="327"/>
      <c r="E997" s="327"/>
      <c r="F997" s="327"/>
      <c r="G997" s="675"/>
      <c r="H997" s="675"/>
      <c r="I997" s="675"/>
      <c r="J997" s="675"/>
      <c r="K997" s="675"/>
      <c r="L997" s="675"/>
      <c r="M997" s="675"/>
      <c r="N997" s="675"/>
      <c r="O997" s="675"/>
      <c r="P997" s="675"/>
      <c r="Q997" s="675"/>
      <c r="R997" s="675"/>
      <c r="S997" s="675"/>
      <c r="T997" s="675"/>
      <c r="U997" s="675"/>
      <c r="V997" s="675"/>
      <c r="W997" s="327"/>
      <c r="X997" s="327"/>
      <c r="Y997" s="327"/>
      <c r="Z997" s="327"/>
      <c r="AA997" s="327"/>
    </row>
    <row r="998" spans="1:27" s="40" customFormat="1" ht="15">
      <c r="A998" s="327"/>
      <c r="B998" s="327"/>
      <c r="C998" s="327"/>
      <c r="D998" s="327"/>
      <c r="E998" s="327"/>
      <c r="F998" s="327"/>
      <c r="G998" s="675"/>
      <c r="H998" s="675"/>
      <c r="I998" s="675"/>
      <c r="J998" s="675"/>
      <c r="K998" s="675"/>
      <c r="L998" s="675"/>
      <c r="M998" s="675"/>
      <c r="N998" s="675"/>
      <c r="O998" s="675"/>
      <c r="P998" s="675"/>
      <c r="Q998" s="675"/>
      <c r="R998" s="675"/>
      <c r="S998" s="675"/>
      <c r="T998" s="675"/>
      <c r="U998" s="675"/>
      <c r="V998" s="675"/>
      <c r="W998" s="327"/>
      <c r="X998" s="327"/>
      <c r="Y998" s="327"/>
      <c r="Z998" s="327"/>
      <c r="AA998" s="327"/>
    </row>
    <row r="999" spans="1:27" s="40" customFormat="1" ht="15">
      <c r="A999" s="327"/>
      <c r="B999" s="327"/>
      <c r="C999" s="327"/>
      <c r="D999" s="327"/>
      <c r="E999" s="327"/>
      <c r="F999" s="327"/>
      <c r="G999" s="675"/>
      <c r="H999" s="675"/>
      <c r="I999" s="675"/>
      <c r="J999" s="675"/>
      <c r="K999" s="675"/>
      <c r="L999" s="675"/>
      <c r="M999" s="675"/>
      <c r="N999" s="675"/>
      <c r="O999" s="675"/>
      <c r="P999" s="675"/>
      <c r="Q999" s="675"/>
      <c r="R999" s="675"/>
      <c r="S999" s="675"/>
      <c r="T999" s="675"/>
      <c r="U999" s="675"/>
      <c r="V999" s="675"/>
      <c r="W999" s="327"/>
      <c r="X999" s="327"/>
      <c r="Y999" s="327"/>
      <c r="Z999" s="327"/>
      <c r="AA999" s="327"/>
    </row>
    <row r="1000" spans="1:27" s="40" customFormat="1" ht="15">
      <c r="A1000" s="327"/>
      <c r="B1000" s="327"/>
      <c r="C1000" s="327"/>
      <c r="D1000" s="327"/>
      <c r="E1000" s="327"/>
      <c r="F1000" s="327"/>
      <c r="G1000" s="675"/>
      <c r="H1000" s="675"/>
      <c r="I1000" s="675"/>
      <c r="J1000" s="675"/>
      <c r="K1000" s="675"/>
      <c r="L1000" s="675"/>
      <c r="M1000" s="675"/>
      <c r="N1000" s="675"/>
      <c r="O1000" s="675"/>
      <c r="P1000" s="675"/>
      <c r="Q1000" s="675"/>
      <c r="R1000" s="675"/>
      <c r="S1000" s="675"/>
      <c r="T1000" s="675"/>
      <c r="U1000" s="675"/>
      <c r="V1000" s="675"/>
      <c r="W1000" s="327"/>
      <c r="X1000" s="327"/>
      <c r="Y1000" s="327"/>
      <c r="Z1000" s="327"/>
      <c r="AA1000" s="327"/>
    </row>
    <row r="1001" spans="1:27" s="40" customFormat="1" ht="15">
      <c r="A1001" s="327"/>
      <c r="B1001" s="327"/>
      <c r="C1001" s="327"/>
      <c r="D1001" s="327"/>
      <c r="E1001" s="327"/>
      <c r="F1001" s="327"/>
      <c r="G1001" s="675"/>
      <c r="H1001" s="675"/>
      <c r="I1001" s="675"/>
      <c r="J1001" s="675"/>
      <c r="K1001" s="675"/>
      <c r="L1001" s="675"/>
      <c r="M1001" s="675"/>
      <c r="N1001" s="675"/>
      <c r="O1001" s="675"/>
      <c r="P1001" s="675"/>
      <c r="Q1001" s="675"/>
      <c r="R1001" s="675"/>
      <c r="S1001" s="675"/>
      <c r="T1001" s="675"/>
      <c r="U1001" s="675"/>
      <c r="V1001" s="675"/>
      <c r="W1001" s="327"/>
      <c r="X1001" s="327"/>
      <c r="Y1001" s="327"/>
      <c r="Z1001" s="327"/>
      <c r="AA1001" s="327"/>
    </row>
    <row r="1002" spans="1:27" s="40" customFormat="1" ht="15">
      <c r="A1002" s="327"/>
      <c r="B1002" s="327"/>
      <c r="C1002" s="327"/>
      <c r="D1002" s="327"/>
      <c r="E1002" s="327"/>
      <c r="F1002" s="327"/>
      <c r="G1002" s="675"/>
      <c r="H1002" s="675"/>
      <c r="I1002" s="675"/>
      <c r="J1002" s="675"/>
      <c r="K1002" s="675"/>
      <c r="L1002" s="675"/>
      <c r="M1002" s="675"/>
      <c r="N1002" s="675"/>
      <c r="O1002" s="675"/>
      <c r="P1002" s="675"/>
      <c r="Q1002" s="675"/>
      <c r="R1002" s="675"/>
      <c r="S1002" s="675"/>
      <c r="T1002" s="675"/>
      <c r="U1002" s="675"/>
      <c r="V1002" s="675"/>
      <c r="W1002" s="327"/>
      <c r="X1002" s="327"/>
      <c r="Y1002" s="327"/>
      <c r="Z1002" s="327"/>
      <c r="AA1002" s="327"/>
    </row>
    <row r="1003" spans="1:27" s="40" customFormat="1" ht="15">
      <c r="A1003" s="327"/>
      <c r="B1003" s="327"/>
      <c r="C1003" s="327"/>
      <c r="D1003" s="327"/>
      <c r="E1003" s="327"/>
      <c r="F1003" s="327"/>
      <c r="G1003" s="675"/>
      <c r="H1003" s="675"/>
      <c r="I1003" s="675"/>
      <c r="J1003" s="675"/>
      <c r="K1003" s="675"/>
      <c r="L1003" s="675"/>
      <c r="M1003" s="675"/>
      <c r="N1003" s="675"/>
      <c r="O1003" s="675"/>
      <c r="P1003" s="675"/>
      <c r="Q1003" s="675"/>
      <c r="R1003" s="675"/>
      <c r="S1003" s="675"/>
      <c r="T1003" s="675"/>
      <c r="U1003" s="675"/>
      <c r="V1003" s="675"/>
      <c r="W1003" s="327"/>
      <c r="X1003" s="327"/>
      <c r="Y1003" s="327"/>
      <c r="Z1003" s="327"/>
      <c r="AA1003" s="327"/>
    </row>
    <row r="1004" spans="1:27" s="40" customFormat="1" ht="15">
      <c r="A1004" s="327"/>
      <c r="B1004" s="327"/>
      <c r="C1004" s="327"/>
      <c r="D1004" s="327"/>
      <c r="E1004" s="327"/>
      <c r="F1004" s="327"/>
      <c r="G1004" s="675"/>
      <c r="H1004" s="675"/>
      <c r="I1004" s="675"/>
      <c r="J1004" s="675"/>
      <c r="K1004" s="675"/>
      <c r="L1004" s="675"/>
      <c r="M1004" s="675"/>
      <c r="N1004" s="675"/>
      <c r="O1004" s="675"/>
      <c r="P1004" s="675"/>
      <c r="Q1004" s="675"/>
      <c r="R1004" s="675"/>
      <c r="S1004" s="675"/>
      <c r="T1004" s="675"/>
      <c r="U1004" s="675"/>
      <c r="V1004" s="675"/>
      <c r="W1004" s="327"/>
      <c r="X1004" s="327"/>
      <c r="Y1004" s="327"/>
      <c r="Z1004" s="327"/>
      <c r="AA1004" s="327"/>
    </row>
    <row r="1005" spans="1:27" s="40" customFormat="1" ht="15">
      <c r="A1005" s="327"/>
      <c r="B1005" s="327"/>
      <c r="C1005" s="327"/>
      <c r="D1005" s="327"/>
      <c r="E1005" s="327"/>
      <c r="F1005" s="327"/>
      <c r="G1005" s="675"/>
      <c r="H1005" s="675"/>
      <c r="I1005" s="675"/>
      <c r="J1005" s="675"/>
      <c r="K1005" s="675"/>
      <c r="L1005" s="675"/>
      <c r="M1005" s="675"/>
      <c r="N1005" s="675"/>
      <c r="O1005" s="675"/>
      <c r="P1005" s="675"/>
      <c r="Q1005" s="675"/>
      <c r="R1005" s="675"/>
      <c r="S1005" s="675"/>
      <c r="T1005" s="675"/>
      <c r="U1005" s="675"/>
      <c r="V1005" s="675"/>
      <c r="W1005" s="327"/>
      <c r="X1005" s="327"/>
      <c r="Y1005" s="327"/>
      <c r="Z1005" s="327"/>
      <c r="AA1005" s="327"/>
    </row>
    <row r="1006" spans="1:27" s="40" customFormat="1" ht="15">
      <c r="A1006" s="327"/>
      <c r="B1006" s="327"/>
      <c r="C1006" s="327"/>
      <c r="D1006" s="327"/>
      <c r="E1006" s="327"/>
      <c r="F1006" s="327"/>
      <c r="G1006" s="675"/>
      <c r="H1006" s="675"/>
      <c r="I1006" s="675"/>
      <c r="J1006" s="675"/>
      <c r="K1006" s="675"/>
      <c r="L1006" s="675"/>
      <c r="M1006" s="675"/>
      <c r="N1006" s="675"/>
      <c r="O1006" s="675"/>
      <c r="P1006" s="675"/>
      <c r="Q1006" s="675"/>
      <c r="R1006" s="675"/>
      <c r="S1006" s="675"/>
      <c r="T1006" s="675"/>
      <c r="U1006" s="675"/>
      <c r="V1006" s="675"/>
      <c r="W1006" s="327"/>
      <c r="X1006" s="327"/>
      <c r="Y1006" s="327"/>
      <c r="Z1006" s="327"/>
      <c r="AA1006" s="327"/>
    </row>
    <row r="1007" spans="1:27" s="40" customFormat="1" ht="15">
      <c r="A1007" s="327"/>
      <c r="B1007" s="327"/>
      <c r="C1007" s="327"/>
      <c r="D1007" s="327"/>
      <c r="E1007" s="327"/>
      <c r="F1007" s="327"/>
      <c r="G1007" s="675"/>
      <c r="H1007" s="675"/>
      <c r="I1007" s="675"/>
      <c r="J1007" s="675"/>
      <c r="K1007" s="675"/>
      <c r="L1007" s="675"/>
      <c r="M1007" s="675"/>
      <c r="N1007" s="675"/>
      <c r="O1007" s="675"/>
      <c r="P1007" s="675"/>
      <c r="Q1007" s="675"/>
      <c r="R1007" s="675"/>
      <c r="S1007" s="675"/>
      <c r="T1007" s="675"/>
      <c r="U1007" s="675"/>
      <c r="V1007" s="675"/>
      <c r="W1007" s="327"/>
      <c r="X1007" s="327"/>
      <c r="Y1007" s="327"/>
      <c r="Z1007" s="327"/>
      <c r="AA1007" s="327"/>
    </row>
    <row r="1008" spans="1:27" s="40" customFormat="1" ht="15">
      <c r="A1008" s="327"/>
      <c r="B1008" s="327"/>
      <c r="C1008" s="327"/>
      <c r="D1008" s="327"/>
      <c r="E1008" s="327"/>
      <c r="F1008" s="327"/>
      <c r="G1008" s="675"/>
      <c r="H1008" s="675"/>
      <c r="I1008" s="675"/>
      <c r="J1008" s="675"/>
      <c r="K1008" s="675"/>
      <c r="L1008" s="675"/>
      <c r="M1008" s="675"/>
      <c r="N1008" s="675"/>
      <c r="O1008" s="675"/>
      <c r="P1008" s="675"/>
      <c r="Q1008" s="675"/>
      <c r="R1008" s="675"/>
      <c r="S1008" s="675"/>
      <c r="T1008" s="675"/>
      <c r="U1008" s="675"/>
      <c r="V1008" s="675"/>
      <c r="W1008" s="327"/>
      <c r="X1008" s="327"/>
      <c r="Y1008" s="327"/>
      <c r="Z1008" s="327"/>
      <c r="AA1008" s="327"/>
    </row>
    <row r="1009" spans="1:27" s="40" customFormat="1" ht="15">
      <c r="A1009" s="327"/>
      <c r="B1009" s="327"/>
      <c r="C1009" s="327"/>
      <c r="D1009" s="327"/>
      <c r="E1009" s="327"/>
      <c r="F1009" s="327"/>
      <c r="G1009" s="675"/>
      <c r="H1009" s="675"/>
      <c r="I1009" s="675"/>
      <c r="J1009" s="675"/>
      <c r="K1009" s="675"/>
      <c r="L1009" s="675"/>
      <c r="M1009" s="675"/>
      <c r="N1009" s="675"/>
      <c r="O1009" s="675"/>
      <c r="P1009" s="675"/>
      <c r="Q1009" s="675"/>
      <c r="R1009" s="675"/>
      <c r="S1009" s="675"/>
      <c r="T1009" s="675"/>
      <c r="U1009" s="675"/>
      <c r="V1009" s="675"/>
      <c r="W1009" s="327"/>
      <c r="X1009" s="327"/>
      <c r="Y1009" s="327"/>
      <c r="Z1009" s="327"/>
      <c r="AA1009" s="327"/>
    </row>
    <row r="1010" spans="1:27" s="40" customFormat="1" ht="15">
      <c r="A1010" s="327"/>
      <c r="B1010" s="327"/>
      <c r="C1010" s="327"/>
      <c r="D1010" s="327"/>
      <c r="E1010" s="327"/>
      <c r="F1010" s="327"/>
      <c r="G1010" s="675"/>
      <c r="H1010" s="675"/>
      <c r="I1010" s="675"/>
      <c r="J1010" s="675"/>
      <c r="K1010" s="675"/>
      <c r="L1010" s="675"/>
      <c r="M1010" s="675"/>
      <c r="N1010" s="675"/>
      <c r="O1010" s="675"/>
      <c r="P1010" s="675"/>
      <c r="Q1010" s="675"/>
      <c r="R1010" s="675"/>
      <c r="S1010" s="675"/>
      <c r="T1010" s="675"/>
      <c r="U1010" s="675"/>
      <c r="V1010" s="675"/>
      <c r="W1010" s="327"/>
      <c r="X1010" s="327"/>
      <c r="Y1010" s="327"/>
      <c r="Z1010" s="327"/>
      <c r="AA1010" s="327"/>
    </row>
    <row r="1011" spans="1:27" s="40" customFormat="1" ht="15">
      <c r="A1011" s="327"/>
      <c r="B1011" s="327"/>
      <c r="C1011" s="327"/>
      <c r="D1011" s="327"/>
      <c r="E1011" s="327"/>
      <c r="F1011" s="327"/>
      <c r="G1011" s="675"/>
      <c r="H1011" s="675"/>
      <c r="I1011" s="675"/>
      <c r="J1011" s="675"/>
      <c r="K1011" s="675"/>
      <c r="L1011" s="675"/>
      <c r="M1011" s="675"/>
      <c r="N1011" s="675"/>
      <c r="O1011" s="675"/>
      <c r="P1011" s="675"/>
      <c r="Q1011" s="675"/>
      <c r="R1011" s="675"/>
      <c r="S1011" s="675"/>
      <c r="T1011" s="675"/>
      <c r="U1011" s="675"/>
      <c r="V1011" s="675"/>
      <c r="W1011" s="327"/>
      <c r="X1011" s="327"/>
      <c r="Y1011" s="327"/>
      <c r="Z1011" s="327"/>
      <c r="AA1011" s="327"/>
    </row>
    <row r="1012" spans="1:27" s="40" customFormat="1" ht="15">
      <c r="A1012" s="327"/>
      <c r="B1012" s="327"/>
      <c r="C1012" s="327"/>
      <c r="D1012" s="327"/>
      <c r="E1012" s="327"/>
      <c r="F1012" s="327"/>
      <c r="G1012" s="675"/>
      <c r="H1012" s="675"/>
      <c r="I1012" s="675"/>
      <c r="J1012" s="675"/>
      <c r="K1012" s="675"/>
      <c r="L1012" s="675"/>
      <c r="M1012" s="675"/>
      <c r="N1012" s="675"/>
      <c r="O1012" s="675"/>
      <c r="P1012" s="675"/>
      <c r="Q1012" s="675"/>
      <c r="R1012" s="675"/>
      <c r="S1012" s="675"/>
      <c r="T1012" s="675"/>
      <c r="U1012" s="675"/>
      <c r="V1012" s="675"/>
      <c r="W1012" s="327"/>
      <c r="X1012" s="327"/>
      <c r="Y1012" s="327"/>
      <c r="Z1012" s="327"/>
      <c r="AA1012" s="327"/>
    </row>
    <row r="1013" spans="1:27" s="40" customFormat="1" ht="15">
      <c r="A1013" s="327"/>
      <c r="B1013" s="327"/>
      <c r="C1013" s="327"/>
      <c r="D1013" s="327"/>
      <c r="E1013" s="327"/>
      <c r="F1013" s="327"/>
      <c r="G1013" s="675"/>
      <c r="H1013" s="675"/>
      <c r="I1013" s="675"/>
      <c r="J1013" s="675"/>
      <c r="K1013" s="675"/>
      <c r="L1013" s="675"/>
      <c r="M1013" s="675"/>
      <c r="N1013" s="675"/>
      <c r="O1013" s="675"/>
      <c r="P1013" s="675"/>
      <c r="Q1013" s="675"/>
      <c r="R1013" s="675"/>
      <c r="S1013" s="675"/>
      <c r="T1013" s="675"/>
      <c r="U1013" s="675"/>
      <c r="V1013" s="675"/>
      <c r="W1013" s="327"/>
      <c r="X1013" s="327"/>
      <c r="Y1013" s="327"/>
      <c r="Z1013" s="327"/>
      <c r="AA1013" s="327"/>
    </row>
    <row r="1014" spans="1:27" s="40" customFormat="1" ht="15">
      <c r="A1014" s="327"/>
      <c r="B1014" s="327"/>
      <c r="C1014" s="327"/>
      <c r="D1014" s="327"/>
      <c r="E1014" s="327"/>
      <c r="F1014" s="327"/>
      <c r="G1014" s="675"/>
      <c r="H1014" s="675"/>
      <c r="I1014" s="675"/>
      <c r="J1014" s="675"/>
      <c r="K1014" s="675"/>
      <c r="L1014" s="675"/>
      <c r="M1014" s="675"/>
      <c r="N1014" s="675"/>
      <c r="O1014" s="675"/>
      <c r="P1014" s="675"/>
      <c r="Q1014" s="675"/>
      <c r="R1014" s="675"/>
      <c r="S1014" s="675"/>
      <c r="T1014" s="675"/>
      <c r="U1014" s="675"/>
      <c r="V1014" s="675"/>
      <c r="W1014" s="327"/>
      <c r="X1014" s="327"/>
      <c r="Y1014" s="327"/>
      <c r="Z1014" s="327"/>
      <c r="AA1014" s="327"/>
    </row>
    <row r="1015" spans="1:27" s="40" customFormat="1" ht="15">
      <c r="A1015" s="327"/>
      <c r="B1015" s="327"/>
      <c r="C1015" s="327"/>
      <c r="D1015" s="327"/>
      <c r="E1015" s="327"/>
      <c r="F1015" s="327"/>
      <c r="G1015" s="675"/>
      <c r="H1015" s="675"/>
      <c r="I1015" s="675"/>
      <c r="J1015" s="675"/>
      <c r="K1015" s="675"/>
      <c r="L1015" s="675"/>
      <c r="M1015" s="675"/>
      <c r="N1015" s="675"/>
      <c r="O1015" s="675"/>
      <c r="P1015" s="675"/>
      <c r="Q1015" s="675"/>
      <c r="R1015" s="675"/>
      <c r="S1015" s="675"/>
      <c r="T1015" s="675"/>
      <c r="U1015" s="675"/>
      <c r="V1015" s="675"/>
      <c r="W1015" s="327"/>
      <c r="X1015" s="327"/>
      <c r="Y1015" s="327"/>
      <c r="Z1015" s="327"/>
      <c r="AA1015" s="327"/>
    </row>
    <row r="1016" spans="1:27" s="40" customFormat="1" ht="15">
      <c r="A1016" s="327"/>
      <c r="B1016" s="327"/>
      <c r="C1016" s="327"/>
      <c r="D1016" s="327"/>
      <c r="E1016" s="327"/>
      <c r="F1016" s="327"/>
      <c r="G1016" s="675"/>
      <c r="H1016" s="675"/>
      <c r="I1016" s="675"/>
      <c r="J1016" s="675"/>
      <c r="K1016" s="675"/>
      <c r="L1016" s="675"/>
      <c r="M1016" s="675"/>
      <c r="N1016" s="675"/>
      <c r="O1016" s="675"/>
      <c r="P1016" s="675"/>
      <c r="Q1016" s="675"/>
      <c r="R1016" s="675"/>
      <c r="S1016" s="675"/>
      <c r="T1016" s="675"/>
      <c r="U1016" s="675"/>
      <c r="V1016" s="675"/>
      <c r="W1016" s="327"/>
      <c r="X1016" s="327"/>
      <c r="Y1016" s="327"/>
      <c r="Z1016" s="327"/>
      <c r="AA1016" s="327"/>
    </row>
    <row r="1017" spans="1:27" s="40" customFormat="1" ht="15">
      <c r="A1017" s="327"/>
      <c r="B1017" s="327"/>
      <c r="C1017" s="327"/>
      <c r="D1017" s="327"/>
      <c r="E1017" s="327"/>
      <c r="F1017" s="327"/>
      <c r="G1017" s="675"/>
      <c r="H1017" s="675"/>
      <c r="I1017" s="675"/>
      <c r="J1017" s="675"/>
      <c r="K1017" s="675"/>
      <c r="L1017" s="675"/>
      <c r="M1017" s="675"/>
      <c r="N1017" s="675"/>
      <c r="O1017" s="675"/>
      <c r="P1017" s="675"/>
      <c r="Q1017" s="675"/>
      <c r="R1017" s="675"/>
      <c r="S1017" s="675"/>
      <c r="T1017" s="675"/>
      <c r="U1017" s="675"/>
      <c r="V1017" s="675"/>
      <c r="W1017" s="327"/>
      <c r="X1017" s="327"/>
      <c r="Y1017" s="327"/>
      <c r="Z1017" s="327"/>
      <c r="AA1017" s="327"/>
    </row>
    <row r="1018" spans="1:27" s="40" customFormat="1" ht="15">
      <c r="A1018" s="327"/>
      <c r="B1018" s="327"/>
      <c r="C1018" s="327"/>
      <c r="D1018" s="327"/>
      <c r="E1018" s="327"/>
      <c r="F1018" s="327"/>
      <c r="G1018" s="675"/>
      <c r="H1018" s="675"/>
      <c r="I1018" s="675"/>
      <c r="J1018" s="675"/>
      <c r="K1018" s="675"/>
      <c r="L1018" s="675"/>
      <c r="M1018" s="675"/>
      <c r="N1018" s="675"/>
      <c r="O1018" s="675"/>
      <c r="P1018" s="675"/>
      <c r="Q1018" s="675"/>
      <c r="R1018" s="675"/>
      <c r="S1018" s="675"/>
      <c r="T1018" s="675"/>
      <c r="U1018" s="675"/>
      <c r="V1018" s="675"/>
      <c r="W1018" s="327"/>
      <c r="X1018" s="327"/>
      <c r="Y1018" s="327"/>
      <c r="Z1018" s="327"/>
      <c r="AA1018" s="327"/>
    </row>
    <row r="1019" spans="1:27" s="40" customFormat="1" ht="15">
      <c r="A1019" s="327"/>
      <c r="B1019" s="327"/>
      <c r="C1019" s="327"/>
      <c r="D1019" s="327"/>
      <c r="E1019" s="327"/>
      <c r="F1019" s="327"/>
      <c r="G1019" s="675"/>
      <c r="H1019" s="675"/>
      <c r="I1019" s="675"/>
      <c r="J1019" s="675"/>
      <c r="K1019" s="675"/>
      <c r="L1019" s="675"/>
      <c r="M1019" s="675"/>
      <c r="N1019" s="675"/>
      <c r="O1019" s="675"/>
      <c r="P1019" s="675"/>
      <c r="Q1019" s="675"/>
      <c r="R1019" s="675"/>
      <c r="S1019" s="675"/>
      <c r="T1019" s="675"/>
      <c r="U1019" s="675"/>
      <c r="V1019" s="675"/>
      <c r="W1019" s="327"/>
      <c r="X1019" s="327"/>
      <c r="Y1019" s="327"/>
      <c r="Z1019" s="327"/>
      <c r="AA1019" s="327"/>
    </row>
    <row r="1020" spans="1:27" s="40" customFormat="1" ht="15">
      <c r="A1020" s="327"/>
      <c r="B1020" s="327"/>
      <c r="C1020" s="327"/>
      <c r="D1020" s="327"/>
      <c r="E1020" s="327"/>
      <c r="F1020" s="327"/>
      <c r="G1020" s="675"/>
      <c r="H1020" s="675"/>
      <c r="I1020" s="675"/>
      <c r="J1020" s="675"/>
      <c r="K1020" s="675"/>
      <c r="L1020" s="675"/>
      <c r="M1020" s="675"/>
      <c r="N1020" s="675"/>
      <c r="O1020" s="675"/>
      <c r="P1020" s="675"/>
      <c r="Q1020" s="675"/>
      <c r="R1020" s="675"/>
      <c r="S1020" s="675"/>
      <c r="T1020" s="675"/>
      <c r="U1020" s="675"/>
      <c r="V1020" s="675"/>
      <c r="W1020" s="327"/>
      <c r="X1020" s="327"/>
      <c r="Y1020" s="327"/>
      <c r="Z1020" s="327"/>
      <c r="AA1020" s="327"/>
    </row>
    <row r="1021" spans="1:27" s="40" customFormat="1" ht="15">
      <c r="A1021" s="327"/>
      <c r="B1021" s="327"/>
      <c r="C1021" s="327"/>
      <c r="D1021" s="327"/>
      <c r="E1021" s="327"/>
      <c r="F1021" s="327"/>
      <c r="G1021" s="675"/>
      <c r="H1021" s="675"/>
      <c r="I1021" s="675"/>
      <c r="J1021" s="675"/>
      <c r="K1021" s="675"/>
      <c r="L1021" s="675"/>
      <c r="M1021" s="675"/>
      <c r="N1021" s="675"/>
      <c r="O1021" s="675"/>
      <c r="P1021" s="675"/>
      <c r="Q1021" s="675"/>
      <c r="R1021" s="675"/>
      <c r="S1021" s="675"/>
      <c r="T1021" s="675"/>
      <c r="U1021" s="675"/>
      <c r="V1021" s="675"/>
      <c r="W1021" s="327"/>
      <c r="X1021" s="327"/>
      <c r="Y1021" s="327"/>
      <c r="Z1021" s="327"/>
      <c r="AA1021" s="327"/>
    </row>
    <row r="1022" spans="1:27" s="40" customFormat="1" ht="15">
      <c r="A1022" s="327"/>
      <c r="B1022" s="327"/>
      <c r="C1022" s="327"/>
      <c r="D1022" s="327"/>
      <c r="E1022" s="327"/>
      <c r="F1022" s="327"/>
      <c r="G1022" s="675"/>
      <c r="H1022" s="675"/>
      <c r="I1022" s="675"/>
      <c r="J1022" s="675"/>
      <c r="K1022" s="675"/>
      <c r="L1022" s="675"/>
      <c r="M1022" s="675"/>
      <c r="N1022" s="675"/>
      <c r="O1022" s="675"/>
      <c r="P1022" s="675"/>
      <c r="Q1022" s="675"/>
      <c r="R1022" s="675"/>
      <c r="S1022" s="675"/>
      <c r="T1022" s="675"/>
      <c r="U1022" s="675"/>
      <c r="V1022" s="675"/>
      <c r="W1022" s="327"/>
      <c r="X1022" s="327"/>
      <c r="Y1022" s="327"/>
      <c r="Z1022" s="327"/>
      <c r="AA1022" s="327"/>
    </row>
    <row r="1023" spans="1:27" s="40" customFormat="1" ht="15">
      <c r="A1023" s="327"/>
      <c r="B1023" s="327"/>
      <c r="C1023" s="327"/>
      <c r="D1023" s="327"/>
      <c r="E1023" s="327"/>
      <c r="F1023" s="327"/>
      <c r="G1023" s="675"/>
      <c r="H1023" s="675"/>
      <c r="I1023" s="675"/>
      <c r="J1023" s="675"/>
      <c r="K1023" s="675"/>
      <c r="L1023" s="675"/>
      <c r="M1023" s="675"/>
      <c r="N1023" s="675"/>
      <c r="O1023" s="675"/>
      <c r="P1023" s="675"/>
      <c r="Q1023" s="675"/>
      <c r="R1023" s="675"/>
      <c r="S1023" s="675"/>
      <c r="T1023" s="675"/>
      <c r="U1023" s="675"/>
      <c r="V1023" s="675"/>
      <c r="W1023" s="327"/>
      <c r="X1023" s="327"/>
      <c r="Y1023" s="327"/>
      <c r="Z1023" s="327"/>
      <c r="AA1023" s="327"/>
    </row>
    <row r="1024" spans="1:27" s="40" customFormat="1" ht="15">
      <c r="A1024" s="327"/>
      <c r="B1024" s="327"/>
      <c r="C1024" s="327"/>
      <c r="D1024" s="327"/>
      <c r="E1024" s="327"/>
      <c r="F1024" s="327"/>
      <c r="G1024" s="675"/>
      <c r="H1024" s="675"/>
      <c r="I1024" s="675"/>
      <c r="J1024" s="675"/>
      <c r="K1024" s="675"/>
      <c r="L1024" s="675"/>
      <c r="M1024" s="675"/>
      <c r="N1024" s="675"/>
      <c r="O1024" s="675"/>
      <c r="P1024" s="675"/>
      <c r="Q1024" s="675"/>
      <c r="R1024" s="675"/>
      <c r="S1024" s="675"/>
      <c r="T1024" s="675"/>
      <c r="U1024" s="675"/>
      <c r="V1024" s="675"/>
      <c r="W1024" s="327"/>
      <c r="X1024" s="327"/>
      <c r="Y1024" s="327"/>
      <c r="Z1024" s="327"/>
      <c r="AA1024" s="327"/>
    </row>
    <row r="1025" spans="1:27" s="40" customFormat="1" ht="15">
      <c r="A1025" s="327"/>
      <c r="B1025" s="327"/>
      <c r="C1025" s="327"/>
      <c r="D1025" s="327"/>
      <c r="E1025" s="327"/>
      <c r="F1025" s="327"/>
      <c r="G1025" s="675"/>
      <c r="H1025" s="675"/>
      <c r="I1025" s="675"/>
      <c r="J1025" s="675"/>
      <c r="K1025" s="675"/>
      <c r="L1025" s="675"/>
      <c r="M1025" s="675"/>
      <c r="N1025" s="675"/>
      <c r="O1025" s="675"/>
      <c r="P1025" s="675"/>
      <c r="Q1025" s="675"/>
      <c r="R1025" s="675"/>
      <c r="S1025" s="675"/>
      <c r="T1025" s="675"/>
      <c r="U1025" s="675"/>
      <c r="V1025" s="675"/>
      <c r="W1025" s="327"/>
      <c r="X1025" s="327"/>
      <c r="Y1025" s="327"/>
      <c r="Z1025" s="327"/>
      <c r="AA1025" s="327"/>
    </row>
    <row r="1026" spans="1:27" s="40" customFormat="1" ht="15">
      <c r="A1026" s="327"/>
      <c r="B1026" s="327"/>
      <c r="C1026" s="327"/>
      <c r="D1026" s="327"/>
      <c r="E1026" s="327"/>
      <c r="F1026" s="327"/>
      <c r="G1026" s="675"/>
      <c r="H1026" s="675"/>
      <c r="I1026" s="675"/>
      <c r="J1026" s="675"/>
      <c r="K1026" s="675"/>
      <c r="L1026" s="675"/>
      <c r="M1026" s="675"/>
      <c r="N1026" s="675"/>
      <c r="O1026" s="675"/>
      <c r="P1026" s="675"/>
      <c r="Q1026" s="675"/>
      <c r="R1026" s="675"/>
      <c r="S1026" s="675"/>
      <c r="T1026" s="675"/>
      <c r="U1026" s="675"/>
      <c r="V1026" s="675"/>
      <c r="W1026" s="327"/>
      <c r="X1026" s="327"/>
      <c r="Y1026" s="327"/>
      <c r="Z1026" s="327"/>
      <c r="AA1026" s="327"/>
    </row>
    <row r="1027" spans="1:27" s="40" customFormat="1" ht="15">
      <c r="A1027" s="327"/>
      <c r="B1027" s="327"/>
      <c r="C1027" s="327"/>
      <c r="D1027" s="327"/>
      <c r="E1027" s="327"/>
      <c r="F1027" s="327"/>
      <c r="G1027" s="675"/>
      <c r="H1027" s="675"/>
      <c r="I1027" s="675"/>
      <c r="J1027" s="675"/>
      <c r="K1027" s="675"/>
      <c r="L1027" s="675"/>
      <c r="M1027" s="675"/>
      <c r="N1027" s="675"/>
      <c r="O1027" s="675"/>
      <c r="P1027" s="675"/>
      <c r="Q1027" s="675"/>
      <c r="R1027" s="675"/>
      <c r="S1027" s="675"/>
      <c r="T1027" s="675"/>
      <c r="U1027" s="675"/>
      <c r="V1027" s="675"/>
      <c r="W1027" s="327"/>
      <c r="X1027" s="327"/>
      <c r="Y1027" s="327"/>
      <c r="Z1027" s="327"/>
      <c r="AA1027" s="327"/>
    </row>
    <row r="1028" spans="1:27" s="40" customFormat="1" ht="15">
      <c r="A1028" s="327"/>
      <c r="B1028" s="327"/>
      <c r="C1028" s="327"/>
      <c r="D1028" s="327"/>
      <c r="E1028" s="327"/>
      <c r="F1028" s="327"/>
      <c r="G1028" s="675"/>
      <c r="H1028" s="675"/>
      <c r="I1028" s="675"/>
      <c r="J1028" s="675"/>
      <c r="K1028" s="675"/>
      <c r="L1028" s="675"/>
      <c r="M1028" s="675"/>
      <c r="N1028" s="675"/>
      <c r="O1028" s="675"/>
      <c r="P1028" s="675"/>
      <c r="Q1028" s="675"/>
      <c r="R1028" s="675"/>
      <c r="S1028" s="675"/>
      <c r="T1028" s="675"/>
      <c r="U1028" s="675"/>
      <c r="V1028" s="675"/>
      <c r="W1028" s="327"/>
      <c r="X1028" s="327"/>
      <c r="Y1028" s="327"/>
      <c r="Z1028" s="327"/>
      <c r="AA1028" s="327"/>
    </row>
    <row r="1029" spans="1:27" s="40" customFormat="1" ht="15">
      <c r="A1029" s="327"/>
      <c r="B1029" s="327"/>
      <c r="C1029" s="327"/>
      <c r="D1029" s="327"/>
      <c r="E1029" s="327"/>
      <c r="F1029" s="327"/>
      <c r="G1029" s="675"/>
      <c r="H1029" s="675"/>
      <c r="I1029" s="675"/>
      <c r="J1029" s="675"/>
      <c r="K1029" s="675"/>
      <c r="L1029" s="675"/>
      <c r="M1029" s="675"/>
      <c r="N1029" s="675"/>
      <c r="O1029" s="675"/>
      <c r="P1029" s="675"/>
      <c r="Q1029" s="675"/>
      <c r="R1029" s="675"/>
      <c r="S1029" s="675"/>
      <c r="T1029" s="675"/>
      <c r="U1029" s="675"/>
      <c r="V1029" s="675"/>
      <c r="W1029" s="327"/>
      <c r="X1029" s="327"/>
      <c r="Y1029" s="327"/>
      <c r="Z1029" s="327"/>
      <c r="AA1029" s="327"/>
    </row>
    <row r="1030" spans="1:27" s="40" customFormat="1" ht="15">
      <c r="A1030" s="327"/>
      <c r="B1030" s="327"/>
      <c r="C1030" s="327"/>
      <c r="D1030" s="327"/>
      <c r="E1030" s="327"/>
      <c r="F1030" s="327"/>
      <c r="G1030" s="675"/>
      <c r="H1030" s="675"/>
      <c r="I1030" s="675"/>
      <c r="J1030" s="675"/>
      <c r="K1030" s="675"/>
      <c r="L1030" s="675"/>
      <c r="M1030" s="675"/>
      <c r="N1030" s="675"/>
      <c r="O1030" s="675"/>
      <c r="P1030" s="675"/>
      <c r="Q1030" s="675"/>
      <c r="R1030" s="675"/>
      <c r="S1030" s="675"/>
      <c r="T1030" s="675"/>
      <c r="U1030" s="675"/>
      <c r="V1030" s="675"/>
      <c r="W1030" s="327"/>
      <c r="X1030" s="327"/>
      <c r="Y1030" s="327"/>
      <c r="Z1030" s="327"/>
      <c r="AA1030" s="327"/>
    </row>
    <row r="1031" spans="1:27" s="40" customFormat="1" ht="15">
      <c r="A1031" s="327"/>
      <c r="B1031" s="327"/>
      <c r="C1031" s="327"/>
      <c r="D1031" s="327"/>
      <c r="E1031" s="327"/>
      <c r="F1031" s="327"/>
      <c r="G1031" s="675"/>
      <c r="H1031" s="675"/>
      <c r="I1031" s="675"/>
      <c r="J1031" s="675"/>
      <c r="K1031" s="675"/>
      <c r="L1031" s="675"/>
      <c r="M1031" s="675"/>
      <c r="N1031" s="675"/>
      <c r="O1031" s="675"/>
      <c r="P1031" s="675"/>
      <c r="Q1031" s="675"/>
      <c r="R1031" s="675"/>
      <c r="S1031" s="675"/>
      <c r="T1031" s="675"/>
      <c r="U1031" s="675"/>
      <c r="V1031" s="675"/>
      <c r="W1031" s="327"/>
      <c r="X1031" s="327"/>
      <c r="Y1031" s="327"/>
      <c r="Z1031" s="327"/>
      <c r="AA1031" s="327"/>
    </row>
    <row r="1032" spans="1:27" s="40" customFormat="1" ht="15">
      <c r="A1032" s="327"/>
      <c r="B1032" s="327"/>
      <c r="C1032" s="327"/>
      <c r="D1032" s="327"/>
      <c r="E1032" s="327"/>
      <c r="F1032" s="327"/>
      <c r="G1032" s="675"/>
      <c r="H1032" s="675"/>
      <c r="I1032" s="675"/>
      <c r="J1032" s="675"/>
      <c r="K1032" s="675"/>
      <c r="L1032" s="675"/>
      <c r="M1032" s="675"/>
      <c r="N1032" s="675"/>
      <c r="O1032" s="675"/>
      <c r="P1032" s="675"/>
      <c r="Q1032" s="675"/>
      <c r="R1032" s="675"/>
      <c r="S1032" s="675"/>
      <c r="T1032" s="675"/>
      <c r="U1032" s="675"/>
      <c r="V1032" s="675"/>
      <c r="W1032" s="327"/>
      <c r="X1032" s="327"/>
      <c r="Y1032" s="327"/>
      <c r="Z1032" s="327"/>
      <c r="AA1032" s="327"/>
    </row>
    <row r="1033" spans="1:27" s="40" customFormat="1" ht="15">
      <c r="A1033" s="327"/>
      <c r="B1033" s="327"/>
      <c r="C1033" s="327"/>
      <c r="D1033" s="327"/>
      <c r="E1033" s="327"/>
      <c r="F1033" s="327"/>
      <c r="G1033" s="675"/>
      <c r="H1033" s="675"/>
      <c r="I1033" s="675"/>
      <c r="J1033" s="675"/>
      <c r="K1033" s="675"/>
      <c r="L1033" s="675"/>
      <c r="M1033" s="675"/>
      <c r="N1033" s="675"/>
      <c r="O1033" s="675"/>
      <c r="P1033" s="675"/>
      <c r="Q1033" s="675"/>
      <c r="R1033" s="675"/>
      <c r="S1033" s="675"/>
      <c r="T1033" s="675"/>
      <c r="U1033" s="675"/>
      <c r="V1033" s="675"/>
      <c r="W1033" s="327"/>
      <c r="X1033" s="327"/>
      <c r="Y1033" s="327"/>
      <c r="Z1033" s="327"/>
      <c r="AA1033" s="327"/>
    </row>
    <row r="1034" spans="1:27" s="40" customFormat="1" ht="15">
      <c r="A1034" s="327"/>
      <c r="B1034" s="327"/>
      <c r="C1034" s="327"/>
      <c r="D1034" s="327"/>
      <c r="E1034" s="327"/>
      <c r="F1034" s="327"/>
      <c r="G1034" s="675"/>
      <c r="H1034" s="675"/>
      <c r="I1034" s="675"/>
      <c r="J1034" s="675"/>
      <c r="K1034" s="675"/>
      <c r="L1034" s="675"/>
      <c r="M1034" s="675"/>
      <c r="N1034" s="675"/>
      <c r="O1034" s="675"/>
      <c r="P1034" s="675"/>
      <c r="Q1034" s="675"/>
      <c r="R1034" s="675"/>
      <c r="S1034" s="675"/>
      <c r="T1034" s="675"/>
      <c r="U1034" s="675"/>
      <c r="V1034" s="675"/>
      <c r="W1034" s="327"/>
      <c r="X1034" s="327"/>
      <c r="Y1034" s="327"/>
      <c r="Z1034" s="327"/>
      <c r="AA1034" s="327"/>
    </row>
    <row r="1035" spans="1:27" s="40" customFormat="1" ht="15">
      <c r="A1035" s="327"/>
      <c r="B1035" s="327"/>
      <c r="C1035" s="327"/>
      <c r="D1035" s="327"/>
      <c r="E1035" s="327"/>
      <c r="F1035" s="327"/>
      <c r="G1035" s="675"/>
      <c r="H1035" s="675"/>
      <c r="I1035" s="675"/>
      <c r="J1035" s="675"/>
      <c r="K1035" s="675"/>
      <c r="L1035" s="675"/>
      <c r="M1035" s="675"/>
      <c r="N1035" s="675"/>
      <c r="O1035" s="675"/>
      <c r="P1035" s="675"/>
      <c r="Q1035" s="675"/>
      <c r="R1035" s="675"/>
      <c r="S1035" s="675"/>
      <c r="T1035" s="675"/>
      <c r="U1035" s="675"/>
      <c r="V1035" s="675"/>
      <c r="W1035" s="327"/>
      <c r="X1035" s="327"/>
      <c r="Y1035" s="327"/>
      <c r="Z1035" s="327"/>
      <c r="AA1035" s="327"/>
    </row>
    <row r="1036" spans="1:27" s="40" customFormat="1" ht="15">
      <c r="A1036" s="327"/>
      <c r="B1036" s="327"/>
      <c r="C1036" s="327"/>
      <c r="D1036" s="327"/>
      <c r="E1036" s="327"/>
      <c r="F1036" s="327"/>
      <c r="G1036" s="675"/>
      <c r="H1036" s="675"/>
      <c r="I1036" s="675"/>
      <c r="J1036" s="675"/>
      <c r="K1036" s="675"/>
      <c r="L1036" s="675"/>
      <c r="M1036" s="675"/>
      <c r="N1036" s="675"/>
      <c r="O1036" s="675"/>
      <c r="P1036" s="675"/>
      <c r="Q1036" s="675"/>
      <c r="R1036" s="675"/>
      <c r="S1036" s="675"/>
      <c r="T1036" s="675"/>
      <c r="U1036" s="675"/>
      <c r="V1036" s="675"/>
      <c r="W1036" s="327"/>
      <c r="X1036" s="327"/>
      <c r="Y1036" s="327"/>
      <c r="Z1036" s="327"/>
      <c r="AA1036" s="327"/>
    </row>
    <row r="1037" spans="1:27" s="40" customFormat="1" ht="15">
      <c r="A1037" s="327"/>
      <c r="B1037" s="327"/>
      <c r="C1037" s="327"/>
      <c r="D1037" s="327"/>
      <c r="E1037" s="327"/>
      <c r="F1037" s="327"/>
      <c r="G1037" s="675"/>
      <c r="H1037" s="675"/>
      <c r="I1037" s="675"/>
      <c r="J1037" s="675"/>
      <c r="K1037" s="675"/>
      <c r="L1037" s="675"/>
      <c r="M1037" s="675"/>
      <c r="N1037" s="675"/>
      <c r="O1037" s="675"/>
      <c r="P1037" s="675"/>
      <c r="Q1037" s="675"/>
      <c r="R1037" s="675"/>
      <c r="S1037" s="675"/>
      <c r="T1037" s="675"/>
      <c r="U1037" s="675"/>
      <c r="V1037" s="675"/>
      <c r="W1037" s="327"/>
      <c r="X1037" s="327"/>
      <c r="Y1037" s="327"/>
      <c r="Z1037" s="327"/>
      <c r="AA1037" s="327"/>
    </row>
    <row r="1038" spans="1:27" s="40" customFormat="1" ht="15">
      <c r="A1038" s="327"/>
      <c r="B1038" s="327"/>
      <c r="C1038" s="327"/>
      <c r="D1038" s="327"/>
      <c r="E1038" s="327"/>
      <c r="F1038" s="327"/>
      <c r="G1038" s="675"/>
      <c r="H1038" s="675"/>
      <c r="I1038" s="675"/>
      <c r="J1038" s="675"/>
      <c r="K1038" s="675"/>
      <c r="L1038" s="675"/>
      <c r="M1038" s="675"/>
      <c r="N1038" s="675"/>
      <c r="O1038" s="675"/>
      <c r="P1038" s="675"/>
      <c r="Q1038" s="675"/>
      <c r="R1038" s="675"/>
      <c r="S1038" s="675"/>
      <c r="T1038" s="675"/>
      <c r="U1038" s="675"/>
      <c r="V1038" s="675"/>
      <c r="W1038" s="327"/>
      <c r="X1038" s="327"/>
      <c r="Y1038" s="327"/>
      <c r="Z1038" s="327"/>
      <c r="AA1038" s="327"/>
    </row>
    <row r="1039" spans="1:27" s="40" customFormat="1" ht="15">
      <c r="A1039" s="327"/>
      <c r="B1039" s="327"/>
      <c r="C1039" s="327"/>
      <c r="D1039" s="327"/>
      <c r="E1039" s="327"/>
      <c r="F1039" s="327"/>
      <c r="G1039" s="675"/>
      <c r="H1039" s="675"/>
      <c r="I1039" s="675"/>
      <c r="J1039" s="675"/>
      <c r="K1039" s="675"/>
      <c r="L1039" s="675"/>
      <c r="M1039" s="675"/>
      <c r="N1039" s="675"/>
      <c r="O1039" s="675"/>
      <c r="P1039" s="675"/>
      <c r="Q1039" s="675"/>
      <c r="R1039" s="675"/>
      <c r="S1039" s="675"/>
      <c r="T1039" s="675"/>
      <c r="U1039" s="675"/>
      <c r="V1039" s="675"/>
      <c r="W1039" s="327"/>
      <c r="X1039" s="327"/>
      <c r="Y1039" s="327"/>
      <c r="Z1039" s="327"/>
      <c r="AA1039" s="327"/>
    </row>
    <row r="1040" spans="1:27" s="40" customFormat="1" ht="15">
      <c r="A1040" s="327"/>
      <c r="B1040" s="327"/>
      <c r="C1040" s="327"/>
      <c r="D1040" s="327"/>
      <c r="E1040" s="327"/>
      <c r="F1040" s="327"/>
      <c r="G1040" s="675"/>
      <c r="H1040" s="675"/>
      <c r="I1040" s="675"/>
      <c r="J1040" s="675"/>
      <c r="K1040" s="675"/>
      <c r="L1040" s="675"/>
      <c r="M1040" s="675"/>
      <c r="N1040" s="675"/>
      <c r="O1040" s="675"/>
      <c r="P1040" s="675"/>
      <c r="Q1040" s="675"/>
      <c r="R1040" s="675"/>
      <c r="S1040" s="675"/>
      <c r="T1040" s="675"/>
      <c r="U1040" s="675"/>
      <c r="V1040" s="675"/>
      <c r="W1040" s="327"/>
      <c r="X1040" s="327"/>
      <c r="Y1040" s="327"/>
      <c r="Z1040" s="327"/>
      <c r="AA1040" s="327"/>
    </row>
    <row r="1041" spans="1:27" s="40" customFormat="1" ht="15">
      <c r="A1041" s="327"/>
      <c r="B1041" s="327"/>
      <c r="C1041" s="327"/>
      <c r="D1041" s="327"/>
      <c r="E1041" s="327"/>
      <c r="F1041" s="327"/>
      <c r="G1041" s="675"/>
      <c r="H1041" s="675"/>
      <c r="I1041" s="675"/>
      <c r="J1041" s="675"/>
      <c r="K1041" s="675"/>
      <c r="L1041" s="675"/>
      <c r="M1041" s="675"/>
      <c r="N1041" s="675"/>
      <c r="O1041" s="675"/>
      <c r="P1041" s="675"/>
      <c r="Q1041" s="675"/>
      <c r="R1041" s="675"/>
      <c r="S1041" s="675"/>
      <c r="T1041" s="675"/>
      <c r="U1041" s="675"/>
      <c r="V1041" s="675"/>
      <c r="W1041" s="327"/>
      <c r="X1041" s="327"/>
      <c r="Y1041" s="327"/>
      <c r="Z1041" s="327"/>
      <c r="AA1041" s="327"/>
    </row>
    <row r="1042" spans="1:27" s="40" customFormat="1" ht="15">
      <c r="A1042" s="327"/>
      <c r="B1042" s="327"/>
      <c r="C1042" s="327"/>
      <c r="D1042" s="327"/>
      <c r="E1042" s="327"/>
      <c r="F1042" s="327"/>
      <c r="G1042" s="675"/>
      <c r="H1042" s="675"/>
      <c r="I1042" s="675"/>
      <c r="J1042" s="675"/>
      <c r="K1042" s="675"/>
      <c r="L1042" s="675"/>
      <c r="M1042" s="675"/>
      <c r="N1042" s="675"/>
      <c r="O1042" s="675"/>
      <c r="P1042" s="675"/>
      <c r="Q1042" s="675"/>
      <c r="R1042" s="675"/>
      <c r="S1042" s="675"/>
      <c r="T1042" s="675"/>
      <c r="U1042" s="675"/>
      <c r="V1042" s="675"/>
      <c r="W1042" s="327"/>
      <c r="X1042" s="327"/>
      <c r="Y1042" s="327"/>
      <c r="Z1042" s="327"/>
      <c r="AA1042" s="327"/>
    </row>
    <row r="1043" spans="1:27" s="40" customFormat="1" ht="15">
      <c r="A1043" s="327"/>
      <c r="B1043" s="327"/>
      <c r="C1043" s="327"/>
      <c r="D1043" s="327"/>
      <c r="E1043" s="327"/>
      <c r="F1043" s="327"/>
      <c r="G1043" s="675"/>
      <c r="H1043" s="675"/>
      <c r="I1043" s="675"/>
      <c r="J1043" s="675"/>
      <c r="K1043" s="675"/>
      <c r="L1043" s="675"/>
      <c r="M1043" s="675"/>
      <c r="N1043" s="675"/>
      <c r="O1043" s="675"/>
      <c r="P1043" s="675"/>
      <c r="Q1043" s="675"/>
      <c r="R1043" s="675"/>
      <c r="S1043" s="675"/>
      <c r="T1043" s="675"/>
      <c r="U1043" s="675"/>
      <c r="V1043" s="675"/>
      <c r="W1043" s="327"/>
      <c r="X1043" s="327"/>
      <c r="Y1043" s="327"/>
      <c r="Z1043" s="327"/>
      <c r="AA1043" s="327"/>
    </row>
    <row r="1044" spans="1:27" s="40" customFormat="1" ht="15">
      <c r="A1044" s="327"/>
      <c r="B1044" s="327"/>
      <c r="C1044" s="327"/>
      <c r="D1044" s="327"/>
      <c r="E1044" s="327"/>
      <c r="F1044" s="327"/>
      <c r="G1044" s="675"/>
      <c r="H1044" s="675"/>
      <c r="I1044" s="675"/>
      <c r="J1044" s="675"/>
      <c r="K1044" s="675"/>
      <c r="L1044" s="675"/>
      <c r="M1044" s="675"/>
      <c r="N1044" s="675"/>
      <c r="O1044" s="675"/>
      <c r="P1044" s="675"/>
      <c r="Q1044" s="675"/>
      <c r="R1044" s="675"/>
      <c r="S1044" s="675"/>
      <c r="T1044" s="675"/>
      <c r="U1044" s="675"/>
      <c r="V1044" s="675"/>
      <c r="W1044" s="327"/>
      <c r="X1044" s="327"/>
      <c r="Y1044" s="327"/>
      <c r="Z1044" s="327"/>
      <c r="AA1044" s="327"/>
    </row>
    <row r="1045" spans="1:27" s="40" customFormat="1" ht="15">
      <c r="A1045" s="327"/>
      <c r="B1045" s="327"/>
      <c r="C1045" s="327"/>
      <c r="D1045" s="327"/>
      <c r="E1045" s="327"/>
      <c r="F1045" s="327"/>
      <c r="G1045" s="675"/>
      <c r="H1045" s="675"/>
      <c r="I1045" s="675"/>
      <c r="J1045" s="675"/>
      <c r="K1045" s="675"/>
      <c r="L1045" s="675"/>
      <c r="M1045" s="675"/>
      <c r="N1045" s="675"/>
      <c r="O1045" s="675"/>
      <c r="P1045" s="675"/>
      <c r="Q1045" s="675"/>
      <c r="R1045" s="675"/>
      <c r="S1045" s="675"/>
      <c r="T1045" s="675"/>
      <c r="U1045" s="675"/>
      <c r="V1045" s="675"/>
      <c r="W1045" s="327"/>
      <c r="X1045" s="327"/>
      <c r="Y1045" s="327"/>
      <c r="Z1045" s="327"/>
      <c r="AA1045" s="327"/>
    </row>
    <row r="1046" spans="1:27" s="40" customFormat="1" ht="15">
      <c r="A1046" s="327"/>
      <c r="B1046" s="327"/>
      <c r="C1046" s="327"/>
      <c r="D1046" s="327"/>
      <c r="E1046" s="327"/>
      <c r="F1046" s="327"/>
      <c r="G1046" s="675"/>
      <c r="H1046" s="675"/>
      <c r="I1046" s="675"/>
      <c r="J1046" s="675"/>
      <c r="K1046" s="675"/>
      <c r="L1046" s="675"/>
      <c r="M1046" s="675"/>
      <c r="N1046" s="675"/>
      <c r="O1046" s="675"/>
      <c r="P1046" s="675"/>
      <c r="Q1046" s="675"/>
      <c r="R1046" s="675"/>
      <c r="S1046" s="675"/>
      <c r="T1046" s="675"/>
      <c r="U1046" s="675"/>
      <c r="V1046" s="675"/>
      <c r="W1046" s="327"/>
      <c r="X1046" s="327"/>
      <c r="Y1046" s="327"/>
      <c r="Z1046" s="327"/>
      <c r="AA1046" s="327"/>
    </row>
    <row r="1047" spans="1:27" s="40" customFormat="1" ht="15">
      <c r="A1047" s="327"/>
      <c r="B1047" s="327"/>
      <c r="C1047" s="327"/>
      <c r="D1047" s="327"/>
      <c r="E1047" s="327"/>
      <c r="F1047" s="327"/>
      <c r="G1047" s="675"/>
      <c r="H1047" s="675"/>
      <c r="I1047" s="675"/>
      <c r="J1047" s="675"/>
      <c r="K1047" s="675"/>
      <c r="L1047" s="675"/>
      <c r="M1047" s="675"/>
      <c r="N1047" s="675"/>
      <c r="O1047" s="675"/>
      <c r="P1047" s="675"/>
      <c r="Q1047" s="675"/>
      <c r="R1047" s="675"/>
      <c r="S1047" s="675"/>
      <c r="T1047" s="675"/>
      <c r="U1047" s="675"/>
      <c r="V1047" s="675"/>
      <c r="W1047" s="327"/>
      <c r="X1047" s="327"/>
      <c r="Y1047" s="327"/>
      <c r="Z1047" s="327"/>
      <c r="AA1047" s="327"/>
    </row>
    <row r="1048" spans="1:27" s="40" customFormat="1" ht="15">
      <c r="A1048" s="327"/>
      <c r="B1048" s="327"/>
      <c r="C1048" s="327"/>
      <c r="D1048" s="327"/>
      <c r="E1048" s="327"/>
      <c r="F1048" s="327"/>
      <c r="G1048" s="675"/>
      <c r="H1048" s="675"/>
      <c r="I1048" s="675"/>
      <c r="J1048" s="675"/>
      <c r="K1048" s="675"/>
      <c r="L1048" s="675"/>
      <c r="M1048" s="675"/>
      <c r="N1048" s="675"/>
      <c r="O1048" s="675"/>
      <c r="P1048" s="675"/>
      <c r="Q1048" s="675"/>
      <c r="R1048" s="675"/>
      <c r="S1048" s="675"/>
      <c r="T1048" s="675"/>
      <c r="U1048" s="675"/>
      <c r="V1048" s="675"/>
      <c r="W1048" s="327"/>
      <c r="X1048" s="327"/>
      <c r="Y1048" s="327"/>
      <c r="Z1048" s="327"/>
      <c r="AA1048" s="327"/>
    </row>
    <row r="1049" spans="1:27" s="40" customFormat="1" ht="15">
      <c r="A1049" s="327"/>
      <c r="B1049" s="327"/>
      <c r="C1049" s="327"/>
      <c r="D1049" s="327"/>
      <c r="E1049" s="327"/>
      <c r="F1049" s="327"/>
      <c r="G1049" s="675"/>
      <c r="H1049" s="675"/>
      <c r="I1049" s="675"/>
      <c r="J1049" s="675"/>
      <c r="K1049" s="675"/>
      <c r="L1049" s="675"/>
      <c r="M1049" s="675"/>
      <c r="N1049" s="675"/>
      <c r="O1049" s="675"/>
      <c r="P1049" s="675"/>
      <c r="Q1049" s="675"/>
      <c r="R1049" s="675"/>
      <c r="S1049" s="675"/>
      <c r="T1049" s="675"/>
      <c r="U1049" s="675"/>
      <c r="V1049" s="675"/>
      <c r="W1049" s="327"/>
      <c r="X1049" s="327"/>
      <c r="Y1049" s="327"/>
      <c r="Z1049" s="327"/>
      <c r="AA1049" s="327"/>
    </row>
    <row r="1050" spans="1:27" s="40" customFormat="1" ht="15">
      <c r="A1050" s="327"/>
      <c r="B1050" s="327"/>
      <c r="C1050" s="327"/>
      <c r="D1050" s="327"/>
      <c r="E1050" s="327"/>
      <c r="F1050" s="327"/>
      <c r="G1050" s="675"/>
      <c r="H1050" s="675"/>
      <c r="I1050" s="675"/>
      <c r="J1050" s="675"/>
      <c r="K1050" s="675"/>
      <c r="L1050" s="675"/>
      <c r="M1050" s="675"/>
      <c r="N1050" s="675"/>
      <c r="O1050" s="675"/>
      <c r="P1050" s="675"/>
      <c r="Q1050" s="675"/>
      <c r="R1050" s="675"/>
      <c r="S1050" s="675"/>
      <c r="T1050" s="675"/>
      <c r="U1050" s="675"/>
      <c r="V1050" s="675"/>
      <c r="W1050" s="327"/>
      <c r="X1050" s="327"/>
      <c r="Y1050" s="327"/>
      <c r="Z1050" s="327"/>
      <c r="AA1050" s="327"/>
    </row>
    <row r="1051" spans="1:27" s="40" customFormat="1" ht="15">
      <c r="A1051" s="327"/>
      <c r="B1051" s="327"/>
      <c r="C1051" s="327"/>
      <c r="D1051" s="327"/>
      <c r="E1051" s="327"/>
      <c r="F1051" s="327"/>
      <c r="G1051" s="675"/>
      <c r="H1051" s="675"/>
      <c r="I1051" s="675"/>
      <c r="J1051" s="675"/>
      <c r="K1051" s="675"/>
      <c r="L1051" s="675"/>
      <c r="M1051" s="675"/>
      <c r="N1051" s="675"/>
      <c r="O1051" s="675"/>
      <c r="P1051" s="675"/>
      <c r="Q1051" s="675"/>
      <c r="R1051" s="675"/>
      <c r="S1051" s="675"/>
      <c r="T1051" s="675"/>
      <c r="U1051" s="675"/>
      <c r="V1051" s="675"/>
      <c r="W1051" s="327"/>
      <c r="X1051" s="327"/>
      <c r="Y1051" s="327"/>
      <c r="Z1051" s="327"/>
      <c r="AA1051" s="327"/>
    </row>
    <row r="1052" spans="1:27" s="40" customFormat="1" ht="15">
      <c r="A1052" s="327"/>
      <c r="B1052" s="327"/>
      <c r="C1052" s="327"/>
      <c r="D1052" s="327"/>
      <c r="E1052" s="327"/>
      <c r="F1052" s="327"/>
      <c r="G1052" s="675"/>
      <c r="H1052" s="675"/>
      <c r="I1052" s="675"/>
      <c r="J1052" s="675"/>
      <c r="K1052" s="675"/>
      <c r="L1052" s="675"/>
      <c r="M1052" s="675"/>
      <c r="N1052" s="675"/>
      <c r="O1052" s="675"/>
      <c r="P1052" s="675"/>
      <c r="Q1052" s="675"/>
      <c r="R1052" s="675"/>
      <c r="S1052" s="675"/>
      <c r="T1052" s="675"/>
      <c r="U1052" s="675"/>
      <c r="V1052" s="675"/>
      <c r="W1052" s="327"/>
      <c r="X1052" s="327"/>
      <c r="Y1052" s="327"/>
      <c r="Z1052" s="327"/>
      <c r="AA1052" s="327"/>
    </row>
    <row r="1053" spans="1:27" s="40" customFormat="1" ht="15">
      <c r="A1053" s="327"/>
      <c r="B1053" s="327"/>
      <c r="C1053" s="327"/>
      <c r="D1053" s="327"/>
      <c r="E1053" s="327"/>
      <c r="F1053" s="327"/>
      <c r="G1053" s="675"/>
      <c r="H1053" s="675"/>
      <c r="I1053" s="675"/>
      <c r="J1053" s="675"/>
      <c r="K1053" s="675"/>
      <c r="L1053" s="675"/>
      <c r="M1053" s="675"/>
      <c r="N1053" s="675"/>
      <c r="O1053" s="675"/>
      <c r="P1053" s="675"/>
      <c r="Q1053" s="675"/>
      <c r="R1053" s="675"/>
      <c r="S1053" s="675"/>
      <c r="T1053" s="675"/>
      <c r="U1053" s="675"/>
      <c r="V1053" s="675"/>
      <c r="W1053" s="327"/>
      <c r="X1053" s="327"/>
      <c r="Y1053" s="327"/>
      <c r="Z1053" s="327"/>
      <c r="AA1053" s="327"/>
    </row>
    <row r="1054" spans="1:27" s="40" customFormat="1" ht="15">
      <c r="A1054" s="327"/>
      <c r="B1054" s="327"/>
      <c r="C1054" s="327"/>
      <c r="D1054" s="327"/>
      <c r="E1054" s="327"/>
      <c r="F1054" s="327"/>
      <c r="G1054" s="675"/>
      <c r="H1054" s="675"/>
      <c r="I1054" s="675"/>
      <c r="J1054" s="675"/>
      <c r="K1054" s="675"/>
      <c r="L1054" s="675"/>
      <c r="M1054" s="675"/>
      <c r="N1054" s="675"/>
      <c r="O1054" s="675"/>
      <c r="P1054" s="675"/>
      <c r="Q1054" s="675"/>
      <c r="R1054" s="675"/>
      <c r="S1054" s="675"/>
      <c r="T1054" s="675"/>
      <c r="U1054" s="675"/>
      <c r="V1054" s="675"/>
      <c r="W1054" s="327"/>
      <c r="X1054" s="327"/>
      <c r="Y1054" s="327"/>
      <c r="Z1054" s="327"/>
      <c r="AA1054" s="327"/>
    </row>
    <row r="1055" spans="1:27" s="40" customFormat="1" ht="15">
      <c r="A1055" s="327"/>
      <c r="B1055" s="327"/>
      <c r="C1055" s="327"/>
      <c r="D1055" s="327"/>
      <c r="E1055" s="327"/>
      <c r="F1055" s="327"/>
      <c r="G1055" s="675"/>
      <c r="H1055" s="675"/>
      <c r="I1055" s="675"/>
      <c r="J1055" s="675"/>
      <c r="K1055" s="675"/>
      <c r="L1055" s="675"/>
      <c r="M1055" s="675"/>
      <c r="N1055" s="675"/>
      <c r="O1055" s="675"/>
      <c r="P1055" s="675"/>
      <c r="Q1055" s="675"/>
      <c r="R1055" s="675"/>
      <c r="S1055" s="675"/>
      <c r="T1055" s="675"/>
      <c r="U1055" s="675"/>
      <c r="V1055" s="675"/>
      <c r="W1055" s="327"/>
      <c r="X1055" s="327"/>
      <c r="Y1055" s="327"/>
      <c r="Z1055" s="327"/>
      <c r="AA1055" s="327"/>
    </row>
    <row r="1056" spans="1:27" s="40" customFormat="1" ht="15">
      <c r="A1056" s="327"/>
      <c r="B1056" s="327"/>
      <c r="C1056" s="327"/>
      <c r="D1056" s="327"/>
      <c r="E1056" s="327"/>
      <c r="F1056" s="327"/>
      <c r="G1056" s="675"/>
      <c r="H1056" s="675"/>
      <c r="I1056" s="675"/>
      <c r="J1056" s="675"/>
      <c r="K1056" s="675"/>
      <c r="L1056" s="675"/>
      <c r="M1056" s="675"/>
      <c r="N1056" s="675"/>
      <c r="O1056" s="675"/>
      <c r="P1056" s="675"/>
      <c r="Q1056" s="675"/>
      <c r="R1056" s="675"/>
      <c r="S1056" s="675"/>
      <c r="T1056" s="675"/>
      <c r="U1056" s="675"/>
      <c r="V1056" s="675"/>
      <c r="W1056" s="327"/>
      <c r="X1056" s="327"/>
      <c r="Y1056" s="327"/>
      <c r="Z1056" s="327"/>
      <c r="AA1056" s="327"/>
    </row>
    <row r="1057" spans="1:27" s="40" customFormat="1" ht="15">
      <c r="A1057" s="327"/>
      <c r="B1057" s="327"/>
      <c r="C1057" s="327"/>
      <c r="D1057" s="327"/>
      <c r="E1057" s="327"/>
      <c r="F1057" s="327"/>
      <c r="G1057" s="675"/>
      <c r="H1057" s="675"/>
      <c r="I1057" s="675"/>
      <c r="J1057" s="675"/>
      <c r="K1057" s="675"/>
      <c r="L1057" s="675"/>
      <c r="M1057" s="675"/>
      <c r="N1057" s="675"/>
      <c r="O1057" s="675"/>
      <c r="P1057" s="675"/>
      <c r="Q1057" s="675"/>
      <c r="R1057" s="675"/>
      <c r="S1057" s="675"/>
      <c r="T1057" s="675"/>
      <c r="U1057" s="675"/>
      <c r="V1057" s="675"/>
      <c r="W1057" s="327"/>
      <c r="X1057" s="327"/>
      <c r="Y1057" s="327"/>
      <c r="Z1057" s="327"/>
      <c r="AA1057" s="327"/>
    </row>
    <row r="1058" spans="1:27" s="40" customFormat="1" ht="15">
      <c r="A1058" s="327"/>
      <c r="B1058" s="327"/>
      <c r="C1058" s="327"/>
      <c r="D1058" s="327"/>
      <c r="E1058" s="327"/>
      <c r="F1058" s="327"/>
      <c r="G1058" s="675"/>
      <c r="H1058" s="675"/>
      <c r="I1058" s="675"/>
      <c r="J1058" s="675"/>
      <c r="K1058" s="675"/>
      <c r="L1058" s="675"/>
      <c r="M1058" s="675"/>
      <c r="N1058" s="675"/>
      <c r="O1058" s="675"/>
      <c r="P1058" s="675"/>
      <c r="Q1058" s="675"/>
      <c r="R1058" s="675"/>
      <c r="S1058" s="675"/>
      <c r="T1058" s="675"/>
      <c r="U1058" s="675"/>
      <c r="V1058" s="675"/>
      <c r="W1058" s="327"/>
      <c r="X1058" s="327"/>
      <c r="Y1058" s="327"/>
      <c r="Z1058" s="327"/>
      <c r="AA1058" s="327"/>
    </row>
    <row r="1059" spans="1:27" s="40" customFormat="1" ht="15">
      <c r="A1059" s="327"/>
      <c r="B1059" s="327"/>
      <c r="C1059" s="327"/>
      <c r="D1059" s="327"/>
      <c r="E1059" s="327"/>
      <c r="F1059" s="327"/>
      <c r="G1059" s="675"/>
      <c r="H1059" s="675"/>
      <c r="I1059" s="675"/>
      <c r="J1059" s="675"/>
      <c r="K1059" s="675"/>
      <c r="L1059" s="675"/>
      <c r="M1059" s="675"/>
      <c r="N1059" s="675"/>
      <c r="O1059" s="675"/>
      <c r="P1059" s="675"/>
      <c r="Q1059" s="675"/>
      <c r="R1059" s="675"/>
      <c r="S1059" s="675"/>
      <c r="T1059" s="675"/>
      <c r="U1059" s="675"/>
      <c r="V1059" s="675"/>
      <c r="W1059" s="327"/>
      <c r="X1059" s="327"/>
      <c r="Y1059" s="327"/>
      <c r="Z1059" s="327"/>
      <c r="AA1059" s="327"/>
    </row>
    <row r="1060" spans="1:27" s="40" customFormat="1" ht="15">
      <c r="A1060" s="327"/>
      <c r="B1060" s="327"/>
      <c r="C1060" s="327"/>
      <c r="D1060" s="327"/>
      <c r="E1060" s="327"/>
      <c r="F1060" s="327"/>
      <c r="G1060" s="675"/>
      <c r="H1060" s="675"/>
      <c r="I1060" s="675"/>
      <c r="J1060" s="675"/>
      <c r="K1060" s="675"/>
      <c r="L1060" s="675"/>
      <c r="M1060" s="675"/>
      <c r="N1060" s="675"/>
      <c r="O1060" s="675"/>
      <c r="P1060" s="675"/>
      <c r="Q1060" s="675"/>
      <c r="R1060" s="675"/>
      <c r="S1060" s="675"/>
      <c r="T1060" s="675"/>
      <c r="U1060" s="675"/>
      <c r="V1060" s="675"/>
      <c r="W1060" s="327"/>
      <c r="X1060" s="327"/>
      <c r="Y1060" s="327"/>
      <c r="Z1060" s="327"/>
      <c r="AA1060" s="327"/>
    </row>
    <row r="1061" spans="1:27" s="40" customFormat="1" ht="15">
      <c r="A1061" s="327"/>
      <c r="B1061" s="327"/>
      <c r="C1061" s="327"/>
      <c r="D1061" s="327"/>
      <c r="E1061" s="327"/>
      <c r="F1061" s="327"/>
      <c r="G1061" s="675"/>
      <c r="H1061" s="675"/>
      <c r="I1061" s="675"/>
      <c r="J1061" s="675"/>
      <c r="K1061" s="675"/>
      <c r="L1061" s="675"/>
      <c r="M1061" s="675"/>
      <c r="N1061" s="675"/>
      <c r="O1061" s="675"/>
      <c r="P1061" s="675"/>
      <c r="Q1061" s="675"/>
      <c r="R1061" s="675"/>
      <c r="S1061" s="675"/>
      <c r="T1061" s="675"/>
      <c r="U1061" s="675"/>
      <c r="V1061" s="675"/>
      <c r="W1061" s="327"/>
      <c r="X1061" s="327"/>
      <c r="Y1061" s="327"/>
      <c r="Z1061" s="327"/>
      <c r="AA1061" s="327"/>
    </row>
    <row r="1062" spans="1:27" s="40" customFormat="1" ht="15">
      <c r="A1062" s="327"/>
      <c r="B1062" s="327"/>
      <c r="C1062" s="327"/>
      <c r="D1062" s="327"/>
      <c r="E1062" s="327"/>
      <c r="F1062" s="327"/>
      <c r="G1062" s="675"/>
      <c r="H1062" s="675"/>
      <c r="I1062" s="675"/>
      <c r="J1062" s="675"/>
      <c r="K1062" s="675"/>
      <c r="L1062" s="675"/>
      <c r="M1062" s="675"/>
      <c r="N1062" s="675"/>
      <c r="O1062" s="675"/>
      <c r="P1062" s="675"/>
      <c r="Q1062" s="675"/>
      <c r="R1062" s="675"/>
      <c r="S1062" s="675"/>
      <c r="T1062" s="675"/>
      <c r="U1062" s="675"/>
      <c r="V1062" s="675"/>
      <c r="W1062" s="327"/>
      <c r="X1062" s="327"/>
      <c r="Y1062" s="327"/>
      <c r="Z1062" s="327"/>
      <c r="AA1062" s="327"/>
    </row>
    <row r="1063" spans="1:27" s="40" customFormat="1" ht="15">
      <c r="A1063" s="327"/>
      <c r="B1063" s="327"/>
      <c r="C1063" s="327"/>
      <c r="D1063" s="327"/>
      <c r="E1063" s="327"/>
      <c r="F1063" s="327"/>
      <c r="G1063" s="675"/>
      <c r="H1063" s="675"/>
      <c r="I1063" s="675"/>
      <c r="J1063" s="675"/>
      <c r="K1063" s="675"/>
      <c r="L1063" s="675"/>
      <c r="M1063" s="675"/>
      <c r="N1063" s="675"/>
      <c r="O1063" s="675"/>
      <c r="P1063" s="675"/>
      <c r="Q1063" s="675"/>
      <c r="R1063" s="675"/>
      <c r="S1063" s="675"/>
      <c r="T1063" s="675"/>
      <c r="U1063" s="675"/>
      <c r="V1063" s="675"/>
      <c r="W1063" s="327"/>
      <c r="X1063" s="327"/>
      <c r="Y1063" s="327"/>
      <c r="Z1063" s="327"/>
      <c r="AA1063" s="327"/>
    </row>
    <row r="1064" spans="1:27" s="40" customFormat="1" ht="15">
      <c r="A1064" s="327"/>
      <c r="B1064" s="327"/>
      <c r="C1064" s="327"/>
      <c r="D1064" s="327"/>
      <c r="E1064" s="327"/>
      <c r="F1064" s="327"/>
      <c r="G1064" s="675"/>
      <c r="H1064" s="675"/>
      <c r="I1064" s="675"/>
      <c r="J1064" s="675"/>
      <c r="K1064" s="675"/>
      <c r="L1064" s="675"/>
      <c r="M1064" s="675"/>
      <c r="N1064" s="675"/>
      <c r="O1064" s="675"/>
      <c r="P1064" s="675"/>
      <c r="Q1064" s="675"/>
      <c r="R1064" s="675"/>
      <c r="S1064" s="675"/>
      <c r="T1064" s="675"/>
      <c r="U1064" s="675"/>
      <c r="V1064" s="675"/>
      <c r="W1064" s="327"/>
      <c r="X1064" s="327"/>
      <c r="Y1064" s="327"/>
      <c r="Z1064" s="327"/>
      <c r="AA1064" s="327"/>
    </row>
    <row r="1065" spans="1:27" s="40" customFormat="1" ht="15">
      <c r="A1065" s="327"/>
      <c r="B1065" s="327"/>
      <c r="C1065" s="327"/>
      <c r="D1065" s="327"/>
      <c r="E1065" s="327"/>
      <c r="F1065" s="327"/>
      <c r="G1065" s="675"/>
      <c r="H1065" s="675"/>
      <c r="I1065" s="675"/>
      <c r="J1065" s="675"/>
      <c r="K1065" s="675"/>
      <c r="L1065" s="675"/>
      <c r="M1065" s="675"/>
      <c r="N1065" s="675"/>
      <c r="O1065" s="675"/>
      <c r="P1065" s="675"/>
      <c r="Q1065" s="675"/>
      <c r="R1065" s="675"/>
      <c r="S1065" s="675"/>
      <c r="T1065" s="675"/>
      <c r="U1065" s="675"/>
      <c r="V1065" s="675"/>
      <c r="W1065" s="327"/>
      <c r="X1065" s="327"/>
      <c r="Y1065" s="327"/>
      <c r="Z1065" s="327"/>
      <c r="AA1065" s="327"/>
    </row>
    <row r="1066" spans="1:27" s="40" customFormat="1" ht="15">
      <c r="A1066" s="327"/>
      <c r="B1066" s="327"/>
      <c r="C1066" s="327"/>
      <c r="D1066" s="327"/>
      <c r="E1066" s="327"/>
      <c r="F1066" s="327"/>
      <c r="G1066" s="675"/>
      <c r="H1066" s="675"/>
      <c r="I1066" s="675"/>
      <c r="J1066" s="675"/>
      <c r="K1066" s="675"/>
      <c r="L1066" s="675"/>
      <c r="M1066" s="675"/>
      <c r="N1066" s="675"/>
      <c r="O1066" s="675"/>
      <c r="P1066" s="675"/>
      <c r="Q1066" s="675"/>
      <c r="R1066" s="675"/>
      <c r="S1066" s="675"/>
      <c r="T1066" s="675"/>
      <c r="U1066" s="675"/>
      <c r="V1066" s="675"/>
      <c r="W1066" s="327"/>
      <c r="X1066" s="327"/>
      <c r="Y1066" s="327"/>
      <c r="Z1066" s="327"/>
      <c r="AA1066" s="327"/>
    </row>
    <row r="1067" spans="1:27" s="40" customFormat="1" ht="15">
      <c r="A1067" s="327"/>
      <c r="B1067" s="327"/>
      <c r="C1067" s="327"/>
      <c r="D1067" s="327"/>
      <c r="E1067" s="327"/>
      <c r="F1067" s="327"/>
      <c r="G1067" s="675"/>
      <c r="H1067" s="675"/>
      <c r="I1067" s="675"/>
      <c r="J1067" s="675"/>
      <c r="K1067" s="675"/>
      <c r="L1067" s="675"/>
      <c r="M1067" s="675"/>
      <c r="N1067" s="675"/>
      <c r="O1067" s="675"/>
      <c r="P1067" s="675"/>
      <c r="Q1067" s="675"/>
      <c r="R1067" s="675"/>
      <c r="S1067" s="675"/>
      <c r="T1067" s="675"/>
      <c r="U1067" s="675"/>
      <c r="V1067" s="675"/>
      <c r="W1067" s="327"/>
      <c r="X1067" s="327"/>
      <c r="Y1067" s="327"/>
      <c r="Z1067" s="327"/>
      <c r="AA1067" s="327"/>
    </row>
    <row r="1068" spans="1:27" s="40" customFormat="1" ht="15">
      <c r="A1068" s="327"/>
      <c r="B1068" s="327"/>
      <c r="C1068" s="327"/>
      <c r="D1068" s="327"/>
      <c r="E1068" s="327"/>
      <c r="F1068" s="327"/>
      <c r="G1068" s="675"/>
      <c r="H1068" s="675"/>
      <c r="I1068" s="675"/>
      <c r="J1068" s="675"/>
      <c r="K1068" s="675"/>
      <c r="L1068" s="675"/>
      <c r="M1068" s="675"/>
      <c r="N1068" s="675"/>
      <c r="O1068" s="675"/>
      <c r="P1068" s="675"/>
      <c r="Q1068" s="675"/>
      <c r="R1068" s="675"/>
      <c r="S1068" s="675"/>
      <c r="T1068" s="675"/>
      <c r="U1068" s="675"/>
      <c r="V1068" s="675"/>
      <c r="W1068" s="327"/>
      <c r="X1068" s="327"/>
      <c r="Y1068" s="327"/>
      <c r="Z1068" s="327"/>
      <c r="AA1068" s="327"/>
    </row>
    <row r="1069" spans="1:27" s="40" customFormat="1" ht="15">
      <c r="A1069" s="327"/>
      <c r="B1069" s="327"/>
      <c r="C1069" s="327"/>
      <c r="D1069" s="327"/>
      <c r="E1069" s="327"/>
      <c r="F1069" s="327"/>
      <c r="G1069" s="675"/>
      <c r="H1069" s="675"/>
      <c r="I1069" s="675"/>
      <c r="J1069" s="675"/>
      <c r="K1069" s="675"/>
      <c r="L1069" s="675"/>
      <c r="M1069" s="675"/>
      <c r="N1069" s="675"/>
      <c r="O1069" s="675"/>
      <c r="P1069" s="675"/>
      <c r="Q1069" s="675"/>
      <c r="R1069" s="675"/>
      <c r="S1069" s="675"/>
      <c r="T1069" s="675"/>
      <c r="U1069" s="675"/>
      <c r="V1069" s="675"/>
      <c r="W1069" s="327"/>
      <c r="X1069" s="327"/>
      <c r="Y1069" s="327"/>
      <c r="Z1069" s="327"/>
      <c r="AA1069" s="327"/>
    </row>
    <row r="1070" spans="1:27" s="40" customFormat="1" ht="15">
      <c r="A1070" s="327"/>
      <c r="B1070" s="327"/>
      <c r="C1070" s="327"/>
      <c r="D1070" s="327"/>
      <c r="E1070" s="327"/>
      <c r="F1070" s="327"/>
      <c r="G1070" s="675"/>
      <c r="H1070" s="675"/>
      <c r="I1070" s="675"/>
      <c r="J1070" s="675"/>
      <c r="K1070" s="675"/>
      <c r="L1070" s="675"/>
      <c r="M1070" s="675"/>
      <c r="N1070" s="675"/>
      <c r="O1070" s="675"/>
      <c r="P1070" s="675"/>
      <c r="Q1070" s="675"/>
      <c r="R1070" s="675"/>
      <c r="S1070" s="675"/>
      <c r="T1070" s="675"/>
      <c r="U1070" s="675"/>
      <c r="V1070" s="675"/>
      <c r="W1070" s="327"/>
      <c r="X1070" s="327"/>
      <c r="Y1070" s="327"/>
      <c r="Z1070" s="327"/>
      <c r="AA1070" s="327"/>
    </row>
    <row r="1071" spans="1:27" s="40" customFormat="1" ht="15">
      <c r="A1071" s="327"/>
      <c r="B1071" s="327"/>
      <c r="C1071" s="327"/>
      <c r="D1071" s="327"/>
      <c r="E1071" s="327"/>
      <c r="F1071" s="327"/>
      <c r="G1071" s="675"/>
      <c r="H1071" s="675"/>
      <c r="I1071" s="675"/>
      <c r="J1071" s="675"/>
      <c r="K1071" s="675"/>
      <c r="L1071" s="675"/>
      <c r="M1071" s="675"/>
      <c r="N1071" s="675"/>
      <c r="O1071" s="675"/>
      <c r="P1071" s="675"/>
      <c r="Q1071" s="675"/>
      <c r="R1071" s="675"/>
      <c r="S1071" s="675"/>
      <c r="T1071" s="675"/>
      <c r="U1071" s="675"/>
      <c r="V1071" s="675"/>
      <c r="W1071" s="327"/>
      <c r="X1071" s="327"/>
      <c r="Y1071" s="327"/>
      <c r="Z1071" s="327"/>
      <c r="AA1071" s="327"/>
    </row>
    <row r="1072" spans="1:27" s="40" customFormat="1" ht="15">
      <c r="A1072" s="327"/>
      <c r="B1072" s="327"/>
      <c r="C1072" s="327"/>
      <c r="D1072" s="327"/>
      <c r="E1072" s="327"/>
      <c r="F1072" s="327"/>
      <c r="G1072" s="675"/>
      <c r="H1072" s="675"/>
      <c r="I1072" s="675"/>
      <c r="J1072" s="675"/>
      <c r="K1072" s="675"/>
      <c r="L1072" s="675"/>
      <c r="M1072" s="675"/>
      <c r="N1072" s="675"/>
      <c r="O1072" s="675"/>
      <c r="P1072" s="675"/>
      <c r="Q1072" s="675"/>
      <c r="R1072" s="675"/>
      <c r="S1072" s="675"/>
      <c r="T1072" s="675"/>
      <c r="U1072" s="675"/>
      <c r="V1072" s="675"/>
      <c r="W1072" s="327"/>
      <c r="X1072" s="327"/>
      <c r="Y1072" s="327"/>
      <c r="Z1072" s="327"/>
      <c r="AA1072" s="327"/>
    </row>
    <row r="1073" spans="1:27" s="40" customFormat="1" ht="15">
      <c r="A1073" s="327"/>
      <c r="B1073" s="327"/>
      <c r="C1073" s="327"/>
      <c r="D1073" s="327"/>
      <c r="E1073" s="327"/>
      <c r="F1073" s="327"/>
      <c r="G1073" s="675"/>
      <c r="H1073" s="675"/>
      <c r="I1073" s="675"/>
      <c r="J1073" s="675"/>
      <c r="K1073" s="675"/>
      <c r="L1073" s="675"/>
      <c r="M1073" s="675"/>
      <c r="N1073" s="675"/>
      <c r="O1073" s="675"/>
      <c r="P1073" s="675"/>
      <c r="Q1073" s="675"/>
      <c r="R1073" s="675"/>
      <c r="S1073" s="675"/>
      <c r="T1073" s="675"/>
      <c r="U1073" s="675"/>
      <c r="V1073" s="675"/>
      <c r="W1073" s="327"/>
      <c r="X1073" s="327"/>
      <c r="Y1073" s="327"/>
      <c r="Z1073" s="327"/>
      <c r="AA1073" s="327"/>
    </row>
    <row r="1074" spans="1:27" s="40" customFormat="1" ht="15">
      <c r="A1074" s="327"/>
      <c r="B1074" s="327"/>
      <c r="C1074" s="327"/>
      <c r="D1074" s="327"/>
      <c r="E1074" s="327"/>
      <c r="F1074" s="327"/>
      <c r="G1074" s="675"/>
      <c r="H1074" s="675"/>
      <c r="I1074" s="675"/>
      <c r="J1074" s="675"/>
      <c r="K1074" s="675"/>
      <c r="L1074" s="675"/>
      <c r="M1074" s="675"/>
      <c r="N1074" s="675"/>
      <c r="O1074" s="675"/>
      <c r="P1074" s="675"/>
      <c r="Q1074" s="675"/>
      <c r="R1074" s="675"/>
      <c r="S1074" s="675"/>
      <c r="T1074" s="675"/>
      <c r="U1074" s="675"/>
      <c r="V1074" s="675"/>
      <c r="W1074" s="327"/>
      <c r="X1074" s="327"/>
      <c r="Y1074" s="327"/>
      <c r="Z1074" s="327"/>
      <c r="AA1074" s="327"/>
    </row>
    <row r="1075" spans="1:27" s="40" customFormat="1" ht="15">
      <c r="A1075" s="327"/>
      <c r="B1075" s="327"/>
      <c r="C1075" s="327"/>
      <c r="D1075" s="327"/>
      <c r="E1075" s="327"/>
      <c r="F1075" s="327"/>
      <c r="G1075" s="675"/>
      <c r="H1075" s="675"/>
      <c r="I1075" s="675"/>
      <c r="J1075" s="675"/>
      <c r="K1075" s="675"/>
      <c r="L1075" s="675"/>
      <c r="M1075" s="675"/>
      <c r="N1075" s="675"/>
      <c r="O1075" s="675"/>
      <c r="P1075" s="675"/>
      <c r="Q1075" s="675"/>
      <c r="R1075" s="675"/>
      <c r="S1075" s="675"/>
      <c r="T1075" s="675"/>
      <c r="U1075" s="675"/>
      <c r="V1075" s="675"/>
      <c r="W1075" s="327"/>
      <c r="X1075" s="327"/>
      <c r="Y1075" s="327"/>
      <c r="Z1075" s="327"/>
      <c r="AA1075" s="327"/>
    </row>
    <row r="1076" spans="1:27" s="40" customFormat="1" ht="15">
      <c r="A1076" s="327"/>
      <c r="B1076" s="327"/>
      <c r="C1076" s="327"/>
      <c r="D1076" s="327"/>
      <c r="E1076" s="327"/>
      <c r="F1076" s="327"/>
      <c r="G1076" s="675"/>
      <c r="H1076" s="675"/>
      <c r="I1076" s="675"/>
      <c r="J1076" s="675"/>
      <c r="K1076" s="675"/>
      <c r="L1076" s="675"/>
      <c r="M1076" s="675"/>
      <c r="N1076" s="675"/>
      <c r="O1076" s="675"/>
      <c r="P1076" s="675"/>
      <c r="Q1076" s="675"/>
      <c r="R1076" s="675"/>
      <c r="S1076" s="675"/>
      <c r="T1076" s="675"/>
      <c r="U1076" s="675"/>
      <c r="V1076" s="675"/>
      <c r="W1076" s="327"/>
      <c r="X1076" s="327"/>
      <c r="Y1076" s="327"/>
      <c r="Z1076" s="327"/>
      <c r="AA1076" s="327"/>
    </row>
    <row r="1077" spans="1:27" s="40" customFormat="1" ht="15">
      <c r="A1077" s="327"/>
      <c r="B1077" s="327"/>
      <c r="C1077" s="327"/>
      <c r="D1077" s="327"/>
      <c r="E1077" s="327"/>
      <c r="F1077" s="327"/>
      <c r="G1077" s="675"/>
      <c r="H1077" s="675"/>
      <c r="I1077" s="675"/>
      <c r="J1077" s="675"/>
      <c r="K1077" s="675"/>
      <c r="L1077" s="675"/>
      <c r="M1077" s="675"/>
      <c r="N1077" s="675"/>
      <c r="O1077" s="675"/>
      <c r="P1077" s="675"/>
      <c r="Q1077" s="675"/>
      <c r="R1077" s="675"/>
      <c r="S1077" s="675"/>
      <c r="T1077" s="675"/>
      <c r="U1077" s="675"/>
      <c r="V1077" s="675"/>
      <c r="W1077" s="327"/>
      <c r="X1077" s="327"/>
      <c r="Y1077" s="327"/>
      <c r="Z1077" s="327"/>
      <c r="AA1077" s="327"/>
    </row>
    <row r="1078" spans="1:27" s="40" customFormat="1" ht="15">
      <c r="A1078" s="327"/>
      <c r="B1078" s="327"/>
      <c r="C1078" s="327"/>
      <c r="D1078" s="327"/>
      <c r="E1078" s="327"/>
      <c r="F1078" s="327"/>
      <c r="G1078" s="675"/>
      <c r="H1078" s="675"/>
      <c r="I1078" s="675"/>
      <c r="J1078" s="675"/>
      <c r="K1078" s="675"/>
      <c r="L1078" s="675"/>
      <c r="M1078" s="675"/>
      <c r="N1078" s="675"/>
      <c r="O1078" s="675"/>
      <c r="P1078" s="675"/>
      <c r="Q1078" s="675"/>
      <c r="R1078" s="675"/>
      <c r="S1078" s="675"/>
      <c r="T1078" s="675"/>
      <c r="U1078" s="675"/>
      <c r="V1078" s="675"/>
      <c r="W1078" s="327"/>
      <c r="X1078" s="327"/>
      <c r="Y1078" s="327"/>
      <c r="Z1078" s="327"/>
      <c r="AA1078" s="327"/>
    </row>
    <row r="1079" spans="1:27" s="40" customFormat="1" ht="15">
      <c r="A1079" s="327"/>
      <c r="B1079" s="327"/>
      <c r="C1079" s="327"/>
      <c r="D1079" s="327"/>
      <c r="E1079" s="327"/>
      <c r="F1079" s="327"/>
      <c r="G1079" s="675"/>
      <c r="H1079" s="675"/>
      <c r="I1079" s="675"/>
      <c r="J1079" s="675"/>
      <c r="K1079" s="675"/>
      <c r="L1079" s="675"/>
      <c r="M1079" s="675"/>
      <c r="N1079" s="675"/>
      <c r="O1079" s="675"/>
      <c r="P1079" s="675"/>
      <c r="Q1079" s="675"/>
      <c r="R1079" s="675"/>
      <c r="S1079" s="675"/>
      <c r="T1079" s="675"/>
      <c r="U1079" s="675"/>
      <c r="V1079" s="675"/>
      <c r="W1079" s="327"/>
      <c r="X1079" s="327"/>
      <c r="Y1079" s="327"/>
      <c r="Z1079" s="327"/>
      <c r="AA1079" s="327"/>
    </row>
    <row r="1080" spans="1:27" s="40" customFormat="1" ht="15">
      <c r="A1080" s="327"/>
      <c r="B1080" s="327"/>
      <c r="C1080" s="327"/>
      <c r="D1080" s="327"/>
      <c r="E1080" s="327"/>
      <c r="F1080" s="327"/>
      <c r="G1080" s="675"/>
      <c r="H1080" s="675"/>
      <c r="I1080" s="675"/>
      <c r="J1080" s="675"/>
      <c r="K1080" s="675"/>
      <c r="L1080" s="675"/>
      <c r="M1080" s="675"/>
      <c r="N1080" s="675"/>
      <c r="O1080" s="675"/>
      <c r="P1080" s="675"/>
      <c r="Q1080" s="675"/>
      <c r="R1080" s="675"/>
      <c r="S1080" s="675"/>
      <c r="T1080" s="675"/>
      <c r="U1080" s="675"/>
      <c r="V1080" s="675"/>
      <c r="W1080" s="327"/>
      <c r="X1080" s="327"/>
      <c r="Y1080" s="327"/>
      <c r="Z1080" s="327"/>
      <c r="AA1080" s="327"/>
    </row>
    <row r="1081" spans="1:27" s="40" customFormat="1" ht="15">
      <c r="A1081" s="327"/>
      <c r="B1081" s="327"/>
      <c r="C1081" s="327"/>
      <c r="D1081" s="327"/>
      <c r="E1081" s="327"/>
      <c r="F1081" s="327"/>
      <c r="G1081" s="675"/>
      <c r="H1081" s="675"/>
      <c r="I1081" s="675"/>
      <c r="J1081" s="675"/>
      <c r="K1081" s="675"/>
      <c r="L1081" s="675"/>
      <c r="M1081" s="675"/>
      <c r="N1081" s="675"/>
      <c r="O1081" s="675"/>
      <c r="P1081" s="675"/>
      <c r="Q1081" s="675"/>
      <c r="R1081" s="675"/>
      <c r="S1081" s="675"/>
      <c r="T1081" s="675"/>
      <c r="U1081" s="675"/>
      <c r="V1081" s="675"/>
      <c r="W1081" s="327"/>
      <c r="X1081" s="327"/>
      <c r="Y1081" s="327"/>
      <c r="Z1081" s="327"/>
      <c r="AA1081" s="327"/>
    </row>
    <row r="1082" spans="1:27" s="40" customFormat="1" ht="15">
      <c r="A1082" s="327"/>
      <c r="B1082" s="327"/>
      <c r="C1082" s="327"/>
      <c r="D1082" s="327"/>
      <c r="E1082" s="327"/>
      <c r="F1082" s="327"/>
      <c r="G1082" s="675"/>
      <c r="H1082" s="675"/>
      <c r="I1082" s="675"/>
      <c r="J1082" s="675"/>
      <c r="K1082" s="675"/>
      <c r="L1082" s="675"/>
      <c r="M1082" s="675"/>
      <c r="N1082" s="675"/>
      <c r="O1082" s="675"/>
      <c r="P1082" s="675"/>
      <c r="Q1082" s="675"/>
      <c r="R1082" s="675"/>
      <c r="S1082" s="675"/>
      <c r="T1082" s="675"/>
      <c r="U1082" s="675"/>
      <c r="V1082" s="675"/>
      <c r="W1082" s="327"/>
      <c r="X1082" s="327"/>
      <c r="Y1082" s="327"/>
      <c r="Z1082" s="327"/>
      <c r="AA1082" s="327"/>
    </row>
    <row r="1083" spans="1:27" s="40" customFormat="1" ht="15">
      <c r="A1083" s="327"/>
      <c r="B1083" s="327"/>
      <c r="C1083" s="327"/>
      <c r="D1083" s="327"/>
      <c r="E1083" s="327"/>
      <c r="F1083" s="327"/>
      <c r="G1083" s="675"/>
      <c r="H1083" s="675"/>
      <c r="I1083" s="675"/>
      <c r="J1083" s="675"/>
      <c r="K1083" s="675"/>
      <c r="L1083" s="675"/>
      <c r="M1083" s="675"/>
      <c r="N1083" s="675"/>
      <c r="O1083" s="675"/>
      <c r="P1083" s="675"/>
      <c r="Q1083" s="675"/>
      <c r="R1083" s="675"/>
      <c r="S1083" s="675"/>
      <c r="T1083" s="675"/>
      <c r="U1083" s="675"/>
      <c r="V1083" s="675"/>
      <c r="W1083" s="327"/>
      <c r="X1083" s="327"/>
      <c r="Y1083" s="327"/>
      <c r="Z1083" s="327"/>
      <c r="AA1083" s="327"/>
    </row>
    <row r="1084" spans="1:27" s="40" customFormat="1" ht="15">
      <c r="A1084" s="327"/>
      <c r="B1084" s="327"/>
      <c r="C1084" s="327"/>
      <c r="D1084" s="327"/>
      <c r="E1084" s="327"/>
      <c r="F1084" s="327"/>
      <c r="G1084" s="675"/>
      <c r="H1084" s="675"/>
      <c r="I1084" s="675"/>
      <c r="J1084" s="675"/>
      <c r="K1084" s="675"/>
      <c r="L1084" s="675"/>
      <c r="M1084" s="675"/>
      <c r="N1084" s="675"/>
      <c r="O1084" s="675"/>
      <c r="P1084" s="675"/>
      <c r="Q1084" s="675"/>
      <c r="R1084" s="675"/>
      <c r="S1084" s="675"/>
      <c r="T1084" s="675"/>
      <c r="U1084" s="675"/>
      <c r="V1084" s="675"/>
      <c r="W1084" s="327"/>
      <c r="X1084" s="327"/>
      <c r="Y1084" s="327"/>
      <c r="Z1084" s="327"/>
      <c r="AA1084" s="327"/>
    </row>
    <row r="1085" spans="1:27" s="40" customFormat="1" ht="15">
      <c r="A1085" s="327"/>
      <c r="B1085" s="327"/>
      <c r="C1085" s="327"/>
      <c r="D1085" s="327"/>
      <c r="E1085" s="327"/>
      <c r="F1085" s="327"/>
      <c r="G1085" s="675"/>
      <c r="H1085" s="675"/>
      <c r="I1085" s="675"/>
      <c r="J1085" s="675"/>
      <c r="K1085" s="675"/>
      <c r="L1085" s="675"/>
      <c r="M1085" s="675"/>
      <c r="N1085" s="675"/>
      <c r="O1085" s="675"/>
      <c r="P1085" s="675"/>
      <c r="Q1085" s="675"/>
      <c r="R1085" s="675"/>
      <c r="S1085" s="675"/>
      <c r="T1085" s="675"/>
      <c r="U1085" s="675"/>
      <c r="V1085" s="675"/>
      <c r="W1085" s="327"/>
      <c r="X1085" s="327"/>
      <c r="Y1085" s="327"/>
      <c r="Z1085" s="327"/>
      <c r="AA1085" s="327"/>
    </row>
    <row r="1086" spans="1:27" s="40" customFormat="1" ht="15">
      <c r="A1086" s="327"/>
      <c r="B1086" s="327"/>
      <c r="C1086" s="327"/>
      <c r="D1086" s="327"/>
      <c r="E1086" s="327"/>
      <c r="F1086" s="327"/>
      <c r="G1086" s="675"/>
      <c r="H1086" s="675"/>
      <c r="I1086" s="675"/>
      <c r="J1086" s="675"/>
      <c r="K1086" s="675"/>
      <c r="L1086" s="675"/>
      <c r="M1086" s="675"/>
      <c r="N1086" s="675"/>
      <c r="O1086" s="675"/>
      <c r="P1086" s="675"/>
      <c r="Q1086" s="675"/>
      <c r="R1086" s="675"/>
      <c r="S1086" s="675"/>
      <c r="T1086" s="675"/>
      <c r="U1086" s="675"/>
      <c r="V1086" s="675"/>
      <c r="W1086" s="327"/>
      <c r="X1086" s="327"/>
      <c r="Y1086" s="327"/>
      <c r="Z1086" s="327"/>
      <c r="AA1086" s="327"/>
    </row>
    <row r="1087" spans="1:27" s="40" customFormat="1" ht="15">
      <c r="A1087" s="327"/>
      <c r="B1087" s="327"/>
      <c r="C1087" s="327"/>
      <c r="D1087" s="327"/>
      <c r="E1087" s="327"/>
      <c r="F1087" s="327"/>
      <c r="G1087" s="675"/>
      <c r="H1087" s="675"/>
      <c r="I1087" s="675"/>
      <c r="J1087" s="675"/>
      <c r="K1087" s="675"/>
      <c r="L1087" s="675"/>
      <c r="M1087" s="675"/>
      <c r="N1087" s="675"/>
      <c r="O1087" s="675"/>
      <c r="P1087" s="675"/>
      <c r="Q1087" s="675"/>
      <c r="R1087" s="675"/>
      <c r="S1087" s="675"/>
      <c r="T1087" s="675"/>
      <c r="U1087" s="675"/>
      <c r="V1087" s="675"/>
      <c r="W1087" s="327"/>
      <c r="X1087" s="327"/>
      <c r="Y1087" s="327"/>
      <c r="Z1087" s="327"/>
      <c r="AA1087" s="327"/>
    </row>
    <row r="1088" spans="1:27" s="40" customFormat="1" ht="15">
      <c r="A1088" s="327"/>
      <c r="B1088" s="327"/>
      <c r="C1088" s="327"/>
      <c r="D1088" s="327"/>
      <c r="E1088" s="327"/>
      <c r="F1088" s="327"/>
      <c r="G1088" s="675"/>
      <c r="H1088" s="675"/>
      <c r="I1088" s="675"/>
      <c r="J1088" s="675"/>
      <c r="K1088" s="675"/>
      <c r="L1088" s="675"/>
      <c r="M1088" s="675"/>
      <c r="N1088" s="675"/>
      <c r="O1088" s="675"/>
      <c r="P1088" s="675"/>
      <c r="Q1088" s="675"/>
      <c r="R1088" s="675"/>
      <c r="S1088" s="675"/>
      <c r="T1088" s="675"/>
      <c r="U1088" s="675"/>
      <c r="V1088" s="675"/>
      <c r="W1088" s="327"/>
      <c r="X1088" s="327"/>
      <c r="Y1088" s="327"/>
      <c r="Z1088" s="327"/>
      <c r="AA1088" s="327"/>
    </row>
    <row r="1089" spans="1:27" s="40" customFormat="1" ht="15">
      <c r="A1089" s="327"/>
      <c r="B1089" s="327"/>
      <c r="C1089" s="327"/>
      <c r="D1089" s="327"/>
      <c r="E1089" s="327"/>
      <c r="F1089" s="327"/>
      <c r="G1089" s="675"/>
      <c r="H1089" s="675"/>
      <c r="I1089" s="675"/>
      <c r="J1089" s="675"/>
      <c r="K1089" s="675"/>
      <c r="L1089" s="675"/>
      <c r="M1089" s="675"/>
      <c r="N1089" s="675"/>
      <c r="O1089" s="675"/>
      <c r="P1089" s="675"/>
      <c r="Q1089" s="675"/>
      <c r="R1089" s="675"/>
      <c r="S1089" s="675"/>
      <c r="T1089" s="675"/>
      <c r="U1089" s="675"/>
      <c r="V1089" s="675"/>
      <c r="W1089" s="327"/>
      <c r="X1089" s="327"/>
      <c r="Y1089" s="327"/>
      <c r="Z1089" s="327"/>
      <c r="AA1089" s="327"/>
    </row>
    <row r="1090" spans="1:27" s="40" customFormat="1" ht="15">
      <c r="A1090" s="327"/>
      <c r="B1090" s="327"/>
      <c r="C1090" s="327"/>
      <c r="D1090" s="327"/>
      <c r="E1090" s="327"/>
      <c r="F1090" s="327"/>
      <c r="G1090" s="675"/>
      <c r="H1090" s="675"/>
      <c r="I1090" s="675"/>
      <c r="J1090" s="675"/>
      <c r="K1090" s="675"/>
      <c r="L1090" s="675"/>
      <c r="M1090" s="675"/>
      <c r="N1090" s="675"/>
      <c r="O1090" s="675"/>
      <c r="P1090" s="675"/>
      <c r="Q1090" s="675"/>
      <c r="R1090" s="675"/>
      <c r="S1090" s="675"/>
      <c r="T1090" s="675"/>
      <c r="U1090" s="675"/>
      <c r="V1090" s="675"/>
      <c r="W1090" s="327"/>
      <c r="X1090" s="327"/>
      <c r="Y1090" s="327"/>
      <c r="Z1090" s="327"/>
      <c r="AA1090" s="327"/>
    </row>
    <row r="1091" spans="1:27" s="40" customFormat="1" ht="15">
      <c r="A1091" s="327"/>
      <c r="B1091" s="327"/>
      <c r="C1091" s="327"/>
      <c r="D1091" s="327"/>
      <c r="E1091" s="327"/>
      <c r="F1091" s="327"/>
      <c r="G1091" s="675"/>
      <c r="H1091" s="675"/>
      <c r="I1091" s="675"/>
      <c r="J1091" s="675"/>
      <c r="K1091" s="675"/>
      <c r="L1091" s="675"/>
      <c r="M1091" s="675"/>
      <c r="N1091" s="675"/>
      <c r="O1091" s="675"/>
      <c r="P1091" s="675"/>
      <c r="Q1091" s="675"/>
      <c r="R1091" s="675"/>
      <c r="S1091" s="675"/>
      <c r="T1091" s="675"/>
      <c r="U1091" s="675"/>
      <c r="V1091" s="675"/>
      <c r="W1091" s="327"/>
      <c r="X1091" s="327"/>
      <c r="Y1091" s="327"/>
      <c r="Z1091" s="327"/>
      <c r="AA1091" s="327"/>
    </row>
    <row r="1092" spans="1:27" s="40" customFormat="1" ht="15">
      <c r="A1092" s="327"/>
      <c r="B1092" s="327"/>
      <c r="C1092" s="327"/>
      <c r="D1092" s="327"/>
      <c r="E1092" s="327"/>
      <c r="F1092" s="327"/>
      <c r="G1092" s="675"/>
      <c r="H1092" s="675"/>
      <c r="I1092" s="675"/>
      <c r="J1092" s="675"/>
      <c r="K1092" s="675"/>
      <c r="L1092" s="675"/>
      <c r="M1092" s="675"/>
      <c r="N1092" s="675"/>
      <c r="O1092" s="675"/>
      <c r="P1092" s="675"/>
      <c r="Q1092" s="675"/>
      <c r="R1092" s="675"/>
      <c r="S1092" s="675"/>
      <c r="T1092" s="675"/>
      <c r="U1092" s="675"/>
      <c r="V1092" s="675"/>
      <c r="W1092" s="327"/>
      <c r="X1092" s="327"/>
      <c r="Y1092" s="327"/>
      <c r="Z1092" s="327"/>
      <c r="AA1092" s="327"/>
    </row>
    <row r="1093" spans="1:27" s="40" customFormat="1" ht="15">
      <c r="A1093" s="327"/>
      <c r="B1093" s="327"/>
      <c r="C1093" s="327"/>
      <c r="D1093" s="327"/>
      <c r="E1093" s="327"/>
      <c r="F1093" s="327"/>
      <c r="G1093" s="675"/>
      <c r="H1093" s="675"/>
      <c r="I1093" s="675"/>
      <c r="J1093" s="675"/>
      <c r="K1093" s="675"/>
      <c r="L1093" s="675"/>
      <c r="M1093" s="675"/>
      <c r="N1093" s="675"/>
      <c r="O1093" s="675"/>
      <c r="P1093" s="675"/>
      <c r="Q1093" s="675"/>
      <c r="R1093" s="675"/>
      <c r="S1093" s="675"/>
      <c r="T1093" s="675"/>
      <c r="U1093" s="675"/>
      <c r="V1093" s="675"/>
      <c r="W1093" s="327"/>
      <c r="X1093" s="327"/>
      <c r="Y1093" s="327"/>
      <c r="Z1093" s="327"/>
      <c r="AA1093" s="327"/>
    </row>
    <row r="1094" spans="1:27" s="40" customFormat="1" ht="15">
      <c r="A1094" s="327"/>
      <c r="B1094" s="327"/>
      <c r="C1094" s="327"/>
      <c r="D1094" s="327"/>
      <c r="E1094" s="327"/>
      <c r="F1094" s="327"/>
      <c r="G1094" s="675"/>
      <c r="H1094" s="675"/>
      <c r="I1094" s="675"/>
      <c r="J1094" s="675"/>
      <c r="K1094" s="675"/>
      <c r="L1094" s="675"/>
      <c r="M1094" s="675"/>
      <c r="N1094" s="675"/>
      <c r="O1094" s="675"/>
      <c r="P1094" s="675"/>
      <c r="Q1094" s="675"/>
      <c r="R1094" s="675"/>
      <c r="S1094" s="675"/>
      <c r="T1094" s="675"/>
      <c r="U1094" s="675"/>
      <c r="V1094" s="675"/>
      <c r="W1094" s="327"/>
      <c r="X1094" s="327"/>
      <c r="Y1094" s="327"/>
      <c r="Z1094" s="327"/>
      <c r="AA1094" s="327"/>
    </row>
    <row r="1095" spans="1:27" s="40" customFormat="1" ht="15">
      <c r="A1095" s="327"/>
      <c r="B1095" s="327"/>
      <c r="C1095" s="327"/>
      <c r="D1095" s="327"/>
      <c r="E1095" s="327"/>
      <c r="F1095" s="327"/>
      <c r="G1095" s="675"/>
      <c r="H1095" s="675"/>
      <c r="I1095" s="675"/>
      <c r="J1095" s="675"/>
      <c r="K1095" s="675"/>
      <c r="L1095" s="675"/>
      <c r="M1095" s="675"/>
      <c r="N1095" s="675"/>
      <c r="O1095" s="675"/>
      <c r="P1095" s="675"/>
      <c r="Q1095" s="675"/>
      <c r="R1095" s="675"/>
      <c r="S1095" s="675"/>
      <c r="T1095" s="675"/>
      <c r="U1095" s="675"/>
      <c r="V1095" s="675"/>
      <c r="W1095" s="327"/>
      <c r="X1095" s="327"/>
      <c r="Y1095" s="327"/>
      <c r="Z1095" s="327"/>
      <c r="AA1095" s="327"/>
    </row>
    <row r="1096" spans="1:27" s="40" customFormat="1" ht="15">
      <c r="A1096" s="327"/>
      <c r="B1096" s="327"/>
      <c r="C1096" s="327"/>
      <c r="D1096" s="327"/>
      <c r="E1096" s="327"/>
      <c r="F1096" s="327"/>
      <c r="G1096" s="675"/>
      <c r="H1096" s="675"/>
      <c r="I1096" s="675"/>
      <c r="J1096" s="675"/>
      <c r="K1096" s="675"/>
      <c r="L1096" s="675"/>
      <c r="M1096" s="675"/>
      <c r="N1096" s="675"/>
      <c r="O1096" s="675"/>
      <c r="P1096" s="675"/>
      <c r="Q1096" s="675"/>
      <c r="R1096" s="675"/>
      <c r="S1096" s="675"/>
      <c r="T1096" s="675"/>
      <c r="U1096" s="675"/>
      <c r="V1096" s="675"/>
      <c r="W1096" s="327"/>
      <c r="X1096" s="327"/>
      <c r="Y1096" s="327"/>
      <c r="Z1096" s="327"/>
      <c r="AA1096" s="327"/>
    </row>
    <row r="1097" spans="1:27" s="40" customFormat="1" ht="15">
      <c r="A1097" s="327"/>
      <c r="B1097" s="327"/>
      <c r="C1097" s="327"/>
      <c r="D1097" s="327"/>
      <c r="E1097" s="327"/>
      <c r="F1097" s="327"/>
      <c r="G1097" s="675"/>
      <c r="H1097" s="675"/>
      <c r="I1097" s="675"/>
      <c r="J1097" s="675"/>
      <c r="K1097" s="675"/>
      <c r="L1097" s="675"/>
      <c r="M1097" s="675"/>
      <c r="N1097" s="675"/>
      <c r="O1097" s="675"/>
      <c r="P1097" s="675"/>
      <c r="Q1097" s="675"/>
      <c r="R1097" s="675"/>
      <c r="S1097" s="675"/>
      <c r="T1097" s="675"/>
      <c r="U1097" s="675"/>
      <c r="V1097" s="675"/>
      <c r="W1097" s="327"/>
      <c r="X1097" s="327"/>
      <c r="Y1097" s="327"/>
      <c r="Z1097" s="327"/>
      <c r="AA1097" s="327"/>
    </row>
    <row r="1098" spans="1:27" s="40" customFormat="1" ht="15">
      <c r="A1098" s="327"/>
      <c r="B1098" s="327"/>
      <c r="C1098" s="327"/>
      <c r="D1098" s="327"/>
      <c r="E1098" s="327"/>
      <c r="F1098" s="327"/>
      <c r="G1098" s="675"/>
      <c r="H1098" s="675"/>
      <c r="I1098" s="675"/>
      <c r="J1098" s="675"/>
      <c r="K1098" s="675"/>
      <c r="L1098" s="675"/>
      <c r="M1098" s="675"/>
      <c r="N1098" s="675"/>
      <c r="O1098" s="675"/>
      <c r="P1098" s="675"/>
      <c r="Q1098" s="675"/>
      <c r="R1098" s="675"/>
      <c r="S1098" s="675"/>
      <c r="T1098" s="675"/>
      <c r="U1098" s="675"/>
      <c r="V1098" s="675"/>
      <c r="W1098" s="327"/>
      <c r="X1098" s="327"/>
      <c r="Y1098" s="327"/>
      <c r="Z1098" s="327"/>
      <c r="AA1098" s="327"/>
    </row>
    <row r="1099" spans="1:27" s="40" customFormat="1" ht="15">
      <c r="A1099" s="327"/>
      <c r="B1099" s="327"/>
      <c r="C1099" s="327"/>
      <c r="D1099" s="327"/>
      <c r="E1099" s="327"/>
      <c r="F1099" s="327"/>
      <c r="G1099" s="675"/>
      <c r="H1099" s="675"/>
      <c r="I1099" s="675"/>
      <c r="J1099" s="675"/>
      <c r="K1099" s="675"/>
      <c r="L1099" s="675"/>
      <c r="M1099" s="675"/>
      <c r="N1099" s="675"/>
      <c r="O1099" s="675"/>
      <c r="P1099" s="675"/>
      <c r="Q1099" s="675"/>
      <c r="R1099" s="675"/>
      <c r="S1099" s="675"/>
      <c r="T1099" s="675"/>
      <c r="U1099" s="675"/>
      <c r="V1099" s="675"/>
      <c r="W1099" s="327"/>
      <c r="X1099" s="327"/>
      <c r="Y1099" s="327"/>
      <c r="Z1099" s="327"/>
      <c r="AA1099" s="327"/>
    </row>
    <row r="1100" spans="1:27" s="40" customFormat="1" ht="15">
      <c r="A1100" s="327"/>
      <c r="B1100" s="327"/>
      <c r="C1100" s="327"/>
      <c r="D1100" s="327"/>
      <c r="E1100" s="327"/>
      <c r="F1100" s="327"/>
      <c r="G1100" s="675"/>
      <c r="H1100" s="675"/>
      <c r="I1100" s="675"/>
      <c r="J1100" s="675"/>
      <c r="K1100" s="675"/>
      <c r="L1100" s="675"/>
      <c r="M1100" s="675"/>
      <c r="N1100" s="675"/>
      <c r="O1100" s="675"/>
      <c r="P1100" s="675"/>
      <c r="Q1100" s="675"/>
      <c r="R1100" s="675"/>
      <c r="S1100" s="675"/>
      <c r="T1100" s="675"/>
      <c r="U1100" s="675"/>
      <c r="V1100" s="675"/>
      <c r="W1100" s="327"/>
      <c r="X1100" s="327"/>
      <c r="Y1100" s="327"/>
      <c r="Z1100" s="327"/>
      <c r="AA1100" s="327"/>
    </row>
    <row r="1101" spans="1:27" s="40" customFormat="1" ht="15">
      <c r="A1101" s="327"/>
      <c r="B1101" s="327"/>
      <c r="C1101" s="327"/>
      <c r="D1101" s="327"/>
      <c r="E1101" s="327"/>
      <c r="F1101" s="327"/>
      <c r="G1101" s="675"/>
      <c r="H1101" s="675"/>
      <c r="I1101" s="675"/>
      <c r="J1101" s="675"/>
      <c r="K1101" s="675"/>
      <c r="L1101" s="675"/>
      <c r="M1101" s="675"/>
      <c r="N1101" s="675"/>
      <c r="O1101" s="675"/>
      <c r="P1101" s="675"/>
      <c r="Q1101" s="675"/>
      <c r="R1101" s="675"/>
      <c r="S1101" s="675"/>
      <c r="T1101" s="675"/>
      <c r="U1101" s="675"/>
      <c r="V1101" s="675"/>
      <c r="W1101" s="327"/>
      <c r="X1101" s="327"/>
      <c r="Y1101" s="327"/>
      <c r="Z1101" s="327"/>
      <c r="AA1101" s="327"/>
    </row>
    <row r="1102" spans="1:27" s="40" customFormat="1" ht="15">
      <c r="A1102" s="327"/>
      <c r="B1102" s="327"/>
      <c r="C1102" s="327"/>
      <c r="D1102" s="327"/>
      <c r="E1102" s="327"/>
      <c r="F1102" s="327"/>
      <c r="G1102" s="675"/>
      <c r="H1102" s="675"/>
      <c r="I1102" s="675"/>
      <c r="J1102" s="675"/>
      <c r="K1102" s="675"/>
      <c r="L1102" s="675"/>
      <c r="M1102" s="675"/>
      <c r="N1102" s="675"/>
      <c r="O1102" s="675"/>
      <c r="P1102" s="675"/>
      <c r="Q1102" s="675"/>
      <c r="R1102" s="675"/>
      <c r="S1102" s="675"/>
      <c r="T1102" s="675"/>
      <c r="U1102" s="675"/>
      <c r="V1102" s="675"/>
      <c r="W1102" s="327"/>
      <c r="X1102" s="327"/>
      <c r="Y1102" s="327"/>
      <c r="Z1102" s="327"/>
      <c r="AA1102" s="327"/>
    </row>
    <row r="1103" spans="1:27" s="40" customFormat="1" ht="15">
      <c r="A1103" s="327"/>
      <c r="B1103" s="327"/>
      <c r="C1103" s="327"/>
      <c r="D1103" s="327"/>
      <c r="E1103" s="327"/>
      <c r="F1103" s="327"/>
      <c r="G1103" s="675"/>
      <c r="H1103" s="675"/>
      <c r="I1103" s="675"/>
      <c r="J1103" s="675"/>
      <c r="K1103" s="675"/>
      <c r="L1103" s="675"/>
      <c r="M1103" s="675"/>
      <c r="N1103" s="675"/>
      <c r="O1103" s="675"/>
      <c r="P1103" s="675"/>
      <c r="Q1103" s="675"/>
      <c r="R1103" s="675"/>
      <c r="S1103" s="675"/>
      <c r="T1103" s="675"/>
      <c r="U1103" s="675"/>
      <c r="V1103" s="675"/>
      <c r="W1103" s="327"/>
      <c r="X1103" s="327"/>
      <c r="Y1103" s="327"/>
      <c r="Z1103" s="327"/>
      <c r="AA1103" s="327"/>
    </row>
    <row r="1104" spans="1:27" s="40" customFormat="1" ht="15">
      <c r="A1104" s="327"/>
      <c r="B1104" s="327"/>
      <c r="C1104" s="327"/>
      <c r="D1104" s="327"/>
      <c r="E1104" s="327"/>
      <c r="F1104" s="327"/>
      <c r="G1104" s="675"/>
      <c r="H1104" s="675"/>
      <c r="I1104" s="675"/>
      <c r="J1104" s="675"/>
      <c r="K1104" s="675"/>
      <c r="L1104" s="675"/>
      <c r="M1104" s="675"/>
      <c r="N1104" s="675"/>
      <c r="O1104" s="675"/>
      <c r="P1104" s="675"/>
      <c r="Q1104" s="675"/>
      <c r="R1104" s="675"/>
      <c r="S1104" s="675"/>
      <c r="T1104" s="675"/>
      <c r="U1104" s="675"/>
      <c r="V1104" s="675"/>
      <c r="W1104" s="327"/>
      <c r="X1104" s="327"/>
      <c r="Y1104" s="327"/>
      <c r="Z1104" s="327"/>
      <c r="AA1104" s="327"/>
    </row>
    <row r="1105" spans="1:27" s="40" customFormat="1" ht="15">
      <c r="A1105" s="327"/>
      <c r="B1105" s="327"/>
      <c r="C1105" s="327"/>
      <c r="D1105" s="327"/>
      <c r="E1105" s="327"/>
      <c r="F1105" s="327"/>
      <c r="G1105" s="675"/>
      <c r="H1105" s="675"/>
      <c r="I1105" s="675"/>
      <c r="J1105" s="675"/>
      <c r="K1105" s="675"/>
      <c r="L1105" s="675"/>
      <c r="M1105" s="675"/>
      <c r="N1105" s="675"/>
      <c r="O1105" s="675"/>
      <c r="P1105" s="675"/>
      <c r="Q1105" s="675"/>
      <c r="R1105" s="675"/>
      <c r="S1105" s="675"/>
      <c r="T1105" s="675"/>
      <c r="U1105" s="675"/>
      <c r="V1105" s="675"/>
      <c r="W1105" s="327"/>
      <c r="X1105" s="327"/>
      <c r="Y1105" s="327"/>
      <c r="Z1105" s="327"/>
      <c r="AA1105" s="327"/>
    </row>
    <row r="1106" spans="1:27" s="40" customFormat="1" ht="15">
      <c r="A1106" s="327"/>
      <c r="B1106" s="327"/>
      <c r="C1106" s="327"/>
      <c r="D1106" s="327"/>
      <c r="E1106" s="327"/>
      <c r="F1106" s="327"/>
      <c r="G1106" s="675"/>
      <c r="H1106" s="675"/>
      <c r="I1106" s="675"/>
      <c r="J1106" s="675"/>
      <c r="K1106" s="675"/>
      <c r="L1106" s="675"/>
      <c r="M1106" s="675"/>
      <c r="N1106" s="675"/>
      <c r="O1106" s="675"/>
      <c r="P1106" s="675"/>
      <c r="Q1106" s="675"/>
      <c r="R1106" s="675"/>
      <c r="S1106" s="675"/>
      <c r="T1106" s="675"/>
      <c r="U1106" s="675"/>
      <c r="V1106" s="675"/>
      <c r="W1106" s="327"/>
      <c r="X1106" s="327"/>
      <c r="Y1106" s="327"/>
      <c r="Z1106" s="327"/>
      <c r="AA1106" s="327"/>
    </row>
    <row r="1107" spans="1:27" s="40" customFormat="1" ht="15">
      <c r="A1107" s="327"/>
      <c r="B1107" s="327"/>
      <c r="C1107" s="327"/>
      <c r="D1107" s="327"/>
      <c r="E1107" s="327"/>
      <c r="F1107" s="327"/>
      <c r="G1107" s="675"/>
      <c r="H1107" s="675"/>
      <c r="I1107" s="675"/>
      <c r="J1107" s="675"/>
      <c r="K1107" s="675"/>
      <c r="L1107" s="675"/>
      <c r="M1107" s="675"/>
      <c r="N1107" s="675"/>
      <c r="O1107" s="675"/>
      <c r="P1107" s="675"/>
      <c r="Q1107" s="675"/>
      <c r="R1107" s="675"/>
      <c r="S1107" s="675"/>
      <c r="T1107" s="675"/>
      <c r="U1107" s="675"/>
      <c r="V1107" s="675"/>
      <c r="W1107" s="327"/>
      <c r="X1107" s="327"/>
      <c r="Y1107" s="327"/>
      <c r="Z1107" s="327"/>
      <c r="AA1107" s="327"/>
    </row>
    <row r="1108" spans="1:27" s="40" customFormat="1" ht="15">
      <c r="A1108" s="327"/>
      <c r="B1108" s="327"/>
      <c r="C1108" s="327"/>
      <c r="D1108" s="327"/>
      <c r="E1108" s="327"/>
      <c r="F1108" s="327"/>
      <c r="G1108" s="675"/>
      <c r="H1108" s="675"/>
      <c r="I1108" s="675"/>
      <c r="J1108" s="675"/>
      <c r="K1108" s="675"/>
      <c r="L1108" s="675"/>
      <c r="M1108" s="675"/>
      <c r="N1108" s="675"/>
      <c r="O1108" s="675"/>
      <c r="P1108" s="675"/>
      <c r="Q1108" s="675"/>
      <c r="R1108" s="675"/>
      <c r="S1108" s="675"/>
      <c r="T1108" s="675"/>
      <c r="U1108" s="675"/>
      <c r="V1108" s="675"/>
      <c r="W1108" s="327"/>
      <c r="X1108" s="327"/>
      <c r="Y1108" s="327"/>
      <c r="Z1108" s="327"/>
      <c r="AA1108" s="327"/>
    </row>
    <row r="1109" spans="1:27" s="40" customFormat="1" ht="15">
      <c r="A1109" s="327"/>
      <c r="B1109" s="327"/>
      <c r="C1109" s="327"/>
      <c r="D1109" s="327"/>
      <c r="E1109" s="327"/>
      <c r="F1109" s="327"/>
      <c r="G1109" s="675"/>
      <c r="H1109" s="675"/>
      <c r="I1109" s="675"/>
      <c r="J1109" s="675"/>
      <c r="K1109" s="675"/>
      <c r="L1109" s="675"/>
      <c r="M1109" s="675"/>
      <c r="N1109" s="675"/>
      <c r="O1109" s="675"/>
      <c r="P1109" s="675"/>
      <c r="Q1109" s="675"/>
      <c r="R1109" s="675"/>
      <c r="S1109" s="675"/>
      <c r="T1109" s="675"/>
      <c r="U1109" s="675"/>
      <c r="V1109" s="675"/>
      <c r="W1109" s="327"/>
      <c r="X1109" s="327"/>
      <c r="Y1109" s="327"/>
      <c r="Z1109" s="327"/>
      <c r="AA1109" s="327"/>
    </row>
    <row r="1110" spans="1:27" s="40" customFormat="1" ht="15">
      <c r="A1110" s="327"/>
      <c r="B1110" s="327"/>
      <c r="C1110" s="327"/>
      <c r="D1110" s="327"/>
      <c r="E1110" s="327"/>
      <c r="F1110" s="327"/>
      <c r="G1110" s="675"/>
      <c r="H1110" s="675"/>
      <c r="I1110" s="675"/>
      <c r="J1110" s="675"/>
      <c r="K1110" s="675"/>
      <c r="L1110" s="675"/>
      <c r="M1110" s="675"/>
      <c r="N1110" s="675"/>
      <c r="O1110" s="675"/>
      <c r="P1110" s="675"/>
      <c r="Q1110" s="675"/>
      <c r="R1110" s="675"/>
      <c r="S1110" s="675"/>
      <c r="T1110" s="675"/>
      <c r="U1110" s="675"/>
      <c r="V1110" s="675"/>
      <c r="W1110" s="327"/>
      <c r="X1110" s="327"/>
      <c r="Y1110" s="327"/>
      <c r="Z1110" s="327"/>
      <c r="AA1110" s="327"/>
    </row>
    <row r="1111" spans="1:27" s="40" customFormat="1" ht="15">
      <c r="A1111" s="327"/>
      <c r="B1111" s="327"/>
      <c r="C1111" s="327"/>
      <c r="D1111" s="327"/>
      <c r="E1111" s="327"/>
      <c r="F1111" s="327"/>
      <c r="G1111" s="675"/>
      <c r="H1111" s="675"/>
      <c r="I1111" s="675"/>
      <c r="J1111" s="675"/>
      <c r="K1111" s="675"/>
      <c r="L1111" s="675"/>
      <c r="M1111" s="675"/>
      <c r="N1111" s="675"/>
      <c r="O1111" s="675"/>
      <c r="P1111" s="675"/>
      <c r="Q1111" s="675"/>
      <c r="R1111" s="675"/>
      <c r="S1111" s="675"/>
      <c r="T1111" s="675"/>
      <c r="U1111" s="675"/>
      <c r="V1111" s="675"/>
      <c r="W1111" s="327"/>
      <c r="X1111" s="327"/>
      <c r="Y1111" s="327"/>
      <c r="Z1111" s="327"/>
      <c r="AA1111" s="327"/>
    </row>
    <row r="1112" spans="1:27" s="40" customFormat="1" ht="15">
      <c r="A1112" s="327"/>
      <c r="B1112" s="327"/>
      <c r="C1112" s="327"/>
      <c r="D1112" s="327"/>
      <c r="E1112" s="327"/>
      <c r="F1112" s="327"/>
      <c r="G1112" s="675"/>
      <c r="H1112" s="675"/>
      <c r="I1112" s="675"/>
      <c r="J1112" s="675"/>
      <c r="K1112" s="675"/>
      <c r="L1112" s="675"/>
      <c r="M1112" s="675"/>
      <c r="N1112" s="675"/>
      <c r="O1112" s="675"/>
      <c r="P1112" s="675"/>
      <c r="Q1112" s="675"/>
      <c r="R1112" s="675"/>
      <c r="S1112" s="675"/>
      <c r="T1112" s="675"/>
      <c r="U1112" s="675"/>
      <c r="V1112" s="675"/>
      <c r="W1112" s="327"/>
      <c r="X1112" s="327"/>
      <c r="Y1112" s="327"/>
      <c r="Z1112" s="327"/>
      <c r="AA1112" s="327"/>
    </row>
    <row r="1113" spans="1:27" s="40" customFormat="1" ht="15">
      <c r="A1113" s="327"/>
      <c r="B1113" s="327"/>
      <c r="C1113" s="327"/>
      <c r="D1113" s="327"/>
      <c r="E1113" s="327"/>
      <c r="F1113" s="327"/>
      <c r="G1113" s="675"/>
      <c r="H1113" s="675"/>
      <c r="I1113" s="675"/>
      <c r="J1113" s="675"/>
      <c r="K1113" s="675"/>
      <c r="L1113" s="675"/>
      <c r="M1113" s="675"/>
      <c r="N1113" s="675"/>
      <c r="O1113" s="675"/>
      <c r="P1113" s="675"/>
      <c r="Q1113" s="675"/>
      <c r="R1113" s="675"/>
      <c r="S1113" s="675"/>
      <c r="T1113" s="675"/>
      <c r="U1113" s="675"/>
      <c r="V1113" s="675"/>
      <c r="W1113" s="327"/>
      <c r="X1113" s="327"/>
      <c r="Y1113" s="327"/>
      <c r="Z1113" s="327"/>
      <c r="AA1113" s="327"/>
    </row>
    <row r="1114" spans="1:27" s="40" customFormat="1" ht="15">
      <c r="A1114" s="327"/>
      <c r="B1114" s="327"/>
      <c r="C1114" s="327"/>
      <c r="D1114" s="327"/>
      <c r="E1114" s="327"/>
      <c r="F1114" s="327"/>
      <c r="G1114" s="675"/>
      <c r="H1114" s="675"/>
      <c r="I1114" s="675"/>
      <c r="J1114" s="675"/>
      <c r="K1114" s="675"/>
      <c r="L1114" s="675"/>
      <c r="M1114" s="675"/>
      <c r="N1114" s="675"/>
      <c r="O1114" s="675"/>
      <c r="P1114" s="675"/>
      <c r="Q1114" s="675"/>
      <c r="R1114" s="675"/>
      <c r="S1114" s="675"/>
      <c r="T1114" s="675"/>
      <c r="U1114" s="675"/>
      <c r="V1114" s="675"/>
      <c r="W1114" s="327"/>
      <c r="X1114" s="327"/>
      <c r="Y1114" s="327"/>
      <c r="Z1114" s="327"/>
      <c r="AA1114" s="327"/>
    </row>
    <row r="1115" spans="1:27" s="40" customFormat="1" ht="15">
      <c r="A1115" s="327"/>
      <c r="B1115" s="327"/>
      <c r="C1115" s="327"/>
      <c r="D1115" s="327"/>
      <c r="E1115" s="327"/>
      <c r="F1115" s="327"/>
      <c r="G1115" s="675"/>
      <c r="H1115" s="675"/>
      <c r="I1115" s="675"/>
      <c r="J1115" s="675"/>
      <c r="K1115" s="675"/>
      <c r="L1115" s="675"/>
      <c r="M1115" s="675"/>
      <c r="N1115" s="675"/>
      <c r="O1115" s="675"/>
      <c r="P1115" s="675"/>
      <c r="Q1115" s="675"/>
      <c r="R1115" s="675"/>
      <c r="S1115" s="675"/>
      <c r="T1115" s="675"/>
      <c r="U1115" s="675"/>
      <c r="V1115" s="675"/>
      <c r="W1115" s="327"/>
      <c r="X1115" s="327"/>
      <c r="Y1115" s="327"/>
      <c r="Z1115" s="327"/>
      <c r="AA1115" s="327"/>
    </row>
    <row r="1116" spans="1:27" s="40" customFormat="1" ht="15">
      <c r="A1116" s="327"/>
      <c r="B1116" s="327"/>
      <c r="C1116" s="327"/>
      <c r="D1116" s="327"/>
      <c r="E1116" s="327"/>
      <c r="F1116" s="327"/>
      <c r="G1116" s="675"/>
      <c r="H1116" s="675"/>
      <c r="I1116" s="675"/>
      <c r="J1116" s="675"/>
      <c r="K1116" s="675"/>
      <c r="L1116" s="675"/>
      <c r="M1116" s="675"/>
      <c r="N1116" s="675"/>
      <c r="O1116" s="675"/>
      <c r="P1116" s="675"/>
      <c r="Q1116" s="675"/>
      <c r="R1116" s="675"/>
      <c r="S1116" s="675"/>
      <c r="T1116" s="675"/>
      <c r="U1116" s="675"/>
      <c r="V1116" s="675"/>
      <c r="W1116" s="327"/>
      <c r="X1116" s="327"/>
      <c r="Y1116" s="327"/>
      <c r="Z1116" s="327"/>
      <c r="AA1116" s="327"/>
    </row>
    <row r="1117" spans="1:27" s="40" customFormat="1" ht="15">
      <c r="A1117" s="327"/>
      <c r="B1117" s="327"/>
      <c r="C1117" s="327"/>
      <c r="D1117" s="327"/>
      <c r="E1117" s="327"/>
      <c r="F1117" s="327"/>
      <c r="G1117" s="675"/>
      <c r="H1117" s="675"/>
      <c r="I1117" s="675"/>
      <c r="J1117" s="675"/>
      <c r="K1117" s="675"/>
      <c r="L1117" s="675"/>
      <c r="M1117" s="675"/>
      <c r="N1117" s="675"/>
      <c r="O1117" s="675"/>
      <c r="P1117" s="675"/>
      <c r="Q1117" s="675"/>
      <c r="R1117" s="675"/>
      <c r="S1117" s="675"/>
      <c r="T1117" s="675"/>
      <c r="U1117" s="675"/>
      <c r="V1117" s="675"/>
      <c r="W1117" s="327"/>
      <c r="X1117" s="327"/>
      <c r="Y1117" s="327"/>
      <c r="Z1117" s="327"/>
      <c r="AA1117" s="327"/>
    </row>
    <row r="1118" spans="1:27" s="40" customFormat="1" ht="15">
      <c r="A1118" s="327"/>
      <c r="B1118" s="327"/>
      <c r="C1118" s="327"/>
      <c r="D1118" s="327"/>
      <c r="E1118" s="327"/>
      <c r="F1118" s="327"/>
      <c r="G1118" s="675"/>
      <c r="H1118" s="675"/>
      <c r="I1118" s="675"/>
      <c r="J1118" s="675"/>
      <c r="K1118" s="675"/>
      <c r="L1118" s="675"/>
      <c r="M1118" s="675"/>
      <c r="N1118" s="675"/>
      <c r="O1118" s="675"/>
      <c r="P1118" s="675"/>
      <c r="Q1118" s="675"/>
      <c r="R1118" s="675"/>
      <c r="S1118" s="675"/>
      <c r="T1118" s="675"/>
      <c r="U1118" s="675"/>
      <c r="V1118" s="675"/>
      <c r="W1118" s="327"/>
      <c r="X1118" s="327"/>
      <c r="Y1118" s="327"/>
      <c r="Z1118" s="327"/>
      <c r="AA1118" s="327"/>
    </row>
    <row r="1119" spans="1:27" s="40" customFormat="1" ht="15">
      <c r="A1119" s="327"/>
      <c r="B1119" s="327"/>
      <c r="C1119" s="327"/>
      <c r="D1119" s="327"/>
      <c r="E1119" s="327"/>
      <c r="F1119" s="327"/>
      <c r="G1119" s="675"/>
      <c r="H1119" s="675"/>
      <c r="I1119" s="675"/>
      <c r="J1119" s="675"/>
      <c r="K1119" s="675"/>
      <c r="L1119" s="675"/>
      <c r="M1119" s="675"/>
      <c r="N1119" s="675"/>
      <c r="O1119" s="675"/>
      <c r="P1119" s="675"/>
      <c r="Q1119" s="675"/>
      <c r="R1119" s="675"/>
      <c r="S1119" s="675"/>
      <c r="T1119" s="675"/>
      <c r="U1119" s="675"/>
      <c r="V1119" s="675"/>
      <c r="W1119" s="327"/>
      <c r="X1119" s="327"/>
      <c r="Y1119" s="327"/>
      <c r="Z1119" s="327"/>
      <c r="AA1119" s="327"/>
    </row>
    <row r="1120" spans="1:27" s="40" customFormat="1" ht="15">
      <c r="A1120" s="327"/>
      <c r="B1120" s="327"/>
      <c r="C1120" s="327"/>
      <c r="D1120" s="327"/>
      <c r="E1120" s="327"/>
      <c r="F1120" s="327"/>
      <c r="G1120" s="675"/>
      <c r="H1120" s="675"/>
      <c r="I1120" s="675"/>
      <c r="J1120" s="675"/>
      <c r="K1120" s="675"/>
      <c r="L1120" s="675"/>
      <c r="M1120" s="675"/>
      <c r="N1120" s="675"/>
      <c r="O1120" s="675"/>
      <c r="P1120" s="675"/>
      <c r="Q1120" s="675"/>
      <c r="R1120" s="675"/>
      <c r="S1120" s="675"/>
      <c r="T1120" s="675"/>
      <c r="U1120" s="675"/>
      <c r="V1120" s="675"/>
      <c r="W1120" s="327"/>
      <c r="X1120" s="327"/>
      <c r="Y1120" s="327"/>
      <c r="Z1120" s="327"/>
      <c r="AA1120" s="327"/>
    </row>
    <row r="1121" spans="1:27" s="40" customFormat="1" ht="15">
      <c r="A1121" s="327"/>
      <c r="B1121" s="327"/>
      <c r="C1121" s="327"/>
      <c r="D1121" s="327"/>
      <c r="E1121" s="327"/>
      <c r="F1121" s="327"/>
      <c r="G1121" s="675"/>
      <c r="H1121" s="675"/>
      <c r="I1121" s="675"/>
      <c r="J1121" s="675"/>
      <c r="K1121" s="675"/>
      <c r="L1121" s="675"/>
      <c r="M1121" s="675"/>
      <c r="N1121" s="675"/>
      <c r="O1121" s="675"/>
      <c r="P1121" s="675"/>
      <c r="Q1121" s="675"/>
      <c r="R1121" s="675"/>
      <c r="S1121" s="675"/>
      <c r="T1121" s="675"/>
      <c r="U1121" s="675"/>
      <c r="V1121" s="675"/>
      <c r="W1121" s="327"/>
      <c r="X1121" s="327"/>
      <c r="Y1121" s="327"/>
      <c r="Z1121" s="327"/>
      <c r="AA1121" s="327"/>
    </row>
    <row r="1122" spans="1:27" s="40" customFormat="1" ht="15">
      <c r="A1122" s="327"/>
      <c r="B1122" s="327"/>
      <c r="C1122" s="327"/>
      <c r="D1122" s="327"/>
      <c r="E1122" s="327"/>
      <c r="F1122" s="327"/>
      <c r="G1122" s="675"/>
      <c r="H1122" s="675"/>
      <c r="I1122" s="675"/>
      <c r="J1122" s="675"/>
      <c r="K1122" s="675"/>
      <c r="L1122" s="675"/>
      <c r="M1122" s="675"/>
      <c r="N1122" s="675"/>
      <c r="O1122" s="675"/>
      <c r="P1122" s="675"/>
      <c r="Q1122" s="675"/>
      <c r="R1122" s="675"/>
      <c r="S1122" s="675"/>
      <c r="T1122" s="675"/>
      <c r="U1122" s="675"/>
      <c r="V1122" s="675"/>
      <c r="W1122" s="327"/>
      <c r="X1122" s="327"/>
      <c r="Y1122" s="327"/>
      <c r="Z1122" s="327"/>
      <c r="AA1122" s="327"/>
    </row>
    <row r="1123" spans="1:27" s="40" customFormat="1" ht="15">
      <c r="A1123" s="327"/>
      <c r="B1123" s="327"/>
      <c r="C1123" s="327"/>
      <c r="D1123" s="327"/>
      <c r="E1123" s="327"/>
      <c r="F1123" s="327"/>
      <c r="G1123" s="675"/>
      <c r="H1123" s="675"/>
      <c r="I1123" s="675"/>
      <c r="J1123" s="675"/>
      <c r="K1123" s="675"/>
      <c r="L1123" s="675"/>
      <c r="M1123" s="675"/>
      <c r="N1123" s="675"/>
      <c r="O1123" s="675"/>
      <c r="P1123" s="675"/>
      <c r="Q1123" s="675"/>
      <c r="R1123" s="675"/>
      <c r="S1123" s="675"/>
      <c r="T1123" s="675"/>
      <c r="U1123" s="675"/>
      <c r="V1123" s="675"/>
      <c r="W1123" s="327"/>
      <c r="X1123" s="327"/>
      <c r="Y1123" s="327"/>
      <c r="Z1123" s="327"/>
      <c r="AA1123" s="327"/>
    </row>
    <row r="1124" spans="1:27" s="40" customFormat="1" ht="15">
      <c r="A1124" s="327"/>
      <c r="B1124" s="327"/>
      <c r="C1124" s="327"/>
      <c r="D1124" s="327"/>
      <c r="E1124" s="327"/>
      <c r="F1124" s="327"/>
      <c r="G1124" s="675"/>
      <c r="H1124" s="675"/>
      <c r="I1124" s="675"/>
      <c r="J1124" s="675"/>
      <c r="K1124" s="675"/>
      <c r="L1124" s="675"/>
      <c r="M1124" s="675"/>
      <c r="N1124" s="675"/>
      <c r="O1124" s="675"/>
      <c r="P1124" s="675"/>
      <c r="Q1124" s="675"/>
      <c r="R1124" s="675"/>
      <c r="S1124" s="675"/>
      <c r="T1124" s="675"/>
      <c r="U1124" s="675"/>
      <c r="V1124" s="675"/>
      <c r="W1124" s="327"/>
      <c r="X1124" s="327"/>
      <c r="Y1124" s="327"/>
      <c r="Z1124" s="327"/>
      <c r="AA1124" s="327"/>
    </row>
    <row r="1125" spans="1:27" s="40" customFormat="1" ht="15">
      <c r="A1125" s="327"/>
      <c r="B1125" s="327"/>
      <c r="C1125" s="327"/>
      <c r="D1125" s="327"/>
      <c r="E1125" s="327"/>
      <c r="F1125" s="327"/>
      <c r="G1125" s="675"/>
      <c r="H1125" s="675"/>
      <c r="I1125" s="675"/>
      <c r="J1125" s="675"/>
      <c r="K1125" s="675"/>
      <c r="L1125" s="675"/>
      <c r="M1125" s="675"/>
      <c r="N1125" s="675"/>
      <c r="O1125" s="675"/>
      <c r="P1125" s="675"/>
      <c r="Q1125" s="675"/>
      <c r="R1125" s="675"/>
      <c r="S1125" s="675"/>
      <c r="T1125" s="675"/>
      <c r="U1125" s="675"/>
      <c r="V1125" s="675"/>
      <c r="W1125" s="327"/>
      <c r="X1125" s="327"/>
      <c r="Y1125" s="327"/>
      <c r="Z1125" s="327"/>
      <c r="AA1125" s="327"/>
    </row>
    <row r="1126" spans="1:27" s="40" customFormat="1" ht="15">
      <c r="A1126" s="327"/>
      <c r="B1126" s="327"/>
      <c r="C1126" s="327"/>
      <c r="D1126" s="327"/>
      <c r="E1126" s="327"/>
      <c r="F1126" s="327"/>
      <c r="G1126" s="675"/>
      <c r="H1126" s="675"/>
      <c r="I1126" s="675"/>
      <c r="J1126" s="675"/>
      <c r="K1126" s="675"/>
      <c r="L1126" s="675"/>
      <c r="M1126" s="675"/>
      <c r="N1126" s="675"/>
      <c r="O1126" s="675"/>
      <c r="P1126" s="675"/>
      <c r="Q1126" s="675"/>
      <c r="R1126" s="675"/>
      <c r="S1126" s="675"/>
      <c r="T1126" s="675"/>
      <c r="U1126" s="675"/>
      <c r="V1126" s="675"/>
      <c r="W1126" s="327"/>
      <c r="X1126" s="327"/>
      <c r="Y1126" s="327"/>
      <c r="Z1126" s="327"/>
      <c r="AA1126" s="327"/>
    </row>
    <row r="1127" spans="1:27" s="40" customFormat="1" ht="15">
      <c r="A1127" s="327"/>
      <c r="B1127" s="327"/>
      <c r="C1127" s="327"/>
      <c r="D1127" s="327"/>
      <c r="E1127" s="327"/>
      <c r="F1127" s="327"/>
      <c r="G1127" s="675"/>
      <c r="H1127" s="675"/>
      <c r="I1127" s="675"/>
      <c r="J1127" s="675"/>
      <c r="K1127" s="675"/>
      <c r="L1127" s="675"/>
      <c r="M1127" s="675"/>
      <c r="N1127" s="675"/>
      <c r="O1127" s="675"/>
      <c r="P1127" s="675"/>
      <c r="Q1127" s="675"/>
      <c r="R1127" s="675"/>
      <c r="S1127" s="675"/>
      <c r="T1127" s="675"/>
      <c r="U1127" s="675"/>
      <c r="V1127" s="675"/>
      <c r="W1127" s="327"/>
      <c r="X1127" s="327"/>
      <c r="Y1127" s="327"/>
      <c r="Z1127" s="327"/>
      <c r="AA1127" s="327"/>
    </row>
    <row r="1128" spans="1:27" s="40" customFormat="1" ht="15">
      <c r="A1128" s="327"/>
      <c r="B1128" s="327"/>
      <c r="C1128" s="327"/>
      <c r="D1128" s="327"/>
      <c r="E1128" s="327"/>
      <c r="F1128" s="327"/>
      <c r="G1128" s="675"/>
      <c r="H1128" s="675"/>
      <c r="I1128" s="675"/>
      <c r="J1128" s="675"/>
      <c r="K1128" s="675"/>
      <c r="L1128" s="675"/>
      <c r="M1128" s="675"/>
      <c r="N1128" s="675"/>
      <c r="O1128" s="675"/>
      <c r="P1128" s="675"/>
      <c r="Q1128" s="675"/>
      <c r="R1128" s="675"/>
      <c r="S1128" s="675"/>
      <c r="T1128" s="675"/>
      <c r="U1128" s="675"/>
      <c r="V1128" s="675"/>
      <c r="W1128" s="327"/>
      <c r="X1128" s="327"/>
      <c r="Y1128" s="327"/>
      <c r="Z1128" s="327"/>
      <c r="AA1128" s="327"/>
    </row>
    <row r="1129" spans="1:27" s="40" customFormat="1" ht="15">
      <c r="A1129" s="327"/>
      <c r="B1129" s="327"/>
      <c r="C1129" s="327"/>
      <c r="D1129" s="327"/>
      <c r="E1129" s="327"/>
      <c r="F1129" s="327"/>
      <c r="G1129" s="675"/>
      <c r="H1129" s="675"/>
      <c r="I1129" s="675"/>
      <c r="J1129" s="675"/>
      <c r="K1129" s="675"/>
      <c r="L1129" s="675"/>
      <c r="M1129" s="675"/>
      <c r="N1129" s="675"/>
      <c r="O1129" s="675"/>
      <c r="P1129" s="675"/>
      <c r="Q1129" s="675"/>
      <c r="R1129" s="675"/>
      <c r="S1129" s="675"/>
      <c r="T1129" s="675"/>
      <c r="U1129" s="675"/>
      <c r="V1129" s="675"/>
      <c r="W1129" s="327"/>
      <c r="X1129" s="327"/>
      <c r="Y1129" s="327"/>
      <c r="Z1129" s="327"/>
      <c r="AA1129" s="327"/>
    </row>
    <row r="1130" spans="1:27" s="40" customFormat="1" ht="15">
      <c r="A1130" s="327"/>
      <c r="B1130" s="327"/>
      <c r="C1130" s="327"/>
      <c r="D1130" s="327"/>
      <c r="E1130" s="327"/>
      <c r="F1130" s="327"/>
      <c r="G1130" s="675"/>
      <c r="H1130" s="675"/>
      <c r="I1130" s="675"/>
      <c r="J1130" s="675"/>
      <c r="K1130" s="675"/>
      <c r="L1130" s="675"/>
      <c r="M1130" s="675"/>
      <c r="N1130" s="675"/>
      <c r="O1130" s="675"/>
      <c r="P1130" s="675"/>
      <c r="Q1130" s="675"/>
      <c r="R1130" s="675"/>
      <c r="S1130" s="675"/>
      <c r="T1130" s="675"/>
      <c r="U1130" s="675"/>
      <c r="V1130" s="675"/>
      <c r="W1130" s="327"/>
      <c r="X1130" s="327"/>
      <c r="Y1130" s="327"/>
      <c r="Z1130" s="327"/>
      <c r="AA1130" s="327"/>
    </row>
    <row r="1131" spans="1:27" s="40" customFormat="1" ht="15">
      <c r="A1131" s="327"/>
      <c r="B1131" s="327"/>
      <c r="C1131" s="327"/>
      <c r="D1131" s="327"/>
      <c r="E1131" s="327"/>
      <c r="F1131" s="327"/>
      <c r="G1131" s="675"/>
      <c r="H1131" s="675"/>
      <c r="I1131" s="675"/>
      <c r="J1131" s="675"/>
      <c r="K1131" s="675"/>
      <c r="L1131" s="675"/>
      <c r="M1131" s="675"/>
      <c r="N1131" s="675"/>
      <c r="O1131" s="675"/>
      <c r="P1131" s="675"/>
      <c r="Q1131" s="675"/>
      <c r="R1131" s="675"/>
      <c r="S1131" s="675"/>
      <c r="T1131" s="675"/>
      <c r="U1131" s="675"/>
      <c r="V1131" s="675"/>
      <c r="W1131" s="327"/>
      <c r="X1131" s="327"/>
      <c r="Y1131" s="327"/>
      <c r="Z1131" s="327"/>
      <c r="AA1131" s="327"/>
    </row>
    <row r="1132" spans="1:27" s="40" customFormat="1" ht="15">
      <c r="A1132" s="327"/>
      <c r="B1132" s="327"/>
      <c r="C1132" s="327"/>
      <c r="D1132" s="327"/>
      <c r="E1132" s="327"/>
      <c r="F1132" s="327"/>
      <c r="G1132" s="675"/>
      <c r="H1132" s="675"/>
      <c r="I1132" s="675"/>
      <c r="J1132" s="675"/>
      <c r="K1132" s="675"/>
      <c r="L1132" s="675"/>
      <c r="M1132" s="675"/>
      <c r="N1132" s="675"/>
      <c r="O1132" s="675"/>
      <c r="P1132" s="675"/>
      <c r="Q1132" s="675"/>
      <c r="R1132" s="675"/>
      <c r="S1132" s="675"/>
      <c r="T1132" s="675"/>
      <c r="U1132" s="675"/>
      <c r="V1132" s="675"/>
      <c r="W1132" s="327"/>
      <c r="X1132" s="327"/>
      <c r="Y1132" s="327"/>
      <c r="Z1132" s="327"/>
      <c r="AA1132" s="327"/>
    </row>
    <row r="1133" spans="1:27" s="40" customFormat="1" ht="15">
      <c r="A1133" s="327"/>
      <c r="B1133" s="327"/>
      <c r="C1133" s="327"/>
      <c r="D1133" s="327"/>
      <c r="E1133" s="327"/>
      <c r="F1133" s="327"/>
      <c r="G1133" s="675"/>
      <c r="H1133" s="675"/>
      <c r="I1133" s="675"/>
      <c r="J1133" s="675"/>
      <c r="K1133" s="675"/>
      <c r="L1133" s="675"/>
      <c r="M1133" s="675"/>
      <c r="N1133" s="675"/>
      <c r="O1133" s="675"/>
      <c r="P1133" s="675"/>
      <c r="Q1133" s="675"/>
      <c r="R1133" s="675"/>
      <c r="S1133" s="675"/>
      <c r="T1133" s="675"/>
      <c r="U1133" s="675"/>
      <c r="V1133" s="675"/>
      <c r="W1133" s="327"/>
      <c r="X1133" s="327"/>
      <c r="Y1133" s="327"/>
      <c r="Z1133" s="327"/>
      <c r="AA1133" s="327"/>
    </row>
    <row r="1134" spans="1:27" s="40" customFormat="1" ht="15">
      <c r="A1134" s="327"/>
      <c r="B1134" s="327"/>
      <c r="C1134" s="327"/>
      <c r="D1134" s="327"/>
      <c r="E1134" s="327"/>
      <c r="F1134" s="327"/>
      <c r="G1134" s="675"/>
      <c r="H1134" s="675"/>
      <c r="I1134" s="675"/>
      <c r="J1134" s="675"/>
      <c r="K1134" s="675"/>
      <c r="L1134" s="675"/>
      <c r="M1134" s="675"/>
      <c r="N1134" s="675"/>
      <c r="O1134" s="675"/>
      <c r="P1134" s="675"/>
      <c r="Q1134" s="675"/>
      <c r="R1134" s="675"/>
      <c r="S1134" s="675"/>
      <c r="T1134" s="675"/>
      <c r="U1134" s="675"/>
      <c r="V1134" s="675"/>
      <c r="W1134" s="327"/>
      <c r="X1134" s="327"/>
      <c r="Y1134" s="327"/>
      <c r="Z1134" s="327"/>
      <c r="AA1134" s="327"/>
    </row>
    <row r="1135" spans="1:27" s="40" customFormat="1" ht="15">
      <c r="A1135" s="327"/>
      <c r="B1135" s="327"/>
      <c r="C1135" s="327"/>
      <c r="D1135" s="327"/>
      <c r="E1135" s="327"/>
      <c r="F1135" s="327"/>
      <c r="G1135" s="675"/>
      <c r="H1135" s="675"/>
      <c r="I1135" s="675"/>
      <c r="J1135" s="675"/>
      <c r="K1135" s="675"/>
      <c r="L1135" s="675"/>
      <c r="M1135" s="675"/>
      <c r="N1135" s="675"/>
      <c r="O1135" s="675"/>
      <c r="P1135" s="675"/>
      <c r="Q1135" s="675"/>
      <c r="R1135" s="675"/>
      <c r="S1135" s="675"/>
      <c r="T1135" s="675"/>
      <c r="U1135" s="675"/>
      <c r="V1135" s="675"/>
      <c r="W1135" s="327"/>
      <c r="X1135" s="327"/>
      <c r="Y1135" s="327"/>
      <c r="Z1135" s="327"/>
      <c r="AA1135" s="327"/>
    </row>
    <row r="1136" spans="1:27" s="40" customFormat="1" ht="15">
      <c r="A1136" s="327"/>
      <c r="B1136" s="327"/>
      <c r="C1136" s="327"/>
      <c r="D1136" s="327"/>
      <c r="E1136" s="327"/>
      <c r="F1136" s="327"/>
      <c r="G1136" s="675"/>
      <c r="H1136" s="675"/>
      <c r="I1136" s="675"/>
      <c r="J1136" s="675"/>
      <c r="K1136" s="675"/>
      <c r="L1136" s="675"/>
      <c r="M1136" s="675"/>
      <c r="N1136" s="675"/>
      <c r="O1136" s="675"/>
      <c r="P1136" s="675"/>
      <c r="Q1136" s="675"/>
      <c r="R1136" s="675"/>
      <c r="S1136" s="675"/>
      <c r="T1136" s="675"/>
      <c r="U1136" s="675"/>
      <c r="V1136" s="675"/>
      <c r="W1136" s="327"/>
      <c r="X1136" s="327"/>
      <c r="Y1136" s="327"/>
      <c r="Z1136" s="327"/>
      <c r="AA1136" s="327"/>
    </row>
    <row r="1137" spans="1:27" s="40" customFormat="1" ht="15">
      <c r="A1137" s="327"/>
      <c r="B1137" s="327"/>
      <c r="C1137" s="327"/>
      <c r="D1137" s="327"/>
      <c r="E1137" s="327"/>
      <c r="F1137" s="327"/>
      <c r="G1137" s="675"/>
      <c r="H1137" s="675"/>
      <c r="I1137" s="675"/>
      <c r="J1137" s="675"/>
      <c r="K1137" s="675"/>
      <c r="L1137" s="675"/>
      <c r="M1137" s="675"/>
      <c r="N1137" s="675"/>
      <c r="O1137" s="675"/>
      <c r="P1137" s="675"/>
      <c r="Q1137" s="675"/>
      <c r="R1137" s="675"/>
      <c r="S1137" s="675"/>
      <c r="T1137" s="675"/>
      <c r="U1137" s="675"/>
      <c r="V1137" s="675"/>
      <c r="W1137" s="327"/>
      <c r="X1137" s="327"/>
      <c r="Y1137" s="327"/>
      <c r="Z1137" s="327"/>
      <c r="AA1137" s="327"/>
    </row>
    <row r="1138" spans="1:27" s="40" customFormat="1" ht="15">
      <c r="A1138" s="327"/>
      <c r="B1138" s="327"/>
      <c r="C1138" s="327"/>
      <c r="D1138" s="327"/>
      <c r="E1138" s="327"/>
      <c r="F1138" s="327"/>
      <c r="G1138" s="675"/>
      <c r="H1138" s="675"/>
      <c r="I1138" s="675"/>
      <c r="J1138" s="675"/>
      <c r="K1138" s="675"/>
      <c r="L1138" s="675"/>
      <c r="M1138" s="675"/>
      <c r="N1138" s="675"/>
      <c r="O1138" s="675"/>
      <c r="P1138" s="675"/>
      <c r="Q1138" s="675"/>
      <c r="R1138" s="675"/>
      <c r="S1138" s="675"/>
      <c r="T1138" s="675"/>
      <c r="U1138" s="675"/>
      <c r="V1138" s="675"/>
      <c r="W1138" s="327"/>
      <c r="X1138" s="327"/>
      <c r="Y1138" s="327"/>
      <c r="Z1138" s="327"/>
      <c r="AA1138" s="327"/>
    </row>
    <row r="1139" spans="1:27" s="40" customFormat="1" ht="15">
      <c r="A1139" s="327"/>
      <c r="B1139" s="327"/>
      <c r="C1139" s="327"/>
      <c r="D1139" s="327"/>
      <c r="E1139" s="327"/>
      <c r="F1139" s="327"/>
      <c r="G1139" s="675"/>
      <c r="H1139" s="675"/>
      <c r="I1139" s="675"/>
      <c r="J1139" s="675"/>
      <c r="K1139" s="675"/>
      <c r="L1139" s="675"/>
      <c r="M1139" s="675"/>
      <c r="N1139" s="675"/>
      <c r="O1139" s="675"/>
      <c r="P1139" s="675"/>
      <c r="Q1139" s="675"/>
      <c r="R1139" s="675"/>
      <c r="S1139" s="675"/>
      <c r="T1139" s="675"/>
      <c r="U1139" s="675"/>
      <c r="V1139" s="675"/>
      <c r="W1139" s="327"/>
      <c r="X1139" s="327"/>
      <c r="Y1139" s="327"/>
      <c r="Z1139" s="327"/>
      <c r="AA1139" s="327"/>
    </row>
    <row r="1140" spans="1:27" s="40" customFormat="1" ht="15">
      <c r="A1140" s="327"/>
      <c r="B1140" s="327"/>
      <c r="C1140" s="327"/>
      <c r="D1140" s="327"/>
      <c r="E1140" s="327"/>
      <c r="F1140" s="327"/>
      <c r="G1140" s="675"/>
      <c r="H1140" s="675"/>
      <c r="I1140" s="675"/>
      <c r="J1140" s="675"/>
      <c r="K1140" s="675"/>
      <c r="L1140" s="675"/>
      <c r="M1140" s="675"/>
      <c r="N1140" s="675"/>
      <c r="O1140" s="675"/>
      <c r="P1140" s="675"/>
      <c r="Q1140" s="675"/>
      <c r="R1140" s="675"/>
      <c r="S1140" s="675"/>
      <c r="T1140" s="675"/>
      <c r="U1140" s="675"/>
      <c r="V1140" s="675"/>
      <c r="W1140" s="327"/>
      <c r="X1140" s="327"/>
      <c r="Y1140" s="327"/>
      <c r="Z1140" s="327"/>
      <c r="AA1140" s="327"/>
    </row>
    <row r="1141" spans="1:27" s="40" customFormat="1" ht="15">
      <c r="A1141" s="327"/>
      <c r="B1141" s="327"/>
      <c r="C1141" s="327"/>
      <c r="D1141" s="327"/>
      <c r="E1141" s="327"/>
      <c r="F1141" s="327"/>
      <c r="G1141" s="675"/>
      <c r="H1141" s="675"/>
      <c r="I1141" s="675"/>
      <c r="J1141" s="675"/>
      <c r="K1141" s="675"/>
      <c r="L1141" s="675"/>
      <c r="M1141" s="675"/>
      <c r="N1141" s="675"/>
      <c r="O1141" s="675"/>
      <c r="P1141" s="675"/>
      <c r="Q1141" s="675"/>
      <c r="R1141" s="675"/>
      <c r="S1141" s="675"/>
      <c r="T1141" s="675"/>
      <c r="U1141" s="675"/>
      <c r="V1141" s="675"/>
      <c r="W1141" s="327"/>
      <c r="X1141" s="327"/>
      <c r="Y1141" s="327"/>
      <c r="Z1141" s="327"/>
      <c r="AA1141" s="327"/>
    </row>
    <row r="1142" spans="1:27" s="40" customFormat="1" ht="15">
      <c r="A1142" s="327"/>
      <c r="B1142" s="327"/>
      <c r="C1142" s="327"/>
      <c r="D1142" s="327"/>
      <c r="E1142" s="327"/>
      <c r="F1142" s="327"/>
      <c r="G1142" s="675"/>
      <c r="H1142" s="675"/>
      <c r="I1142" s="675"/>
      <c r="J1142" s="675"/>
      <c r="K1142" s="675"/>
      <c r="L1142" s="675"/>
      <c r="M1142" s="675"/>
      <c r="N1142" s="675"/>
      <c r="O1142" s="675"/>
      <c r="P1142" s="675"/>
      <c r="Q1142" s="675"/>
      <c r="R1142" s="675"/>
      <c r="S1142" s="675"/>
      <c r="T1142" s="675"/>
      <c r="U1142" s="675"/>
      <c r="V1142" s="675"/>
      <c r="W1142" s="327"/>
      <c r="X1142" s="327"/>
      <c r="Y1142" s="327"/>
      <c r="Z1142" s="327"/>
      <c r="AA1142" s="327"/>
    </row>
    <row r="1143" spans="1:27" s="40" customFormat="1" ht="15">
      <c r="A1143" s="327"/>
      <c r="B1143" s="327"/>
      <c r="C1143" s="327"/>
      <c r="D1143" s="327"/>
      <c r="E1143" s="327"/>
      <c r="F1143" s="327"/>
      <c r="G1143" s="675"/>
      <c r="H1143" s="675"/>
      <c r="I1143" s="675"/>
      <c r="J1143" s="675"/>
      <c r="K1143" s="675"/>
      <c r="L1143" s="675"/>
      <c r="M1143" s="675"/>
      <c r="N1143" s="675"/>
      <c r="O1143" s="675"/>
      <c r="P1143" s="675"/>
      <c r="Q1143" s="675"/>
      <c r="R1143" s="675"/>
      <c r="S1143" s="675"/>
      <c r="T1143" s="675"/>
      <c r="U1143" s="675"/>
      <c r="V1143" s="675"/>
      <c r="W1143" s="327"/>
      <c r="X1143" s="327"/>
      <c r="Y1143" s="327"/>
      <c r="Z1143" s="327"/>
      <c r="AA1143" s="327"/>
    </row>
    <row r="1144" spans="1:27" s="40" customFormat="1" ht="15">
      <c r="A1144" s="327"/>
      <c r="B1144" s="327"/>
      <c r="C1144" s="327"/>
      <c r="D1144" s="327"/>
      <c r="E1144" s="327"/>
      <c r="F1144" s="327"/>
      <c r="G1144" s="675"/>
      <c r="H1144" s="675"/>
      <c r="I1144" s="675"/>
      <c r="J1144" s="675"/>
      <c r="K1144" s="675"/>
      <c r="L1144" s="675"/>
      <c r="M1144" s="675"/>
      <c r="N1144" s="675"/>
      <c r="O1144" s="675"/>
      <c r="P1144" s="675"/>
      <c r="Q1144" s="675"/>
      <c r="R1144" s="675"/>
      <c r="S1144" s="675"/>
      <c r="T1144" s="675"/>
      <c r="U1144" s="675"/>
      <c r="V1144" s="675"/>
      <c r="W1144" s="327"/>
      <c r="X1144" s="327"/>
      <c r="Y1144" s="327"/>
      <c r="Z1144" s="327"/>
      <c r="AA1144" s="327"/>
    </row>
    <row r="1145" spans="1:27" s="40" customFormat="1" ht="15">
      <c r="A1145" s="327"/>
      <c r="B1145" s="327"/>
      <c r="C1145" s="327"/>
      <c r="D1145" s="327"/>
      <c r="E1145" s="327"/>
      <c r="F1145" s="327"/>
      <c r="G1145" s="675"/>
      <c r="H1145" s="675"/>
      <c r="I1145" s="675"/>
      <c r="J1145" s="675"/>
      <c r="K1145" s="675"/>
      <c r="L1145" s="675"/>
      <c r="M1145" s="675"/>
      <c r="N1145" s="675"/>
      <c r="O1145" s="675"/>
      <c r="P1145" s="675"/>
      <c r="Q1145" s="675"/>
      <c r="R1145" s="675"/>
      <c r="S1145" s="675"/>
      <c r="T1145" s="675"/>
      <c r="U1145" s="675"/>
      <c r="V1145" s="675"/>
      <c r="W1145" s="327"/>
      <c r="X1145" s="327"/>
      <c r="Y1145" s="327"/>
      <c r="Z1145" s="327"/>
      <c r="AA1145" s="327"/>
    </row>
    <row r="1146" spans="1:27" s="40" customFormat="1" ht="15">
      <c r="A1146" s="327"/>
      <c r="B1146" s="327"/>
      <c r="C1146" s="327"/>
      <c r="D1146" s="327"/>
      <c r="E1146" s="327"/>
      <c r="F1146" s="327"/>
      <c r="G1146" s="675"/>
      <c r="H1146" s="675"/>
      <c r="I1146" s="675"/>
      <c r="J1146" s="675"/>
      <c r="K1146" s="675"/>
      <c r="L1146" s="675"/>
      <c r="M1146" s="675"/>
      <c r="N1146" s="675"/>
      <c r="O1146" s="675"/>
      <c r="P1146" s="675"/>
      <c r="Q1146" s="675"/>
      <c r="R1146" s="675"/>
      <c r="S1146" s="675"/>
      <c r="T1146" s="675"/>
      <c r="U1146" s="675"/>
      <c r="V1146" s="675"/>
      <c r="W1146" s="327"/>
      <c r="X1146" s="327"/>
      <c r="Y1146" s="327"/>
      <c r="Z1146" s="327"/>
      <c r="AA1146" s="327"/>
    </row>
    <row r="1147" spans="1:27" s="40" customFormat="1" ht="15">
      <c r="A1147" s="327"/>
      <c r="B1147" s="327"/>
      <c r="C1147" s="327"/>
      <c r="D1147" s="327"/>
      <c r="E1147" s="327"/>
      <c r="F1147" s="327"/>
      <c r="G1147" s="675"/>
      <c r="H1147" s="675"/>
      <c r="I1147" s="675"/>
      <c r="J1147" s="675"/>
      <c r="K1147" s="675"/>
      <c r="L1147" s="675"/>
      <c r="M1147" s="675"/>
      <c r="N1147" s="675"/>
      <c r="O1147" s="675"/>
      <c r="P1147" s="675"/>
      <c r="Q1147" s="675"/>
      <c r="R1147" s="675"/>
      <c r="S1147" s="675"/>
      <c r="T1147" s="675"/>
      <c r="U1147" s="675"/>
      <c r="V1147" s="675"/>
      <c r="W1147" s="327"/>
      <c r="X1147" s="327"/>
      <c r="Y1147" s="327"/>
      <c r="Z1147" s="327"/>
      <c r="AA1147" s="327"/>
    </row>
    <row r="1148" spans="1:27" s="40" customFormat="1" ht="15">
      <c r="A1148" s="327"/>
      <c r="B1148" s="327"/>
      <c r="C1148" s="327"/>
      <c r="D1148" s="327"/>
      <c r="E1148" s="327"/>
      <c r="F1148" s="327"/>
      <c r="G1148" s="675"/>
      <c r="H1148" s="675"/>
      <c r="I1148" s="675"/>
      <c r="J1148" s="675"/>
      <c r="K1148" s="675"/>
      <c r="L1148" s="675"/>
      <c r="M1148" s="675"/>
      <c r="N1148" s="675"/>
      <c r="O1148" s="675"/>
      <c r="P1148" s="675"/>
      <c r="Q1148" s="675"/>
      <c r="R1148" s="675"/>
      <c r="S1148" s="675"/>
      <c r="T1148" s="675"/>
      <c r="U1148" s="675"/>
      <c r="V1148" s="675"/>
      <c r="W1148" s="327"/>
      <c r="X1148" s="327"/>
      <c r="Y1148" s="327"/>
      <c r="Z1148" s="327"/>
      <c r="AA1148" s="327"/>
    </row>
    <row r="1149" spans="1:27" s="40" customFormat="1" ht="15">
      <c r="A1149" s="327"/>
      <c r="B1149" s="327"/>
      <c r="C1149" s="327"/>
      <c r="D1149" s="327"/>
      <c r="E1149" s="327"/>
      <c r="F1149" s="327"/>
      <c r="G1149" s="675"/>
      <c r="H1149" s="675"/>
      <c r="I1149" s="675"/>
      <c r="J1149" s="675"/>
      <c r="K1149" s="675"/>
      <c r="L1149" s="675"/>
      <c r="M1149" s="675"/>
      <c r="N1149" s="675"/>
      <c r="O1149" s="675"/>
      <c r="P1149" s="675"/>
      <c r="Q1149" s="675"/>
      <c r="R1149" s="675"/>
      <c r="S1149" s="675"/>
      <c r="T1149" s="675"/>
      <c r="U1149" s="675"/>
      <c r="V1149" s="675"/>
      <c r="W1149" s="327"/>
      <c r="X1149" s="327"/>
      <c r="Y1149" s="327"/>
      <c r="Z1149" s="327"/>
      <c r="AA1149" s="327"/>
    </row>
    <row r="1150" spans="1:27" s="40" customFormat="1" ht="15">
      <c r="A1150" s="327"/>
      <c r="B1150" s="327"/>
      <c r="C1150" s="327"/>
      <c r="D1150" s="327"/>
      <c r="E1150" s="327"/>
      <c r="F1150" s="327"/>
      <c r="G1150" s="675"/>
      <c r="H1150" s="675"/>
      <c r="I1150" s="675"/>
      <c r="J1150" s="675"/>
      <c r="K1150" s="675"/>
      <c r="L1150" s="675"/>
      <c r="M1150" s="675"/>
      <c r="N1150" s="675"/>
      <c r="O1150" s="675"/>
      <c r="P1150" s="675"/>
      <c r="Q1150" s="675"/>
      <c r="R1150" s="675"/>
      <c r="S1150" s="675"/>
      <c r="T1150" s="675"/>
      <c r="U1150" s="675"/>
      <c r="V1150" s="675"/>
      <c r="W1150" s="327"/>
      <c r="X1150" s="327"/>
      <c r="Y1150" s="327"/>
      <c r="Z1150" s="327"/>
      <c r="AA1150" s="327"/>
    </row>
    <row r="1151" spans="1:27" s="40" customFormat="1" ht="15">
      <c r="A1151" s="327"/>
      <c r="B1151" s="327"/>
      <c r="C1151" s="327"/>
      <c r="D1151" s="327"/>
      <c r="E1151" s="327"/>
      <c r="F1151" s="327"/>
      <c r="G1151" s="675"/>
      <c r="H1151" s="675"/>
      <c r="I1151" s="675"/>
      <c r="J1151" s="675"/>
      <c r="K1151" s="675"/>
      <c r="L1151" s="675"/>
      <c r="M1151" s="675"/>
      <c r="N1151" s="675"/>
      <c r="O1151" s="675"/>
      <c r="P1151" s="675"/>
      <c r="Q1151" s="675"/>
      <c r="R1151" s="675"/>
      <c r="S1151" s="675"/>
      <c r="T1151" s="675"/>
      <c r="U1151" s="675"/>
      <c r="V1151" s="675"/>
      <c r="W1151" s="327"/>
      <c r="X1151" s="327"/>
      <c r="Y1151" s="327"/>
      <c r="Z1151" s="327"/>
      <c r="AA1151" s="327"/>
    </row>
    <row r="1152" spans="1:27" s="40" customFormat="1" ht="15">
      <c r="A1152" s="327"/>
      <c r="B1152" s="327"/>
      <c r="C1152" s="327"/>
      <c r="D1152" s="327"/>
      <c r="E1152" s="327"/>
      <c r="F1152" s="327"/>
      <c r="G1152" s="675"/>
      <c r="H1152" s="675"/>
      <c r="I1152" s="675"/>
      <c r="J1152" s="675"/>
      <c r="K1152" s="675"/>
      <c r="L1152" s="675"/>
      <c r="M1152" s="675"/>
      <c r="N1152" s="675"/>
      <c r="O1152" s="675"/>
      <c r="P1152" s="675"/>
      <c r="Q1152" s="675"/>
      <c r="R1152" s="675"/>
      <c r="S1152" s="675"/>
      <c r="T1152" s="675"/>
      <c r="U1152" s="675"/>
      <c r="V1152" s="675"/>
      <c r="W1152" s="327"/>
      <c r="X1152" s="327"/>
      <c r="Y1152" s="327"/>
      <c r="Z1152" s="327"/>
      <c r="AA1152" s="327"/>
    </row>
    <row r="1153" spans="1:27" s="40" customFormat="1" ht="15">
      <c r="A1153" s="327"/>
      <c r="B1153" s="327"/>
      <c r="C1153" s="327"/>
      <c r="D1153" s="327"/>
      <c r="E1153" s="327"/>
      <c r="F1153" s="327"/>
      <c r="G1153" s="675"/>
      <c r="H1153" s="675"/>
      <c r="I1153" s="675"/>
      <c r="J1153" s="675"/>
      <c r="K1153" s="675"/>
      <c r="L1153" s="675"/>
      <c r="M1153" s="675"/>
      <c r="N1153" s="675"/>
      <c r="O1153" s="675"/>
      <c r="P1153" s="675"/>
      <c r="Q1153" s="675"/>
      <c r="R1153" s="675"/>
      <c r="S1153" s="675"/>
      <c r="T1153" s="675"/>
      <c r="U1153" s="675"/>
      <c r="V1153" s="675"/>
      <c r="W1153" s="327"/>
      <c r="X1153" s="327"/>
      <c r="Y1153" s="327"/>
      <c r="Z1153" s="327"/>
      <c r="AA1153" s="327"/>
    </row>
    <row r="1154" spans="1:27" s="40" customFormat="1" ht="15">
      <c r="A1154" s="327"/>
      <c r="B1154" s="327"/>
      <c r="C1154" s="327"/>
      <c r="D1154" s="327"/>
      <c r="E1154" s="327"/>
      <c r="F1154" s="327"/>
      <c r="G1154" s="675"/>
      <c r="H1154" s="675"/>
      <c r="I1154" s="675"/>
      <c r="J1154" s="675"/>
      <c r="K1154" s="675"/>
      <c r="L1154" s="675"/>
      <c r="M1154" s="675"/>
      <c r="N1154" s="675"/>
      <c r="O1154" s="675"/>
      <c r="P1154" s="675"/>
      <c r="Q1154" s="675"/>
      <c r="R1154" s="675"/>
      <c r="S1154" s="675"/>
      <c r="T1154" s="675"/>
      <c r="U1154" s="675"/>
      <c r="V1154" s="675"/>
      <c r="W1154" s="327"/>
      <c r="X1154" s="327"/>
      <c r="Y1154" s="327"/>
      <c r="Z1154" s="327"/>
      <c r="AA1154" s="327"/>
    </row>
    <row r="1155" spans="1:27" s="40" customFormat="1" ht="15">
      <c r="A1155" s="327"/>
      <c r="B1155" s="327"/>
      <c r="C1155" s="327"/>
      <c r="D1155" s="327"/>
      <c r="E1155" s="327"/>
      <c r="F1155" s="327"/>
      <c r="G1155" s="675"/>
      <c r="H1155" s="675"/>
      <c r="I1155" s="675"/>
      <c r="J1155" s="675"/>
      <c r="K1155" s="675"/>
      <c r="L1155" s="675"/>
      <c r="M1155" s="675"/>
      <c r="N1155" s="675"/>
      <c r="O1155" s="675"/>
      <c r="P1155" s="675"/>
      <c r="Q1155" s="675"/>
      <c r="R1155" s="675"/>
      <c r="S1155" s="675"/>
      <c r="T1155" s="675"/>
      <c r="U1155" s="675"/>
      <c r="V1155" s="675"/>
      <c r="W1155" s="327"/>
      <c r="X1155" s="327"/>
      <c r="Y1155" s="327"/>
      <c r="Z1155" s="327"/>
      <c r="AA1155" s="327"/>
    </row>
    <row r="1156" spans="1:27" s="40" customFormat="1" ht="15">
      <c r="A1156" s="327"/>
      <c r="B1156" s="327"/>
      <c r="C1156" s="327"/>
      <c r="D1156" s="327"/>
      <c r="E1156" s="327"/>
      <c r="F1156" s="327"/>
      <c r="G1156" s="675"/>
      <c r="H1156" s="675"/>
      <c r="I1156" s="675"/>
      <c r="J1156" s="675"/>
      <c r="K1156" s="675"/>
      <c r="L1156" s="675"/>
      <c r="M1156" s="675"/>
      <c r="N1156" s="675"/>
      <c r="O1156" s="675"/>
      <c r="P1156" s="675"/>
      <c r="Q1156" s="675"/>
      <c r="R1156" s="675"/>
      <c r="S1156" s="675"/>
      <c r="T1156" s="675"/>
      <c r="U1156" s="675"/>
      <c r="V1156" s="675"/>
      <c r="W1156" s="327"/>
      <c r="X1156" s="327"/>
      <c r="Y1156" s="327"/>
      <c r="Z1156" s="327"/>
      <c r="AA1156" s="327"/>
    </row>
    <row r="1157" spans="1:27" s="40" customFormat="1" ht="15">
      <c r="A1157" s="327"/>
      <c r="B1157" s="327"/>
      <c r="C1157" s="327"/>
      <c r="D1157" s="327"/>
      <c r="E1157" s="327"/>
      <c r="F1157" s="327"/>
      <c r="G1157" s="675"/>
      <c r="H1157" s="675"/>
      <c r="I1157" s="675"/>
      <c r="J1157" s="675"/>
      <c r="K1157" s="675"/>
      <c r="L1157" s="675"/>
      <c r="M1157" s="675"/>
      <c r="N1157" s="675"/>
      <c r="O1157" s="675"/>
      <c r="P1157" s="675"/>
      <c r="Q1157" s="675"/>
      <c r="R1157" s="675"/>
      <c r="S1157" s="675"/>
      <c r="T1157" s="675"/>
      <c r="U1157" s="675"/>
      <c r="V1157" s="675"/>
      <c r="W1157" s="327"/>
      <c r="X1157" s="327"/>
      <c r="Y1157" s="327"/>
      <c r="Z1157" s="327"/>
      <c r="AA1157" s="327"/>
    </row>
    <row r="1158" spans="1:27" s="40" customFormat="1" ht="15">
      <c r="A1158" s="327"/>
      <c r="B1158" s="327"/>
      <c r="C1158" s="327"/>
      <c r="D1158" s="327"/>
      <c r="E1158" s="327"/>
      <c r="F1158" s="327"/>
      <c r="G1158" s="675"/>
      <c r="H1158" s="675"/>
      <c r="I1158" s="675"/>
      <c r="J1158" s="675"/>
      <c r="K1158" s="675"/>
      <c r="L1158" s="675"/>
      <c r="M1158" s="675"/>
      <c r="N1158" s="675"/>
      <c r="O1158" s="675"/>
      <c r="P1158" s="675"/>
      <c r="Q1158" s="675"/>
      <c r="R1158" s="675"/>
      <c r="S1158" s="675"/>
      <c r="T1158" s="675"/>
      <c r="U1158" s="675"/>
      <c r="V1158" s="675"/>
      <c r="W1158" s="327"/>
      <c r="X1158" s="327"/>
      <c r="Y1158" s="327"/>
      <c r="Z1158" s="327"/>
      <c r="AA1158" s="327"/>
    </row>
    <row r="1159" spans="1:27" s="40" customFormat="1" ht="15">
      <c r="A1159" s="327"/>
      <c r="B1159" s="327"/>
      <c r="C1159" s="327"/>
      <c r="D1159" s="327"/>
      <c r="E1159" s="327"/>
      <c r="F1159" s="327"/>
      <c r="G1159" s="675"/>
      <c r="H1159" s="675"/>
      <c r="I1159" s="675"/>
      <c r="J1159" s="675"/>
      <c r="K1159" s="675"/>
      <c r="L1159" s="675"/>
      <c r="M1159" s="675"/>
      <c r="N1159" s="675"/>
      <c r="O1159" s="675"/>
      <c r="P1159" s="675"/>
      <c r="Q1159" s="675"/>
      <c r="R1159" s="675"/>
      <c r="S1159" s="675"/>
      <c r="T1159" s="675"/>
      <c r="U1159" s="675"/>
      <c r="V1159" s="675"/>
      <c r="W1159" s="327"/>
      <c r="X1159" s="327"/>
      <c r="Y1159" s="327"/>
      <c r="Z1159" s="327"/>
      <c r="AA1159" s="327"/>
    </row>
    <row r="1160" spans="1:27" s="40" customFormat="1" ht="15">
      <c r="A1160" s="327"/>
      <c r="B1160" s="327"/>
      <c r="C1160" s="327"/>
      <c r="D1160" s="327"/>
      <c r="E1160" s="327"/>
      <c r="F1160" s="327"/>
      <c r="G1160" s="675"/>
      <c r="H1160" s="675"/>
      <c r="I1160" s="675"/>
      <c r="J1160" s="675"/>
      <c r="K1160" s="675"/>
      <c r="L1160" s="675"/>
      <c r="M1160" s="675"/>
      <c r="N1160" s="675"/>
      <c r="O1160" s="675"/>
      <c r="P1160" s="675"/>
      <c r="Q1160" s="675"/>
      <c r="R1160" s="675"/>
      <c r="S1160" s="675"/>
      <c r="T1160" s="675"/>
      <c r="U1160" s="675"/>
      <c r="V1160" s="675"/>
      <c r="W1160" s="327"/>
      <c r="X1160" s="327"/>
      <c r="Y1160" s="327"/>
      <c r="Z1160" s="327"/>
      <c r="AA1160" s="327"/>
    </row>
    <row r="1161" spans="1:27" s="40" customFormat="1" ht="15">
      <c r="A1161" s="327"/>
      <c r="B1161" s="327"/>
      <c r="C1161" s="327"/>
      <c r="D1161" s="327"/>
      <c r="E1161" s="327"/>
      <c r="F1161" s="327"/>
      <c r="G1161" s="675"/>
      <c r="H1161" s="675"/>
      <c r="I1161" s="675"/>
      <c r="J1161" s="675"/>
      <c r="K1161" s="675"/>
      <c r="L1161" s="675"/>
      <c r="M1161" s="675"/>
      <c r="N1161" s="675"/>
      <c r="O1161" s="675"/>
      <c r="P1161" s="675"/>
      <c r="Q1161" s="675"/>
      <c r="R1161" s="675"/>
      <c r="S1161" s="675"/>
      <c r="T1161" s="675"/>
      <c r="U1161" s="675"/>
      <c r="V1161" s="675"/>
      <c r="W1161" s="327"/>
      <c r="X1161" s="327"/>
      <c r="Y1161" s="327"/>
      <c r="Z1161" s="327"/>
      <c r="AA1161" s="327"/>
    </row>
    <row r="1162" spans="1:27" s="40" customFormat="1" ht="15">
      <c r="A1162" s="327"/>
      <c r="B1162" s="327"/>
      <c r="C1162" s="327"/>
      <c r="D1162" s="327"/>
      <c r="E1162" s="327"/>
      <c r="F1162" s="327"/>
      <c r="G1162" s="675"/>
      <c r="H1162" s="675"/>
      <c r="I1162" s="675"/>
      <c r="J1162" s="675"/>
      <c r="K1162" s="675"/>
      <c r="L1162" s="675"/>
      <c r="M1162" s="675"/>
      <c r="N1162" s="675"/>
      <c r="O1162" s="675"/>
      <c r="P1162" s="675"/>
      <c r="Q1162" s="675"/>
      <c r="R1162" s="675"/>
      <c r="S1162" s="675"/>
      <c r="T1162" s="675"/>
      <c r="U1162" s="675"/>
      <c r="V1162" s="675"/>
      <c r="W1162" s="327"/>
      <c r="X1162" s="327"/>
      <c r="Y1162" s="327"/>
      <c r="Z1162" s="327"/>
      <c r="AA1162" s="327"/>
    </row>
    <row r="1163" spans="1:27" s="40" customFormat="1" ht="15">
      <c r="A1163" s="327"/>
      <c r="B1163" s="327"/>
      <c r="C1163" s="327"/>
      <c r="D1163" s="327"/>
      <c r="E1163" s="327"/>
      <c r="F1163" s="327"/>
      <c r="G1163" s="675"/>
      <c r="H1163" s="675"/>
      <c r="I1163" s="675"/>
      <c r="J1163" s="675"/>
      <c r="K1163" s="675"/>
      <c r="L1163" s="675"/>
      <c r="M1163" s="675"/>
      <c r="N1163" s="675"/>
      <c r="O1163" s="675"/>
      <c r="P1163" s="675"/>
      <c r="Q1163" s="675"/>
      <c r="R1163" s="675"/>
      <c r="S1163" s="675"/>
      <c r="T1163" s="675"/>
      <c r="U1163" s="675"/>
      <c r="V1163" s="675"/>
      <c r="W1163" s="327"/>
      <c r="X1163" s="327"/>
      <c r="Y1163" s="327"/>
      <c r="Z1163" s="327"/>
      <c r="AA1163" s="327"/>
    </row>
    <row r="1164" spans="1:27" s="40" customFormat="1" ht="15">
      <c r="A1164" s="327"/>
      <c r="B1164" s="327"/>
      <c r="C1164" s="327"/>
      <c r="D1164" s="327"/>
      <c r="E1164" s="327"/>
      <c r="F1164" s="327"/>
      <c r="G1164" s="675"/>
      <c r="H1164" s="675"/>
      <c r="I1164" s="675"/>
      <c r="J1164" s="675"/>
      <c r="K1164" s="675"/>
      <c r="L1164" s="675"/>
      <c r="M1164" s="675"/>
      <c r="N1164" s="675"/>
      <c r="O1164" s="675"/>
      <c r="P1164" s="675"/>
      <c r="Q1164" s="675"/>
      <c r="R1164" s="675"/>
      <c r="S1164" s="675"/>
      <c r="T1164" s="675"/>
      <c r="U1164" s="675"/>
      <c r="V1164" s="675"/>
      <c r="W1164" s="327"/>
      <c r="X1164" s="327"/>
      <c r="Y1164" s="327"/>
      <c r="Z1164" s="327"/>
      <c r="AA1164" s="327"/>
    </row>
    <row r="1165" spans="1:27" s="40" customFormat="1" ht="15">
      <c r="A1165" s="327"/>
      <c r="B1165" s="327"/>
      <c r="C1165" s="327"/>
      <c r="D1165" s="327"/>
      <c r="E1165" s="327"/>
      <c r="F1165" s="327"/>
      <c r="G1165" s="675"/>
      <c r="H1165" s="675"/>
      <c r="I1165" s="675"/>
      <c r="J1165" s="675"/>
      <c r="K1165" s="675"/>
      <c r="L1165" s="675"/>
      <c r="M1165" s="675"/>
      <c r="N1165" s="675"/>
      <c r="O1165" s="675"/>
      <c r="P1165" s="675"/>
      <c r="Q1165" s="675"/>
      <c r="R1165" s="675"/>
      <c r="S1165" s="675"/>
      <c r="T1165" s="675"/>
      <c r="U1165" s="675"/>
      <c r="V1165" s="675"/>
      <c r="W1165" s="327"/>
      <c r="X1165" s="327"/>
      <c r="Y1165" s="327"/>
      <c r="Z1165" s="327"/>
      <c r="AA1165" s="327"/>
    </row>
    <row r="1166" spans="1:27" s="40" customFormat="1" ht="15">
      <c r="A1166" s="327"/>
      <c r="B1166" s="327"/>
      <c r="C1166" s="327"/>
      <c r="D1166" s="327"/>
      <c r="E1166" s="327"/>
      <c r="F1166" s="327"/>
      <c r="G1166" s="675"/>
      <c r="H1166" s="675"/>
      <c r="I1166" s="675"/>
      <c r="J1166" s="675"/>
      <c r="K1166" s="675"/>
      <c r="L1166" s="675"/>
      <c r="M1166" s="675"/>
      <c r="N1166" s="675"/>
      <c r="O1166" s="675"/>
      <c r="P1166" s="675"/>
      <c r="Q1166" s="675"/>
      <c r="R1166" s="675"/>
      <c r="S1166" s="675"/>
      <c r="T1166" s="675"/>
      <c r="U1166" s="675"/>
      <c r="V1166" s="675"/>
      <c r="W1166" s="327"/>
      <c r="X1166" s="327"/>
      <c r="Y1166" s="327"/>
      <c r="Z1166" s="327"/>
      <c r="AA1166" s="327"/>
    </row>
    <row r="1167" spans="1:27" s="40" customFormat="1" ht="15">
      <c r="A1167" s="327"/>
      <c r="B1167" s="327"/>
      <c r="C1167" s="327"/>
      <c r="D1167" s="327"/>
      <c r="E1167" s="327"/>
      <c r="F1167" s="327"/>
      <c r="G1167" s="675"/>
      <c r="H1167" s="675"/>
      <c r="I1167" s="675"/>
      <c r="J1167" s="675"/>
      <c r="K1167" s="675"/>
      <c r="L1167" s="675"/>
      <c r="M1167" s="675"/>
      <c r="N1167" s="675"/>
      <c r="O1167" s="675"/>
      <c r="P1167" s="675"/>
      <c r="Q1167" s="675"/>
      <c r="R1167" s="675"/>
      <c r="S1167" s="675"/>
      <c r="T1167" s="675"/>
      <c r="U1167" s="675"/>
      <c r="V1167" s="675"/>
      <c r="W1167" s="327"/>
      <c r="X1167" s="327"/>
      <c r="Y1167" s="327"/>
      <c r="Z1167" s="327"/>
      <c r="AA1167" s="327"/>
    </row>
    <row r="1168" spans="1:27" s="40" customFormat="1" ht="15">
      <c r="A1168" s="327"/>
      <c r="B1168" s="327"/>
      <c r="C1168" s="327"/>
      <c r="D1168" s="327"/>
      <c r="E1168" s="327"/>
      <c r="F1168" s="327"/>
      <c r="G1168" s="675"/>
      <c r="H1168" s="675"/>
      <c r="I1168" s="675"/>
      <c r="J1168" s="675"/>
      <c r="K1168" s="675"/>
      <c r="L1168" s="675"/>
      <c r="M1168" s="675"/>
      <c r="N1168" s="675"/>
      <c r="O1168" s="675"/>
      <c r="P1168" s="675"/>
      <c r="Q1168" s="675"/>
      <c r="R1168" s="675"/>
      <c r="S1168" s="675"/>
      <c r="T1168" s="675"/>
      <c r="U1168" s="675"/>
      <c r="V1168" s="675"/>
      <c r="W1168" s="327"/>
      <c r="X1168" s="327"/>
      <c r="Y1168" s="327"/>
      <c r="Z1168" s="327"/>
      <c r="AA1168" s="327"/>
    </row>
    <row r="1169" spans="1:27" s="40" customFormat="1" ht="15">
      <c r="A1169" s="327"/>
      <c r="B1169" s="327"/>
      <c r="C1169" s="327"/>
      <c r="D1169" s="327"/>
      <c r="E1169" s="327"/>
      <c r="F1169" s="327"/>
      <c r="G1169" s="675"/>
      <c r="H1169" s="675"/>
      <c r="I1169" s="675"/>
      <c r="J1169" s="675"/>
      <c r="K1169" s="675"/>
      <c r="L1169" s="675"/>
      <c r="M1169" s="675"/>
      <c r="N1169" s="675"/>
      <c r="O1169" s="675"/>
      <c r="P1169" s="675"/>
      <c r="Q1169" s="675"/>
      <c r="R1169" s="675"/>
      <c r="S1169" s="675"/>
      <c r="T1169" s="675"/>
      <c r="U1169" s="675"/>
      <c r="V1169" s="675"/>
      <c r="W1169" s="327"/>
      <c r="X1169" s="327"/>
      <c r="Y1169" s="327"/>
      <c r="Z1169" s="327"/>
      <c r="AA1169" s="327"/>
    </row>
    <row r="1170" spans="1:27" s="40" customFormat="1" ht="15">
      <c r="A1170" s="327"/>
      <c r="B1170" s="327"/>
      <c r="C1170" s="327"/>
      <c r="D1170" s="327"/>
      <c r="E1170" s="327"/>
      <c r="F1170" s="327"/>
      <c r="G1170" s="675"/>
      <c r="H1170" s="675"/>
      <c r="I1170" s="675"/>
      <c r="J1170" s="675"/>
      <c r="K1170" s="675"/>
      <c r="L1170" s="675"/>
      <c r="M1170" s="675"/>
      <c r="N1170" s="675"/>
      <c r="O1170" s="675"/>
      <c r="P1170" s="675"/>
      <c r="Q1170" s="675"/>
      <c r="R1170" s="675"/>
      <c r="S1170" s="675"/>
      <c r="T1170" s="675"/>
      <c r="U1170" s="675"/>
      <c r="V1170" s="675"/>
      <c r="W1170" s="327"/>
      <c r="X1170" s="327"/>
      <c r="Y1170" s="327"/>
      <c r="Z1170" s="327"/>
      <c r="AA1170" s="327"/>
    </row>
    <row r="1171" spans="1:27" s="40" customFormat="1" ht="15">
      <c r="A1171" s="327"/>
      <c r="B1171" s="327"/>
      <c r="C1171" s="327"/>
      <c r="D1171" s="327"/>
      <c r="E1171" s="327"/>
      <c r="F1171" s="327"/>
      <c r="G1171" s="675"/>
      <c r="H1171" s="675"/>
      <c r="I1171" s="675"/>
      <c r="J1171" s="675"/>
      <c r="K1171" s="675"/>
      <c r="L1171" s="675"/>
      <c r="M1171" s="675"/>
      <c r="N1171" s="675"/>
      <c r="O1171" s="675"/>
      <c r="P1171" s="675"/>
      <c r="Q1171" s="675"/>
      <c r="R1171" s="675"/>
      <c r="S1171" s="675"/>
      <c r="T1171" s="675"/>
      <c r="U1171" s="675"/>
      <c r="V1171" s="675"/>
      <c r="W1171" s="327"/>
      <c r="X1171" s="327"/>
      <c r="Y1171" s="327"/>
      <c r="Z1171" s="327"/>
      <c r="AA1171" s="327"/>
    </row>
    <row r="1172" spans="1:27" s="40" customFormat="1" ht="15">
      <c r="A1172" s="327"/>
      <c r="B1172" s="327"/>
      <c r="C1172" s="327"/>
      <c r="D1172" s="327"/>
      <c r="E1172" s="327"/>
      <c r="F1172" s="327"/>
      <c r="G1172" s="675"/>
      <c r="H1172" s="675"/>
      <c r="I1172" s="675"/>
      <c r="J1172" s="675"/>
      <c r="K1172" s="675"/>
      <c r="L1172" s="675"/>
      <c r="M1172" s="675"/>
      <c r="N1172" s="675"/>
      <c r="O1172" s="675"/>
      <c r="P1172" s="675"/>
      <c r="Q1172" s="675"/>
      <c r="R1172" s="675"/>
      <c r="S1172" s="675"/>
      <c r="T1172" s="675"/>
      <c r="U1172" s="675"/>
      <c r="V1172" s="675"/>
      <c r="W1172" s="327"/>
      <c r="X1172" s="327"/>
      <c r="Y1172" s="327"/>
      <c r="Z1172" s="327"/>
      <c r="AA1172" s="327"/>
    </row>
    <row r="1173" spans="1:27" s="40" customFormat="1" ht="15">
      <c r="A1173" s="327"/>
      <c r="B1173" s="327"/>
      <c r="C1173" s="327"/>
      <c r="D1173" s="327"/>
      <c r="E1173" s="327"/>
      <c r="F1173" s="327"/>
      <c r="G1173" s="675"/>
      <c r="H1173" s="675"/>
      <c r="I1173" s="675"/>
      <c r="J1173" s="675"/>
      <c r="K1173" s="675"/>
      <c r="L1173" s="675"/>
      <c r="M1173" s="675"/>
      <c r="N1173" s="675"/>
      <c r="O1173" s="675"/>
      <c r="P1173" s="675"/>
      <c r="Q1173" s="675"/>
      <c r="R1173" s="675"/>
      <c r="S1173" s="675"/>
      <c r="T1173" s="675"/>
      <c r="U1173" s="675"/>
      <c r="V1173" s="675"/>
      <c r="W1173" s="327"/>
      <c r="X1173" s="327"/>
      <c r="Y1173" s="327"/>
      <c r="Z1173" s="327"/>
      <c r="AA1173" s="327"/>
    </row>
    <row r="1174" spans="1:27" s="40" customFormat="1" ht="15">
      <c r="A1174" s="327"/>
      <c r="B1174" s="327"/>
      <c r="C1174" s="327"/>
      <c r="D1174" s="327"/>
      <c r="E1174" s="327"/>
      <c r="F1174" s="327"/>
      <c r="G1174" s="675"/>
      <c r="H1174" s="675"/>
      <c r="I1174" s="675"/>
      <c r="J1174" s="675"/>
      <c r="K1174" s="675"/>
      <c r="L1174" s="675"/>
      <c r="M1174" s="675"/>
      <c r="N1174" s="675"/>
      <c r="O1174" s="675"/>
      <c r="P1174" s="675"/>
      <c r="Q1174" s="675"/>
      <c r="R1174" s="675"/>
      <c r="S1174" s="675"/>
      <c r="T1174" s="675"/>
      <c r="U1174" s="675"/>
      <c r="V1174" s="675"/>
      <c r="W1174" s="327"/>
      <c r="X1174" s="327"/>
      <c r="Y1174" s="327"/>
      <c r="Z1174" s="327"/>
      <c r="AA1174" s="327"/>
    </row>
    <row r="1175" spans="1:27" s="40" customFormat="1" ht="15">
      <c r="A1175" s="327"/>
      <c r="B1175" s="327"/>
      <c r="C1175" s="327"/>
      <c r="D1175" s="327"/>
      <c r="E1175" s="327"/>
      <c r="F1175" s="327"/>
      <c r="G1175" s="675"/>
      <c r="H1175" s="675"/>
      <c r="I1175" s="675"/>
      <c r="J1175" s="675"/>
      <c r="K1175" s="675"/>
      <c r="L1175" s="675"/>
      <c r="M1175" s="675"/>
      <c r="N1175" s="675"/>
      <c r="O1175" s="675"/>
      <c r="P1175" s="675"/>
      <c r="Q1175" s="675"/>
      <c r="R1175" s="675"/>
      <c r="S1175" s="675"/>
      <c r="T1175" s="675"/>
      <c r="U1175" s="675"/>
      <c r="V1175" s="675"/>
      <c r="W1175" s="327"/>
      <c r="X1175" s="327"/>
      <c r="Y1175" s="327"/>
      <c r="Z1175" s="327"/>
      <c r="AA1175" s="327"/>
    </row>
    <row r="1176" spans="1:27" s="40" customFormat="1" ht="15">
      <c r="A1176" s="327"/>
      <c r="B1176" s="327"/>
      <c r="C1176" s="327"/>
      <c r="D1176" s="327"/>
      <c r="E1176" s="327"/>
      <c r="F1176" s="327"/>
      <c r="G1176" s="675"/>
      <c r="H1176" s="675"/>
      <c r="I1176" s="675"/>
      <c r="J1176" s="675"/>
      <c r="K1176" s="675"/>
      <c r="L1176" s="675"/>
      <c r="M1176" s="675"/>
      <c r="N1176" s="675"/>
      <c r="O1176" s="675"/>
      <c r="P1176" s="675"/>
      <c r="Q1176" s="675"/>
      <c r="R1176" s="675"/>
      <c r="S1176" s="675"/>
      <c r="T1176" s="675"/>
      <c r="U1176" s="675"/>
      <c r="V1176" s="675"/>
      <c r="W1176" s="327"/>
      <c r="X1176" s="327"/>
      <c r="Y1176" s="327"/>
      <c r="Z1176" s="327"/>
      <c r="AA1176" s="327"/>
    </row>
    <row r="1177" spans="1:27" s="40" customFormat="1" ht="15">
      <c r="A1177" s="327"/>
      <c r="B1177" s="327"/>
      <c r="C1177" s="327"/>
      <c r="D1177" s="327"/>
      <c r="E1177" s="327"/>
      <c r="F1177" s="327"/>
      <c r="G1177" s="675"/>
      <c r="H1177" s="675"/>
      <c r="I1177" s="675"/>
      <c r="J1177" s="675"/>
      <c r="K1177" s="675"/>
      <c r="L1177" s="675"/>
      <c r="M1177" s="675"/>
      <c r="N1177" s="675"/>
      <c r="O1177" s="675"/>
      <c r="P1177" s="675"/>
      <c r="Q1177" s="675"/>
      <c r="R1177" s="675"/>
      <c r="S1177" s="675"/>
      <c r="T1177" s="675"/>
      <c r="U1177" s="675"/>
      <c r="V1177" s="675"/>
      <c r="W1177" s="327"/>
      <c r="X1177" s="327"/>
      <c r="Y1177" s="327"/>
      <c r="Z1177" s="327"/>
      <c r="AA1177" s="327"/>
    </row>
    <row r="1178" spans="1:27" s="40" customFormat="1" ht="15">
      <c r="A1178" s="327"/>
      <c r="B1178" s="327"/>
      <c r="C1178" s="327"/>
      <c r="D1178" s="327"/>
      <c r="E1178" s="327"/>
      <c r="F1178" s="327"/>
      <c r="G1178" s="675"/>
      <c r="H1178" s="675"/>
      <c r="I1178" s="675"/>
      <c r="J1178" s="675"/>
      <c r="K1178" s="675"/>
      <c r="L1178" s="675"/>
      <c r="M1178" s="675"/>
      <c r="N1178" s="675"/>
      <c r="O1178" s="675"/>
      <c r="P1178" s="675"/>
      <c r="Q1178" s="675"/>
      <c r="R1178" s="675"/>
      <c r="S1178" s="675"/>
      <c r="T1178" s="675"/>
      <c r="U1178" s="675"/>
      <c r="V1178" s="675"/>
      <c r="W1178" s="327"/>
      <c r="X1178" s="327"/>
      <c r="Y1178" s="327"/>
      <c r="Z1178" s="327"/>
      <c r="AA1178" s="327"/>
    </row>
    <row r="1179" spans="1:27" s="40" customFormat="1" ht="15">
      <c r="A1179" s="327"/>
      <c r="B1179" s="327"/>
      <c r="C1179" s="327"/>
      <c r="D1179" s="327"/>
      <c r="E1179" s="327"/>
      <c r="F1179" s="327"/>
      <c r="G1179" s="675"/>
      <c r="H1179" s="675"/>
      <c r="I1179" s="675"/>
      <c r="J1179" s="675"/>
      <c r="K1179" s="675"/>
      <c r="L1179" s="675"/>
      <c r="M1179" s="675"/>
      <c r="N1179" s="675"/>
      <c r="O1179" s="675"/>
      <c r="P1179" s="675"/>
      <c r="Q1179" s="675"/>
      <c r="R1179" s="675"/>
      <c r="S1179" s="675"/>
      <c r="T1179" s="675"/>
      <c r="U1179" s="675"/>
      <c r="V1179" s="675"/>
      <c r="W1179" s="327"/>
      <c r="X1179" s="327"/>
      <c r="Y1179" s="327"/>
      <c r="Z1179" s="327"/>
      <c r="AA1179" s="327"/>
    </row>
    <row r="1180" spans="1:27" s="40" customFormat="1" ht="15">
      <c r="A1180" s="327"/>
      <c r="B1180" s="327"/>
      <c r="C1180" s="327"/>
      <c r="D1180" s="327"/>
      <c r="E1180" s="327"/>
      <c r="F1180" s="327"/>
      <c r="G1180" s="675"/>
      <c r="H1180" s="675"/>
      <c r="I1180" s="675"/>
      <c r="J1180" s="675"/>
      <c r="K1180" s="675"/>
      <c r="L1180" s="675"/>
      <c r="M1180" s="675"/>
      <c r="N1180" s="675"/>
      <c r="O1180" s="675"/>
      <c r="P1180" s="675"/>
      <c r="Q1180" s="675"/>
      <c r="R1180" s="675"/>
      <c r="S1180" s="675"/>
      <c r="T1180" s="675"/>
      <c r="U1180" s="675"/>
      <c r="V1180" s="675"/>
      <c r="W1180" s="327"/>
      <c r="X1180" s="327"/>
      <c r="Y1180" s="327"/>
      <c r="Z1180" s="327"/>
      <c r="AA1180" s="327"/>
    </row>
    <row r="1181" spans="1:27" s="40" customFormat="1" ht="15">
      <c r="A1181" s="327"/>
      <c r="B1181" s="327"/>
      <c r="C1181" s="327"/>
      <c r="D1181" s="327"/>
      <c r="E1181" s="327"/>
      <c r="F1181" s="327"/>
      <c r="G1181" s="675"/>
      <c r="H1181" s="675"/>
      <c r="I1181" s="675"/>
      <c r="J1181" s="675"/>
      <c r="K1181" s="675"/>
      <c r="L1181" s="675"/>
      <c r="M1181" s="675"/>
      <c r="N1181" s="675"/>
      <c r="O1181" s="675"/>
      <c r="P1181" s="675"/>
      <c r="Q1181" s="675"/>
      <c r="R1181" s="675"/>
      <c r="S1181" s="675"/>
      <c r="T1181" s="675"/>
      <c r="U1181" s="675"/>
      <c r="V1181" s="675"/>
      <c r="W1181" s="327"/>
      <c r="X1181" s="327"/>
      <c r="Y1181" s="327"/>
      <c r="Z1181" s="327"/>
      <c r="AA1181" s="327"/>
    </row>
    <row r="1182" spans="1:27" s="40" customFormat="1" ht="15">
      <c r="A1182" s="327"/>
      <c r="B1182" s="327"/>
      <c r="C1182" s="327"/>
      <c r="D1182" s="327"/>
      <c r="E1182" s="327"/>
      <c r="F1182" s="327"/>
      <c r="G1182" s="675"/>
      <c r="H1182" s="675"/>
      <c r="I1182" s="675"/>
      <c r="J1182" s="675"/>
      <c r="K1182" s="675"/>
      <c r="L1182" s="675"/>
      <c r="M1182" s="675"/>
      <c r="N1182" s="675"/>
      <c r="O1182" s="675"/>
      <c r="P1182" s="675"/>
      <c r="Q1182" s="675"/>
      <c r="R1182" s="675"/>
      <c r="S1182" s="675"/>
      <c r="T1182" s="675"/>
      <c r="U1182" s="675"/>
      <c r="V1182" s="675"/>
      <c r="W1182" s="327"/>
      <c r="X1182" s="327"/>
      <c r="Y1182" s="327"/>
      <c r="Z1182" s="327"/>
      <c r="AA1182" s="327"/>
    </row>
    <row r="1183" spans="1:27" s="40" customFormat="1" ht="15">
      <c r="A1183" s="327"/>
      <c r="B1183" s="327"/>
      <c r="C1183" s="327"/>
      <c r="D1183" s="327"/>
      <c r="E1183" s="327"/>
      <c r="F1183" s="327"/>
      <c r="G1183" s="675"/>
      <c r="H1183" s="675"/>
      <c r="I1183" s="675"/>
      <c r="J1183" s="675"/>
      <c r="K1183" s="675"/>
      <c r="L1183" s="675"/>
      <c r="M1183" s="675"/>
      <c r="N1183" s="675"/>
      <c r="O1183" s="675"/>
      <c r="P1183" s="675"/>
      <c r="Q1183" s="675"/>
      <c r="R1183" s="675"/>
      <c r="S1183" s="675"/>
      <c r="T1183" s="675"/>
      <c r="U1183" s="675"/>
      <c r="V1183" s="675"/>
      <c r="W1183" s="327"/>
      <c r="X1183" s="327"/>
      <c r="Y1183" s="327"/>
      <c r="Z1183" s="327"/>
      <c r="AA1183" s="327"/>
    </row>
    <row r="1184" spans="1:27" s="40" customFormat="1" ht="15">
      <c r="A1184" s="327"/>
      <c r="B1184" s="327"/>
      <c r="C1184" s="327"/>
      <c r="D1184" s="327"/>
      <c r="E1184" s="327"/>
      <c r="F1184" s="327"/>
      <c r="G1184" s="675"/>
      <c r="H1184" s="675"/>
      <c r="I1184" s="675"/>
      <c r="J1184" s="675"/>
      <c r="K1184" s="675"/>
      <c r="L1184" s="675"/>
      <c r="M1184" s="675"/>
      <c r="N1184" s="675"/>
      <c r="O1184" s="675"/>
      <c r="P1184" s="675"/>
      <c r="Q1184" s="675"/>
      <c r="R1184" s="675"/>
      <c r="S1184" s="675"/>
      <c r="T1184" s="675"/>
      <c r="U1184" s="675"/>
      <c r="V1184" s="675"/>
      <c r="W1184" s="327"/>
      <c r="X1184" s="327"/>
      <c r="Y1184" s="327"/>
      <c r="Z1184" s="327"/>
      <c r="AA1184" s="327"/>
    </row>
    <row r="1185" spans="1:27" s="40" customFormat="1" ht="15">
      <c r="A1185" s="327"/>
      <c r="B1185" s="327"/>
      <c r="C1185" s="327"/>
      <c r="D1185" s="327"/>
      <c r="E1185" s="327"/>
      <c r="F1185" s="327"/>
      <c r="G1185" s="675"/>
      <c r="H1185" s="675"/>
      <c r="I1185" s="675"/>
      <c r="J1185" s="675"/>
      <c r="K1185" s="675"/>
      <c r="L1185" s="675"/>
      <c r="M1185" s="675"/>
      <c r="N1185" s="675"/>
      <c r="O1185" s="675"/>
      <c r="P1185" s="675"/>
      <c r="Q1185" s="675"/>
      <c r="R1185" s="675"/>
      <c r="S1185" s="675"/>
      <c r="T1185" s="675"/>
      <c r="U1185" s="675"/>
      <c r="V1185" s="675"/>
      <c r="W1185" s="327"/>
      <c r="X1185" s="327"/>
      <c r="Y1185" s="327"/>
      <c r="Z1185" s="327"/>
      <c r="AA1185" s="327"/>
    </row>
    <row r="1186" spans="1:27" s="40" customFormat="1" ht="15">
      <c r="A1186" s="327"/>
      <c r="B1186" s="327"/>
      <c r="C1186" s="327"/>
      <c r="D1186" s="327"/>
      <c r="E1186" s="327"/>
      <c r="F1186" s="327"/>
      <c r="G1186" s="675"/>
      <c r="H1186" s="675"/>
      <c r="I1186" s="675"/>
      <c r="J1186" s="675"/>
      <c r="K1186" s="675"/>
      <c r="L1186" s="675"/>
      <c r="M1186" s="675"/>
      <c r="N1186" s="675"/>
      <c r="O1186" s="675"/>
      <c r="P1186" s="675"/>
      <c r="Q1186" s="675"/>
      <c r="R1186" s="675"/>
      <c r="S1186" s="675"/>
      <c r="T1186" s="675"/>
      <c r="U1186" s="675"/>
      <c r="V1186" s="675"/>
      <c r="W1186" s="327"/>
      <c r="X1186" s="327"/>
      <c r="Y1186" s="327"/>
      <c r="Z1186" s="327"/>
      <c r="AA1186" s="327"/>
    </row>
    <row r="1187" spans="1:27" s="40" customFormat="1" ht="15">
      <c r="A1187" s="327"/>
      <c r="B1187" s="327"/>
      <c r="C1187" s="327"/>
      <c r="D1187" s="327"/>
      <c r="E1187" s="327"/>
      <c r="F1187" s="327"/>
      <c r="G1187" s="675"/>
      <c r="H1187" s="675"/>
      <c r="I1187" s="675"/>
      <c r="J1187" s="675"/>
      <c r="K1187" s="675"/>
      <c r="L1187" s="675"/>
      <c r="M1187" s="675"/>
      <c r="N1187" s="675"/>
      <c r="O1187" s="675"/>
      <c r="P1187" s="675"/>
      <c r="Q1187" s="675"/>
      <c r="R1187" s="675"/>
      <c r="S1187" s="675"/>
      <c r="T1187" s="675"/>
      <c r="U1187" s="675"/>
      <c r="V1187" s="675"/>
      <c r="W1187" s="327"/>
      <c r="X1187" s="327"/>
      <c r="Y1187" s="327"/>
      <c r="Z1187" s="327"/>
      <c r="AA1187" s="327"/>
    </row>
    <row r="1188" spans="1:27" s="40" customFormat="1" ht="15">
      <c r="A1188" s="327"/>
      <c r="B1188" s="327"/>
      <c r="C1188" s="327"/>
      <c r="D1188" s="327"/>
      <c r="E1188" s="327"/>
      <c r="F1188" s="327"/>
      <c r="G1188" s="675"/>
      <c r="H1188" s="675"/>
      <c r="I1188" s="675"/>
      <c r="J1188" s="675"/>
      <c r="K1188" s="675"/>
      <c r="L1188" s="675"/>
      <c r="M1188" s="675"/>
      <c r="N1188" s="675"/>
      <c r="O1188" s="675"/>
      <c r="P1188" s="675"/>
      <c r="Q1188" s="675"/>
      <c r="R1188" s="675"/>
      <c r="S1188" s="675"/>
      <c r="T1188" s="675"/>
      <c r="U1188" s="675"/>
      <c r="V1188" s="675"/>
      <c r="W1188" s="327"/>
      <c r="X1188" s="327"/>
      <c r="Y1188" s="327"/>
      <c r="Z1188" s="327"/>
      <c r="AA1188" s="327"/>
    </row>
    <row r="1189" spans="1:27" s="40" customFormat="1" ht="15">
      <c r="A1189" s="327"/>
      <c r="B1189" s="327"/>
      <c r="C1189" s="327"/>
      <c r="D1189" s="327"/>
      <c r="E1189" s="327"/>
      <c r="F1189" s="327"/>
      <c r="G1189" s="675"/>
      <c r="H1189" s="675"/>
      <c r="I1189" s="675"/>
      <c r="J1189" s="675"/>
      <c r="K1189" s="675"/>
      <c r="L1189" s="675"/>
      <c r="M1189" s="675"/>
      <c r="N1189" s="675"/>
      <c r="O1189" s="675"/>
      <c r="P1189" s="675"/>
      <c r="Q1189" s="675"/>
      <c r="R1189" s="675"/>
      <c r="S1189" s="675"/>
      <c r="T1189" s="675"/>
      <c r="U1189" s="675"/>
      <c r="V1189" s="675"/>
      <c r="W1189" s="327"/>
      <c r="X1189" s="327"/>
      <c r="Y1189" s="327"/>
      <c r="Z1189" s="327"/>
      <c r="AA1189" s="327"/>
    </row>
    <row r="1190" spans="1:27" s="40" customFormat="1" ht="15">
      <c r="A1190" s="327"/>
      <c r="B1190" s="327"/>
      <c r="C1190" s="327"/>
      <c r="D1190" s="327"/>
      <c r="E1190" s="327"/>
      <c r="F1190" s="327"/>
      <c r="G1190" s="675"/>
      <c r="H1190" s="675"/>
      <c r="I1190" s="675"/>
      <c r="J1190" s="675"/>
      <c r="K1190" s="675"/>
      <c r="L1190" s="675"/>
      <c r="M1190" s="675"/>
      <c r="N1190" s="675"/>
      <c r="O1190" s="675"/>
      <c r="P1190" s="675"/>
      <c r="Q1190" s="675"/>
      <c r="R1190" s="675"/>
      <c r="S1190" s="675"/>
      <c r="T1190" s="675"/>
      <c r="U1190" s="675"/>
      <c r="V1190" s="675"/>
      <c r="W1190" s="327"/>
      <c r="X1190" s="327"/>
      <c r="Y1190" s="327"/>
      <c r="Z1190" s="327"/>
      <c r="AA1190" s="327"/>
    </row>
    <row r="1191" spans="1:27" s="40" customFormat="1" ht="15">
      <c r="A1191" s="327"/>
      <c r="B1191" s="327"/>
      <c r="C1191" s="327"/>
      <c r="D1191" s="327"/>
      <c r="E1191" s="327"/>
      <c r="F1191" s="327"/>
      <c r="G1191" s="675"/>
      <c r="H1191" s="675"/>
      <c r="I1191" s="675"/>
      <c r="J1191" s="675"/>
      <c r="K1191" s="675"/>
      <c r="L1191" s="675"/>
      <c r="M1191" s="675"/>
      <c r="N1191" s="675"/>
      <c r="O1191" s="675"/>
      <c r="P1191" s="675"/>
      <c r="Q1191" s="675"/>
      <c r="R1191" s="675"/>
      <c r="S1191" s="675"/>
      <c r="T1191" s="675"/>
      <c r="U1191" s="675"/>
      <c r="V1191" s="675"/>
      <c r="W1191" s="327"/>
      <c r="X1191" s="327"/>
      <c r="Y1191" s="327"/>
      <c r="Z1191" s="327"/>
      <c r="AA1191" s="327"/>
    </row>
    <row r="1192" spans="1:27" s="40" customFormat="1" ht="15">
      <c r="A1192" s="327"/>
      <c r="B1192" s="327"/>
      <c r="C1192" s="327"/>
      <c r="D1192" s="327"/>
      <c r="E1192" s="327"/>
      <c r="F1192" s="327"/>
      <c r="G1192" s="675"/>
      <c r="H1192" s="675"/>
      <c r="I1192" s="675"/>
      <c r="J1192" s="675"/>
      <c r="K1192" s="675"/>
      <c r="L1192" s="675"/>
      <c r="M1192" s="675"/>
      <c r="N1192" s="675"/>
      <c r="O1192" s="675"/>
      <c r="P1192" s="675"/>
      <c r="Q1192" s="675"/>
      <c r="R1192" s="675"/>
      <c r="S1192" s="675"/>
      <c r="T1192" s="675"/>
      <c r="U1192" s="675"/>
      <c r="V1192" s="675"/>
      <c r="W1192" s="327"/>
      <c r="X1192" s="327"/>
      <c r="Y1192" s="327"/>
      <c r="Z1192" s="327"/>
      <c r="AA1192" s="327"/>
    </row>
    <row r="1193" spans="1:27" s="40" customFormat="1" ht="15">
      <c r="A1193" s="327"/>
      <c r="B1193" s="327"/>
      <c r="C1193" s="327"/>
      <c r="D1193" s="327"/>
      <c r="E1193" s="327"/>
      <c r="F1193" s="327"/>
      <c r="G1193" s="675"/>
      <c r="H1193" s="675"/>
      <c r="I1193" s="675"/>
      <c r="J1193" s="675"/>
      <c r="K1193" s="675"/>
      <c r="L1193" s="675"/>
      <c r="M1193" s="675"/>
      <c r="N1193" s="675"/>
      <c r="O1193" s="675"/>
      <c r="P1193" s="675"/>
      <c r="Q1193" s="675"/>
      <c r="R1193" s="675"/>
      <c r="S1193" s="675"/>
      <c r="T1193" s="675"/>
      <c r="U1193" s="675"/>
      <c r="V1193" s="675"/>
      <c r="W1193" s="327"/>
      <c r="X1193" s="327"/>
      <c r="Y1193" s="327"/>
      <c r="Z1193" s="327"/>
      <c r="AA1193" s="327"/>
    </row>
    <row r="1194" spans="1:27" s="40" customFormat="1" ht="15">
      <c r="A1194" s="327"/>
      <c r="B1194" s="327"/>
      <c r="C1194" s="327"/>
      <c r="D1194" s="327"/>
      <c r="E1194" s="327"/>
      <c r="F1194" s="327"/>
      <c r="G1194" s="675"/>
      <c r="H1194" s="675"/>
      <c r="I1194" s="675"/>
      <c r="J1194" s="675"/>
      <c r="K1194" s="675"/>
      <c r="L1194" s="675"/>
      <c r="M1194" s="675"/>
      <c r="N1194" s="675"/>
      <c r="O1194" s="675"/>
      <c r="P1194" s="675"/>
      <c r="Q1194" s="675"/>
      <c r="R1194" s="675"/>
      <c r="S1194" s="675"/>
      <c r="T1194" s="675"/>
      <c r="U1194" s="675"/>
      <c r="V1194" s="675"/>
      <c r="W1194" s="327"/>
      <c r="X1194" s="327"/>
      <c r="Y1194" s="327"/>
      <c r="Z1194" s="327"/>
      <c r="AA1194" s="327"/>
    </row>
    <row r="1195" spans="1:27" s="40" customFormat="1" ht="15">
      <c r="A1195" s="327"/>
      <c r="B1195" s="327"/>
      <c r="C1195" s="327"/>
      <c r="D1195" s="327"/>
      <c r="E1195" s="327"/>
      <c r="F1195" s="327"/>
      <c r="G1195" s="675"/>
      <c r="H1195" s="675"/>
      <c r="I1195" s="675"/>
      <c r="J1195" s="675"/>
      <c r="K1195" s="675"/>
      <c r="L1195" s="675"/>
      <c r="M1195" s="675"/>
      <c r="N1195" s="675"/>
      <c r="O1195" s="675"/>
      <c r="P1195" s="675"/>
      <c r="Q1195" s="675"/>
      <c r="R1195" s="675"/>
      <c r="S1195" s="675"/>
      <c r="T1195" s="675"/>
      <c r="U1195" s="675"/>
      <c r="V1195" s="675"/>
      <c r="W1195" s="327"/>
      <c r="X1195" s="327"/>
      <c r="Y1195" s="327"/>
      <c r="Z1195" s="327"/>
      <c r="AA1195" s="327"/>
    </row>
    <row r="1196" spans="1:27" s="40" customFormat="1" ht="15">
      <c r="A1196" s="327"/>
      <c r="B1196" s="327"/>
      <c r="C1196" s="327"/>
      <c r="D1196" s="327"/>
      <c r="E1196" s="327"/>
      <c r="F1196" s="327"/>
      <c r="G1196" s="675"/>
      <c r="H1196" s="675"/>
      <c r="I1196" s="675"/>
      <c r="J1196" s="675"/>
      <c r="K1196" s="675"/>
      <c r="L1196" s="675"/>
      <c r="M1196" s="675"/>
      <c r="N1196" s="675"/>
      <c r="O1196" s="675"/>
      <c r="P1196" s="675"/>
      <c r="Q1196" s="675"/>
      <c r="R1196" s="675"/>
      <c r="S1196" s="675"/>
      <c r="T1196" s="675"/>
      <c r="U1196" s="675"/>
      <c r="V1196" s="675"/>
      <c r="W1196" s="327"/>
      <c r="X1196" s="327"/>
      <c r="Y1196" s="327"/>
      <c r="Z1196" s="327"/>
      <c r="AA1196" s="327"/>
    </row>
    <row r="1197" spans="1:27" s="40" customFormat="1" ht="15">
      <c r="A1197" s="327"/>
      <c r="B1197" s="327"/>
      <c r="C1197" s="327"/>
      <c r="D1197" s="327"/>
      <c r="E1197" s="327"/>
      <c r="F1197" s="327"/>
      <c r="G1197" s="675"/>
      <c r="H1197" s="675"/>
      <c r="I1197" s="675"/>
      <c r="J1197" s="675"/>
      <c r="K1197" s="675"/>
      <c r="L1197" s="675"/>
      <c r="M1197" s="675"/>
      <c r="N1197" s="675"/>
      <c r="O1197" s="675"/>
      <c r="P1197" s="675"/>
      <c r="Q1197" s="675"/>
      <c r="R1197" s="675"/>
      <c r="S1197" s="675"/>
      <c r="T1197" s="675"/>
      <c r="U1197" s="675"/>
      <c r="V1197" s="675"/>
      <c r="W1197" s="327"/>
      <c r="X1197" s="327"/>
      <c r="Y1197" s="327"/>
      <c r="Z1197" s="327"/>
      <c r="AA1197" s="327"/>
    </row>
    <row r="1198" spans="1:27" s="40" customFormat="1" ht="15">
      <c r="A1198" s="327"/>
      <c r="B1198" s="327"/>
      <c r="C1198" s="327"/>
      <c r="D1198" s="327"/>
      <c r="E1198" s="327"/>
      <c r="F1198" s="327"/>
      <c r="G1198" s="675"/>
      <c r="H1198" s="675"/>
      <c r="I1198" s="675"/>
      <c r="J1198" s="675"/>
      <c r="K1198" s="675"/>
      <c r="L1198" s="675"/>
      <c r="M1198" s="675"/>
      <c r="N1198" s="675"/>
      <c r="O1198" s="675"/>
      <c r="P1198" s="675"/>
      <c r="Q1198" s="675"/>
      <c r="R1198" s="675"/>
      <c r="S1198" s="675"/>
      <c r="T1198" s="675"/>
      <c r="U1198" s="675"/>
      <c r="V1198" s="675"/>
      <c r="W1198" s="327"/>
      <c r="X1198" s="327"/>
      <c r="Y1198" s="327"/>
      <c r="Z1198" s="327"/>
      <c r="AA1198" s="327"/>
    </row>
    <row r="1199" spans="1:27" s="40" customFormat="1" ht="15">
      <c r="A1199" s="327"/>
      <c r="B1199" s="327"/>
      <c r="C1199" s="327"/>
      <c r="D1199" s="327"/>
      <c r="E1199" s="327"/>
      <c r="F1199" s="327"/>
      <c r="G1199" s="675"/>
      <c r="H1199" s="675"/>
      <c r="I1199" s="675"/>
      <c r="J1199" s="675"/>
      <c r="K1199" s="675"/>
      <c r="L1199" s="675"/>
      <c r="M1199" s="675"/>
      <c r="N1199" s="675"/>
      <c r="O1199" s="675"/>
      <c r="P1199" s="675"/>
      <c r="Q1199" s="675"/>
      <c r="R1199" s="675"/>
      <c r="S1199" s="675"/>
      <c r="T1199" s="675"/>
      <c r="U1199" s="675"/>
      <c r="V1199" s="675"/>
      <c r="W1199" s="327"/>
      <c r="X1199" s="327"/>
      <c r="Y1199" s="327"/>
      <c r="Z1199" s="327"/>
      <c r="AA1199" s="327"/>
    </row>
    <row r="1200" spans="1:27" s="40" customFormat="1" ht="15">
      <c r="A1200" s="327"/>
      <c r="B1200" s="327"/>
      <c r="C1200" s="327"/>
      <c r="D1200" s="327"/>
      <c r="E1200" s="327"/>
      <c r="F1200" s="327"/>
      <c r="G1200" s="675"/>
      <c r="H1200" s="675"/>
      <c r="I1200" s="675"/>
      <c r="J1200" s="675"/>
      <c r="K1200" s="675"/>
      <c r="L1200" s="675"/>
      <c r="M1200" s="675"/>
      <c r="N1200" s="675"/>
      <c r="O1200" s="675"/>
      <c r="P1200" s="675"/>
      <c r="Q1200" s="675"/>
      <c r="R1200" s="675"/>
      <c r="S1200" s="675"/>
      <c r="T1200" s="675"/>
      <c r="U1200" s="675"/>
      <c r="V1200" s="675"/>
      <c r="W1200" s="327"/>
      <c r="X1200" s="327"/>
      <c r="Y1200" s="327"/>
      <c r="Z1200" s="327"/>
      <c r="AA1200" s="327"/>
    </row>
    <row r="1201" spans="1:27" s="40" customFormat="1" ht="15">
      <c r="A1201" s="327"/>
      <c r="B1201" s="327"/>
      <c r="C1201" s="327"/>
      <c r="D1201" s="327"/>
      <c r="E1201" s="327"/>
      <c r="F1201" s="327"/>
      <c r="G1201" s="675"/>
      <c r="H1201" s="675"/>
      <c r="I1201" s="675"/>
      <c r="J1201" s="675"/>
      <c r="K1201" s="675"/>
      <c r="L1201" s="675"/>
      <c r="M1201" s="675"/>
      <c r="N1201" s="675"/>
      <c r="O1201" s="675"/>
      <c r="P1201" s="675"/>
      <c r="Q1201" s="675"/>
      <c r="R1201" s="675"/>
      <c r="S1201" s="675"/>
      <c r="T1201" s="675"/>
      <c r="U1201" s="675"/>
      <c r="V1201" s="675"/>
      <c r="W1201" s="327"/>
      <c r="X1201" s="327"/>
      <c r="Y1201" s="327"/>
      <c r="Z1201" s="327"/>
      <c r="AA1201" s="327"/>
    </row>
    <row r="1202" spans="1:27" s="40" customFormat="1" ht="15">
      <c r="A1202" s="327"/>
      <c r="B1202" s="327"/>
      <c r="C1202" s="327"/>
      <c r="D1202" s="327"/>
      <c r="E1202" s="327"/>
      <c r="F1202" s="327"/>
      <c r="G1202" s="675"/>
      <c r="H1202" s="675"/>
      <c r="I1202" s="675"/>
      <c r="J1202" s="675"/>
      <c r="K1202" s="675"/>
      <c r="L1202" s="675"/>
      <c r="M1202" s="675"/>
      <c r="N1202" s="675"/>
      <c r="O1202" s="675"/>
      <c r="P1202" s="675"/>
      <c r="Q1202" s="675"/>
      <c r="R1202" s="675"/>
      <c r="S1202" s="675"/>
      <c r="T1202" s="675"/>
      <c r="U1202" s="675"/>
      <c r="V1202" s="675"/>
      <c r="W1202" s="327"/>
      <c r="X1202" s="327"/>
      <c r="Y1202" s="327"/>
      <c r="Z1202" s="327"/>
      <c r="AA1202" s="327"/>
    </row>
    <row r="1203" spans="1:27" s="40" customFormat="1" ht="15">
      <c r="A1203" s="327"/>
      <c r="B1203" s="327"/>
      <c r="C1203" s="327"/>
      <c r="D1203" s="327"/>
      <c r="E1203" s="327"/>
      <c r="F1203" s="327"/>
      <c r="G1203" s="675"/>
      <c r="H1203" s="675"/>
      <c r="I1203" s="675"/>
      <c r="J1203" s="675"/>
      <c r="K1203" s="675"/>
      <c r="L1203" s="675"/>
      <c r="M1203" s="675"/>
      <c r="N1203" s="675"/>
      <c r="O1203" s="675"/>
      <c r="P1203" s="675"/>
      <c r="Q1203" s="675"/>
      <c r="R1203" s="675"/>
      <c r="S1203" s="675"/>
      <c r="T1203" s="675"/>
      <c r="U1203" s="675"/>
      <c r="V1203" s="675"/>
      <c r="W1203" s="327"/>
      <c r="X1203" s="327"/>
      <c r="Y1203" s="327"/>
      <c r="Z1203" s="327"/>
      <c r="AA1203" s="327"/>
    </row>
    <row r="1204" spans="1:27" s="40" customFormat="1" ht="15">
      <c r="A1204" s="327"/>
      <c r="B1204" s="327"/>
      <c r="C1204" s="327"/>
      <c r="D1204" s="327"/>
      <c r="E1204" s="327"/>
      <c r="F1204" s="327"/>
      <c r="G1204" s="675"/>
      <c r="H1204" s="675"/>
      <c r="I1204" s="675"/>
      <c r="J1204" s="675"/>
      <c r="K1204" s="675"/>
      <c r="L1204" s="675"/>
      <c r="M1204" s="675"/>
      <c r="N1204" s="675"/>
      <c r="O1204" s="675"/>
      <c r="P1204" s="675"/>
      <c r="Q1204" s="675"/>
      <c r="R1204" s="675"/>
      <c r="S1204" s="675"/>
      <c r="T1204" s="675"/>
      <c r="U1204" s="675"/>
      <c r="V1204" s="675"/>
      <c r="W1204" s="327"/>
      <c r="X1204" s="327"/>
      <c r="Y1204" s="327"/>
      <c r="Z1204" s="327"/>
      <c r="AA1204" s="327"/>
    </row>
    <row r="1205" spans="1:27" s="40" customFormat="1" ht="15">
      <c r="A1205" s="327"/>
      <c r="B1205" s="327"/>
      <c r="C1205" s="327"/>
      <c r="D1205" s="327"/>
      <c r="E1205" s="327"/>
      <c r="F1205" s="327"/>
      <c r="G1205" s="675"/>
      <c r="H1205" s="675"/>
      <c r="I1205" s="675"/>
      <c r="J1205" s="675"/>
      <c r="K1205" s="675"/>
      <c r="L1205" s="675"/>
      <c r="M1205" s="675"/>
      <c r="N1205" s="675"/>
      <c r="O1205" s="675"/>
      <c r="P1205" s="675"/>
      <c r="Q1205" s="675"/>
      <c r="R1205" s="675"/>
      <c r="S1205" s="675"/>
      <c r="T1205" s="675"/>
      <c r="U1205" s="675"/>
      <c r="V1205" s="675"/>
      <c r="W1205" s="327"/>
      <c r="X1205" s="327"/>
      <c r="Y1205" s="327"/>
      <c r="Z1205" s="327"/>
      <c r="AA1205" s="327"/>
    </row>
    <row r="1206" spans="1:27" s="40" customFormat="1" ht="15">
      <c r="A1206" s="327"/>
      <c r="B1206" s="327"/>
      <c r="C1206" s="327"/>
      <c r="D1206" s="327"/>
      <c r="E1206" s="327"/>
      <c r="F1206" s="327"/>
      <c r="G1206" s="675"/>
      <c r="H1206" s="675"/>
      <c r="I1206" s="675"/>
      <c r="J1206" s="675"/>
      <c r="K1206" s="675"/>
      <c r="L1206" s="675"/>
      <c r="M1206" s="675"/>
      <c r="N1206" s="675"/>
      <c r="O1206" s="675"/>
      <c r="P1206" s="675"/>
      <c r="Q1206" s="675"/>
      <c r="R1206" s="675"/>
      <c r="S1206" s="675"/>
      <c r="T1206" s="675"/>
      <c r="U1206" s="675"/>
      <c r="V1206" s="675"/>
      <c r="W1206" s="327"/>
      <c r="X1206" s="327"/>
      <c r="Y1206" s="327"/>
      <c r="Z1206" s="327"/>
      <c r="AA1206" s="327"/>
    </row>
    <row r="1207" spans="1:27" s="40" customFormat="1" ht="15">
      <c r="A1207" s="327"/>
      <c r="B1207" s="327"/>
      <c r="C1207" s="327"/>
      <c r="D1207" s="327"/>
      <c r="E1207" s="327"/>
      <c r="F1207" s="327"/>
      <c r="G1207" s="675"/>
      <c r="H1207" s="675"/>
      <c r="I1207" s="675"/>
      <c r="J1207" s="675"/>
      <c r="K1207" s="675"/>
      <c r="L1207" s="675"/>
      <c r="M1207" s="675"/>
      <c r="N1207" s="675"/>
      <c r="O1207" s="675"/>
      <c r="P1207" s="675"/>
      <c r="Q1207" s="675"/>
      <c r="R1207" s="675"/>
      <c r="S1207" s="675"/>
      <c r="T1207" s="675"/>
      <c r="U1207" s="675"/>
      <c r="V1207" s="675"/>
      <c r="W1207" s="327"/>
      <c r="X1207" s="327"/>
      <c r="Y1207" s="327"/>
      <c r="Z1207" s="327"/>
      <c r="AA1207" s="327"/>
    </row>
    <row r="1208" spans="1:27" s="40" customFormat="1" ht="15">
      <c r="A1208" s="327"/>
      <c r="B1208" s="327"/>
      <c r="C1208" s="327"/>
      <c r="D1208" s="327"/>
      <c r="E1208" s="327"/>
      <c r="F1208" s="327"/>
      <c r="G1208" s="675"/>
      <c r="H1208" s="675"/>
      <c r="I1208" s="675"/>
      <c r="J1208" s="675"/>
      <c r="K1208" s="675"/>
      <c r="L1208" s="675"/>
      <c r="M1208" s="675"/>
      <c r="N1208" s="675"/>
      <c r="O1208" s="675"/>
      <c r="P1208" s="675"/>
      <c r="Q1208" s="675"/>
      <c r="R1208" s="675"/>
      <c r="S1208" s="675"/>
      <c r="T1208" s="675"/>
      <c r="U1208" s="675"/>
      <c r="V1208" s="675"/>
      <c r="W1208" s="327"/>
      <c r="X1208" s="327"/>
      <c r="Y1208" s="327"/>
      <c r="Z1208" s="327"/>
      <c r="AA1208" s="327"/>
    </row>
    <row r="1209" spans="1:27" s="40" customFormat="1" ht="15">
      <c r="A1209" s="327"/>
      <c r="B1209" s="327"/>
      <c r="C1209" s="327"/>
      <c r="D1209" s="327"/>
      <c r="E1209" s="327"/>
      <c r="F1209" s="327"/>
      <c r="G1209" s="675"/>
      <c r="H1209" s="675"/>
      <c r="I1209" s="675"/>
      <c r="J1209" s="675"/>
      <c r="K1209" s="675"/>
      <c r="L1209" s="675"/>
      <c r="M1209" s="675"/>
      <c r="N1209" s="675"/>
      <c r="O1209" s="675"/>
      <c r="P1209" s="675"/>
      <c r="Q1209" s="675"/>
      <c r="R1209" s="675"/>
      <c r="S1209" s="675"/>
      <c r="T1209" s="675"/>
      <c r="U1209" s="675"/>
      <c r="V1209" s="675"/>
      <c r="W1209" s="327"/>
      <c r="X1209" s="327"/>
      <c r="Y1209" s="327"/>
      <c r="Z1209" s="327"/>
      <c r="AA1209" s="327"/>
    </row>
    <row r="1210" spans="1:27" s="40" customFormat="1" ht="15">
      <c r="A1210" s="327"/>
      <c r="B1210" s="327"/>
      <c r="C1210" s="327"/>
      <c r="D1210" s="327"/>
      <c r="E1210" s="327"/>
      <c r="F1210" s="327"/>
      <c r="G1210" s="675"/>
      <c r="H1210" s="675"/>
      <c r="I1210" s="675"/>
      <c r="J1210" s="675"/>
      <c r="K1210" s="675"/>
      <c r="L1210" s="675"/>
      <c r="M1210" s="675"/>
      <c r="N1210" s="675"/>
      <c r="O1210" s="675"/>
      <c r="P1210" s="675"/>
      <c r="Q1210" s="675"/>
      <c r="R1210" s="675"/>
      <c r="S1210" s="675"/>
      <c r="T1210" s="675"/>
      <c r="U1210" s="675"/>
      <c r="V1210" s="675"/>
      <c r="W1210" s="327"/>
      <c r="X1210" s="327"/>
      <c r="Y1210" s="327"/>
      <c r="Z1210" s="327"/>
      <c r="AA1210" s="327"/>
    </row>
    <row r="1211" spans="1:27" s="40" customFormat="1" ht="15">
      <c r="A1211" s="327"/>
      <c r="B1211" s="327"/>
      <c r="C1211" s="327"/>
      <c r="D1211" s="327"/>
      <c r="E1211" s="327"/>
      <c r="F1211" s="327"/>
      <c r="G1211" s="675"/>
      <c r="H1211" s="675"/>
      <c r="I1211" s="675"/>
      <c r="J1211" s="675"/>
      <c r="K1211" s="675"/>
      <c r="L1211" s="675"/>
      <c r="M1211" s="675"/>
      <c r="N1211" s="675"/>
      <c r="O1211" s="675"/>
      <c r="P1211" s="675"/>
      <c r="Q1211" s="675"/>
      <c r="R1211" s="675"/>
      <c r="S1211" s="675"/>
      <c r="T1211" s="675"/>
      <c r="U1211" s="675"/>
      <c r="V1211" s="675"/>
      <c r="W1211" s="327"/>
      <c r="X1211" s="327"/>
      <c r="Y1211" s="327"/>
      <c r="Z1211" s="327"/>
      <c r="AA1211" s="327"/>
    </row>
    <row r="1212" spans="1:27" s="40" customFormat="1" ht="15">
      <c r="A1212" s="327"/>
      <c r="B1212" s="327"/>
      <c r="C1212" s="327"/>
      <c r="D1212" s="327"/>
      <c r="E1212" s="327"/>
      <c r="F1212" s="327"/>
      <c r="G1212" s="675"/>
      <c r="H1212" s="675"/>
      <c r="I1212" s="675"/>
      <c r="J1212" s="675"/>
      <c r="K1212" s="675"/>
      <c r="L1212" s="675"/>
      <c r="M1212" s="675"/>
      <c r="N1212" s="675"/>
      <c r="O1212" s="675"/>
      <c r="P1212" s="675"/>
      <c r="Q1212" s="675"/>
      <c r="R1212" s="675"/>
      <c r="S1212" s="675"/>
      <c r="T1212" s="675"/>
      <c r="U1212" s="675"/>
      <c r="V1212" s="675"/>
      <c r="W1212" s="327"/>
      <c r="X1212" s="327"/>
      <c r="Y1212" s="327"/>
      <c r="Z1212" s="327"/>
      <c r="AA1212" s="327"/>
    </row>
    <row r="1213" spans="1:27" s="40" customFormat="1" ht="15">
      <c r="A1213" s="327"/>
      <c r="B1213" s="327"/>
      <c r="C1213" s="327"/>
      <c r="D1213" s="327"/>
      <c r="E1213" s="327"/>
      <c r="F1213" s="327"/>
      <c r="G1213" s="675"/>
      <c r="H1213" s="675"/>
      <c r="I1213" s="675"/>
      <c r="J1213" s="675"/>
      <c r="K1213" s="675"/>
      <c r="L1213" s="675"/>
      <c r="M1213" s="675"/>
      <c r="N1213" s="675"/>
      <c r="O1213" s="675"/>
      <c r="P1213" s="675"/>
      <c r="Q1213" s="675"/>
      <c r="R1213" s="675"/>
      <c r="S1213" s="675"/>
      <c r="T1213" s="675"/>
      <c r="U1213" s="675"/>
      <c r="V1213" s="675"/>
      <c r="W1213" s="327"/>
      <c r="X1213" s="327"/>
      <c r="Y1213" s="327"/>
      <c r="Z1213" s="327"/>
      <c r="AA1213" s="327"/>
    </row>
    <row r="1214" spans="1:27" s="40" customFormat="1" ht="15">
      <c r="A1214" s="327"/>
      <c r="B1214" s="327"/>
      <c r="C1214" s="327"/>
      <c r="D1214" s="327"/>
      <c r="E1214" s="327"/>
      <c r="F1214" s="327"/>
      <c r="G1214" s="675"/>
      <c r="H1214" s="675"/>
      <c r="I1214" s="675"/>
      <c r="J1214" s="675"/>
      <c r="K1214" s="675"/>
      <c r="L1214" s="675"/>
      <c r="M1214" s="675"/>
      <c r="N1214" s="675"/>
      <c r="O1214" s="675"/>
      <c r="P1214" s="675"/>
      <c r="Q1214" s="675"/>
      <c r="R1214" s="675"/>
      <c r="S1214" s="675"/>
      <c r="T1214" s="675"/>
      <c r="U1214" s="675"/>
      <c r="V1214" s="675"/>
      <c r="W1214" s="327"/>
      <c r="X1214" s="327"/>
      <c r="Y1214" s="327"/>
      <c r="Z1214" s="327"/>
      <c r="AA1214" s="327"/>
    </row>
    <row r="1215" spans="1:27" s="40" customFormat="1" ht="15">
      <c r="A1215" s="327"/>
      <c r="B1215" s="327"/>
      <c r="C1215" s="327"/>
      <c r="D1215" s="327"/>
      <c r="E1215" s="327"/>
      <c r="F1215" s="327"/>
      <c r="G1215" s="675"/>
      <c r="H1215" s="675"/>
      <c r="I1215" s="675"/>
      <c r="J1215" s="675"/>
      <c r="K1215" s="675"/>
      <c r="L1215" s="675"/>
      <c r="M1215" s="675"/>
      <c r="N1215" s="675"/>
      <c r="O1215" s="675"/>
      <c r="P1215" s="675"/>
      <c r="Q1215" s="675"/>
      <c r="R1215" s="675"/>
      <c r="S1215" s="675"/>
      <c r="T1215" s="675"/>
      <c r="U1215" s="675"/>
      <c r="V1215" s="675"/>
      <c r="W1215" s="327"/>
      <c r="X1215" s="327"/>
      <c r="Y1215" s="327"/>
      <c r="Z1215" s="327"/>
      <c r="AA1215" s="327"/>
    </row>
    <row r="1216" spans="1:27" s="40" customFormat="1" ht="15">
      <c r="A1216" s="327"/>
      <c r="B1216" s="327"/>
      <c r="C1216" s="327"/>
      <c r="D1216" s="327"/>
      <c r="E1216" s="327"/>
      <c r="F1216" s="327"/>
      <c r="G1216" s="675"/>
      <c r="H1216" s="675"/>
      <c r="I1216" s="675"/>
      <c r="J1216" s="675"/>
      <c r="K1216" s="675"/>
      <c r="L1216" s="675"/>
      <c r="M1216" s="675"/>
      <c r="N1216" s="675"/>
      <c r="O1216" s="675"/>
      <c r="P1216" s="675"/>
      <c r="Q1216" s="675"/>
      <c r="R1216" s="675"/>
      <c r="S1216" s="675"/>
      <c r="T1216" s="675"/>
      <c r="U1216" s="675"/>
      <c r="V1216" s="675"/>
      <c r="W1216" s="327"/>
      <c r="X1216" s="327"/>
      <c r="Y1216" s="327"/>
      <c r="Z1216" s="327"/>
      <c r="AA1216" s="327"/>
    </row>
    <row r="1217" spans="1:27" s="40" customFormat="1" ht="15">
      <c r="A1217" s="327"/>
      <c r="B1217" s="327"/>
      <c r="C1217" s="327"/>
      <c r="D1217" s="327"/>
      <c r="E1217" s="327"/>
      <c r="F1217" s="327"/>
      <c r="G1217" s="675"/>
      <c r="H1217" s="675"/>
      <c r="I1217" s="675"/>
      <c r="J1217" s="675"/>
      <c r="K1217" s="675"/>
      <c r="L1217" s="675"/>
      <c r="M1217" s="675"/>
      <c r="N1217" s="675"/>
      <c r="O1217" s="675"/>
      <c r="P1217" s="675"/>
      <c r="Q1217" s="675"/>
      <c r="R1217" s="675"/>
      <c r="S1217" s="675"/>
      <c r="T1217" s="675"/>
      <c r="U1217" s="675"/>
      <c r="V1217" s="675"/>
      <c r="W1217" s="327"/>
      <c r="X1217" s="327"/>
      <c r="Y1217" s="327"/>
      <c r="Z1217" s="327"/>
      <c r="AA1217" s="327"/>
    </row>
    <row r="1218" spans="1:27" s="40" customFormat="1" ht="15">
      <c r="A1218" s="327"/>
      <c r="B1218" s="327"/>
      <c r="C1218" s="327"/>
      <c r="D1218" s="327"/>
      <c r="E1218" s="327"/>
      <c r="F1218" s="327"/>
      <c r="G1218" s="675"/>
      <c r="H1218" s="675"/>
      <c r="I1218" s="675"/>
      <c r="J1218" s="675"/>
      <c r="K1218" s="675"/>
      <c r="L1218" s="675"/>
      <c r="M1218" s="675"/>
      <c r="N1218" s="675"/>
      <c r="O1218" s="675"/>
      <c r="P1218" s="675"/>
      <c r="Q1218" s="675"/>
      <c r="R1218" s="675"/>
      <c r="S1218" s="675"/>
      <c r="T1218" s="675"/>
      <c r="U1218" s="675"/>
      <c r="V1218" s="675"/>
      <c r="W1218" s="327"/>
      <c r="X1218" s="327"/>
      <c r="Y1218" s="327"/>
      <c r="Z1218" s="327"/>
      <c r="AA1218" s="327"/>
    </row>
    <row r="1219" spans="1:27" s="40" customFormat="1" ht="15">
      <c r="A1219" s="327"/>
      <c r="B1219" s="327"/>
      <c r="C1219" s="327"/>
      <c r="D1219" s="327"/>
      <c r="E1219" s="327"/>
      <c r="F1219" s="327"/>
      <c r="G1219" s="675"/>
      <c r="H1219" s="675"/>
      <c r="I1219" s="675"/>
      <c r="J1219" s="675"/>
      <c r="K1219" s="675"/>
      <c r="L1219" s="675"/>
      <c r="M1219" s="675"/>
      <c r="N1219" s="675"/>
      <c r="O1219" s="675"/>
      <c r="P1219" s="675"/>
      <c r="Q1219" s="675"/>
      <c r="R1219" s="675"/>
      <c r="S1219" s="675"/>
      <c r="T1219" s="675"/>
      <c r="U1219" s="675"/>
      <c r="V1219" s="675"/>
      <c r="W1219" s="327"/>
      <c r="X1219" s="327"/>
      <c r="Y1219" s="327"/>
      <c r="Z1219" s="327"/>
      <c r="AA1219" s="327"/>
    </row>
    <row r="1220" spans="1:27" s="40" customFormat="1" ht="15">
      <c r="A1220" s="327"/>
      <c r="B1220" s="327"/>
      <c r="C1220" s="327"/>
      <c r="D1220" s="327"/>
      <c r="E1220" s="327"/>
      <c r="F1220" s="327"/>
      <c r="G1220" s="675"/>
      <c r="H1220" s="675"/>
      <c r="I1220" s="675"/>
      <c r="J1220" s="675"/>
      <c r="K1220" s="675"/>
      <c r="L1220" s="675"/>
      <c r="M1220" s="675"/>
      <c r="N1220" s="675"/>
      <c r="O1220" s="675"/>
      <c r="P1220" s="675"/>
      <c r="Q1220" s="675"/>
      <c r="R1220" s="675"/>
      <c r="S1220" s="675"/>
      <c r="T1220" s="675"/>
      <c r="U1220" s="675"/>
      <c r="V1220" s="675"/>
      <c r="W1220" s="327"/>
      <c r="X1220" s="327"/>
      <c r="Y1220" s="327"/>
      <c r="Z1220" s="327"/>
      <c r="AA1220" s="327"/>
    </row>
    <row r="1221" spans="1:27" s="40" customFormat="1" ht="15">
      <c r="A1221" s="327"/>
      <c r="B1221" s="327"/>
      <c r="C1221" s="327"/>
      <c r="D1221" s="327"/>
      <c r="E1221" s="327"/>
      <c r="F1221" s="327"/>
      <c r="G1221" s="675"/>
      <c r="H1221" s="675"/>
      <c r="I1221" s="675"/>
      <c r="J1221" s="675"/>
      <c r="K1221" s="675"/>
      <c r="L1221" s="675"/>
      <c r="M1221" s="675"/>
      <c r="N1221" s="675"/>
      <c r="O1221" s="675"/>
      <c r="P1221" s="675"/>
      <c r="Q1221" s="675"/>
      <c r="R1221" s="675"/>
      <c r="S1221" s="675"/>
      <c r="T1221" s="675"/>
      <c r="U1221" s="675"/>
      <c r="V1221" s="675"/>
      <c r="W1221" s="327"/>
      <c r="X1221" s="327"/>
      <c r="Y1221" s="327"/>
      <c r="Z1221" s="327"/>
      <c r="AA1221" s="327"/>
    </row>
    <row r="1222" spans="1:27" s="40" customFormat="1" ht="15">
      <c r="A1222" s="327"/>
      <c r="B1222" s="327"/>
      <c r="C1222" s="327"/>
      <c r="D1222" s="327"/>
      <c r="E1222" s="327"/>
      <c r="F1222" s="327"/>
      <c r="G1222" s="675"/>
      <c r="H1222" s="675"/>
      <c r="I1222" s="675"/>
      <c r="J1222" s="675"/>
      <c r="K1222" s="675"/>
      <c r="L1222" s="675"/>
      <c r="M1222" s="675"/>
      <c r="N1222" s="675"/>
      <c r="O1222" s="675"/>
      <c r="P1222" s="675"/>
      <c r="Q1222" s="675"/>
      <c r="R1222" s="675"/>
      <c r="S1222" s="675"/>
      <c r="T1222" s="675"/>
      <c r="U1222" s="675"/>
      <c r="V1222" s="675"/>
      <c r="W1222" s="327"/>
      <c r="X1222" s="327"/>
      <c r="Y1222" s="327"/>
      <c r="Z1222" s="327"/>
      <c r="AA1222" s="327"/>
    </row>
    <row r="1223" spans="1:27" s="40" customFormat="1">
      <c r="A1223" s="327"/>
      <c r="B1223" s="327"/>
      <c r="C1223" s="327"/>
      <c r="D1223" s="327"/>
      <c r="E1223" s="327"/>
      <c r="F1223" s="327"/>
      <c r="G1223" s="327"/>
      <c r="H1223" s="327"/>
      <c r="I1223" s="373"/>
      <c r="J1223" s="374"/>
      <c r="K1223" s="374"/>
      <c r="L1223" s="374"/>
      <c r="M1223" s="373"/>
      <c r="N1223" s="374"/>
      <c r="O1223" s="374"/>
      <c r="P1223" s="374"/>
      <c r="Q1223" s="375"/>
      <c r="R1223" s="376"/>
      <c r="S1223" s="327"/>
      <c r="T1223" s="327"/>
      <c r="U1223" s="327"/>
      <c r="V1223" s="327"/>
      <c r="W1223" s="327"/>
      <c r="X1223" s="327"/>
      <c r="Y1223" s="327"/>
      <c r="Z1223" s="327"/>
      <c r="AA1223" s="327"/>
    </row>
  </sheetData>
  <sheetProtection algorithmName="SHA-512" hashValue="r0ZEpwX28ZrlPcTiNz3ZbypT/XTntRsarep6eZuycuRpb3M5G9E09Bk1g9oFAn74edZUgjZqDc7nCNr8RgleDA==" saltValue="mCCcq7k4ByVxVJiY9UWpZg==" spinCount="100000" sheet="1" scenarios="1" formatCells="0" formatColumns="0" formatRows="0" insertHyperlinks="0" selectLockedCells="1"/>
  <mergeCells count="1323">
    <mergeCell ref="G1218:V1218"/>
    <mergeCell ref="G1219:V1219"/>
    <mergeCell ref="G1220:V1220"/>
    <mergeCell ref="G1221:V1221"/>
    <mergeCell ref="G1222:V1222"/>
    <mergeCell ref="G1212:V1212"/>
    <mergeCell ref="G1213:V1213"/>
    <mergeCell ref="G1214:V1214"/>
    <mergeCell ref="G1215:V1215"/>
    <mergeCell ref="G1216:V1216"/>
    <mergeCell ref="G1217:V1217"/>
    <mergeCell ref="G1206:V1206"/>
    <mergeCell ref="G1207:V1207"/>
    <mergeCell ref="G1208:V1208"/>
    <mergeCell ref="G1209:V1209"/>
    <mergeCell ref="G1210:V1210"/>
    <mergeCell ref="G1211:V1211"/>
    <mergeCell ref="G1200:V1200"/>
    <mergeCell ref="G1201:V1201"/>
    <mergeCell ref="G1202:V1202"/>
    <mergeCell ref="G1203:V1203"/>
    <mergeCell ref="G1204:V1204"/>
    <mergeCell ref="G1205:V1205"/>
    <mergeCell ref="G1194:V1194"/>
    <mergeCell ref="G1195:V1195"/>
    <mergeCell ref="G1196:V1196"/>
    <mergeCell ref="G1197:V1197"/>
    <mergeCell ref="G1198:V1198"/>
    <mergeCell ref="G1199:V1199"/>
    <mergeCell ref="G1188:V1188"/>
    <mergeCell ref="G1189:V1189"/>
    <mergeCell ref="G1190:V1190"/>
    <mergeCell ref="G1191:V1191"/>
    <mergeCell ref="G1192:V1192"/>
    <mergeCell ref="G1193:V1193"/>
    <mergeCell ref="G1182:V1182"/>
    <mergeCell ref="G1183:V1183"/>
    <mergeCell ref="G1184:V1184"/>
    <mergeCell ref="G1185:V1185"/>
    <mergeCell ref="G1186:V1186"/>
    <mergeCell ref="G1187:V1187"/>
    <mergeCell ref="G1176:V1176"/>
    <mergeCell ref="G1177:V1177"/>
    <mergeCell ref="G1178:V1178"/>
    <mergeCell ref="G1179:V1179"/>
    <mergeCell ref="G1180:V1180"/>
    <mergeCell ref="G1181:V1181"/>
    <mergeCell ref="G1170:V1170"/>
    <mergeCell ref="G1171:V1171"/>
    <mergeCell ref="G1172:V1172"/>
    <mergeCell ref="G1173:V1173"/>
    <mergeCell ref="G1174:V1174"/>
    <mergeCell ref="G1175:V1175"/>
    <mergeCell ref="G1164:V1164"/>
    <mergeCell ref="G1165:V1165"/>
    <mergeCell ref="G1166:V1166"/>
    <mergeCell ref="G1167:V1167"/>
    <mergeCell ref="G1168:V1168"/>
    <mergeCell ref="G1169:V1169"/>
    <mergeCell ref="G1158:V1158"/>
    <mergeCell ref="G1159:V1159"/>
    <mergeCell ref="G1160:V1160"/>
    <mergeCell ref="G1161:V1161"/>
    <mergeCell ref="G1162:V1162"/>
    <mergeCell ref="G1163:V1163"/>
    <mergeCell ref="G1152:V1152"/>
    <mergeCell ref="G1153:V1153"/>
    <mergeCell ref="G1154:V1154"/>
    <mergeCell ref="G1155:V1155"/>
    <mergeCell ref="G1156:V1156"/>
    <mergeCell ref="G1157:V1157"/>
    <mergeCell ref="G1146:V1146"/>
    <mergeCell ref="G1147:V1147"/>
    <mergeCell ref="G1148:V1148"/>
    <mergeCell ref="G1149:V1149"/>
    <mergeCell ref="G1150:V1150"/>
    <mergeCell ref="G1151:V1151"/>
    <mergeCell ref="G1140:V1140"/>
    <mergeCell ref="G1141:V1141"/>
    <mergeCell ref="G1142:V1142"/>
    <mergeCell ref="G1143:V1143"/>
    <mergeCell ref="G1144:V1144"/>
    <mergeCell ref="G1145:V1145"/>
    <mergeCell ref="G1134:V1134"/>
    <mergeCell ref="G1135:V1135"/>
    <mergeCell ref="G1136:V1136"/>
    <mergeCell ref="G1137:V1137"/>
    <mergeCell ref="G1138:V1138"/>
    <mergeCell ref="G1139:V1139"/>
    <mergeCell ref="G1128:V1128"/>
    <mergeCell ref="G1129:V1129"/>
    <mergeCell ref="G1130:V1130"/>
    <mergeCell ref="G1131:V1131"/>
    <mergeCell ref="G1132:V1132"/>
    <mergeCell ref="G1133:V1133"/>
    <mergeCell ref="G1122:V1122"/>
    <mergeCell ref="G1123:V1123"/>
    <mergeCell ref="G1124:V1124"/>
    <mergeCell ref="G1125:V1125"/>
    <mergeCell ref="G1126:V1126"/>
    <mergeCell ref="G1127:V1127"/>
    <mergeCell ref="G1116:V1116"/>
    <mergeCell ref="G1117:V1117"/>
    <mergeCell ref="G1118:V1118"/>
    <mergeCell ref="G1119:V1119"/>
    <mergeCell ref="G1120:V1120"/>
    <mergeCell ref="G1121:V1121"/>
    <mergeCell ref="G1110:V1110"/>
    <mergeCell ref="G1111:V1111"/>
    <mergeCell ref="G1112:V1112"/>
    <mergeCell ref="G1113:V1113"/>
    <mergeCell ref="G1114:V1114"/>
    <mergeCell ref="G1115:V1115"/>
    <mergeCell ref="G1104:V1104"/>
    <mergeCell ref="G1105:V1105"/>
    <mergeCell ref="G1106:V1106"/>
    <mergeCell ref="G1107:V1107"/>
    <mergeCell ref="G1108:V1108"/>
    <mergeCell ref="G1109:V1109"/>
    <mergeCell ref="G1098:V1098"/>
    <mergeCell ref="G1099:V1099"/>
    <mergeCell ref="G1100:V1100"/>
    <mergeCell ref="G1101:V1101"/>
    <mergeCell ref="G1102:V1102"/>
    <mergeCell ref="G1103:V1103"/>
    <mergeCell ref="G1092:V1092"/>
    <mergeCell ref="G1093:V1093"/>
    <mergeCell ref="G1094:V1094"/>
    <mergeCell ref="G1095:V1095"/>
    <mergeCell ref="G1096:V1096"/>
    <mergeCell ref="G1097:V1097"/>
    <mergeCell ref="G1086:V1086"/>
    <mergeCell ref="G1087:V1087"/>
    <mergeCell ref="G1088:V1088"/>
    <mergeCell ref="G1089:V1089"/>
    <mergeCell ref="G1090:V1090"/>
    <mergeCell ref="G1091:V1091"/>
    <mergeCell ref="G1080:V1080"/>
    <mergeCell ref="G1081:V1081"/>
    <mergeCell ref="G1082:V1082"/>
    <mergeCell ref="G1083:V1083"/>
    <mergeCell ref="G1084:V1084"/>
    <mergeCell ref="G1085:V1085"/>
    <mergeCell ref="G1074:V1074"/>
    <mergeCell ref="G1075:V1075"/>
    <mergeCell ref="G1076:V1076"/>
    <mergeCell ref="G1077:V1077"/>
    <mergeCell ref="G1078:V1078"/>
    <mergeCell ref="G1079:V1079"/>
    <mergeCell ref="G1068:V1068"/>
    <mergeCell ref="G1069:V1069"/>
    <mergeCell ref="G1070:V1070"/>
    <mergeCell ref="G1071:V1071"/>
    <mergeCell ref="G1072:V1072"/>
    <mergeCell ref="G1073:V1073"/>
    <mergeCell ref="G1062:V1062"/>
    <mergeCell ref="G1063:V1063"/>
    <mergeCell ref="G1064:V1064"/>
    <mergeCell ref="G1065:V1065"/>
    <mergeCell ref="G1066:V1066"/>
    <mergeCell ref="G1067:V1067"/>
    <mergeCell ref="G1056:V1056"/>
    <mergeCell ref="G1057:V1057"/>
    <mergeCell ref="G1058:V1058"/>
    <mergeCell ref="G1059:V1059"/>
    <mergeCell ref="G1060:V1060"/>
    <mergeCell ref="G1061:V1061"/>
    <mergeCell ref="G1050:V1050"/>
    <mergeCell ref="G1051:V1051"/>
    <mergeCell ref="G1052:V1052"/>
    <mergeCell ref="G1053:V1053"/>
    <mergeCell ref="G1054:V1054"/>
    <mergeCell ref="G1055:V1055"/>
    <mergeCell ref="G1044:V1044"/>
    <mergeCell ref="G1045:V1045"/>
    <mergeCell ref="G1046:V1046"/>
    <mergeCell ref="G1047:V1047"/>
    <mergeCell ref="G1048:V1048"/>
    <mergeCell ref="G1049:V1049"/>
    <mergeCell ref="G1038:V1038"/>
    <mergeCell ref="G1039:V1039"/>
    <mergeCell ref="G1040:V1040"/>
    <mergeCell ref="G1041:V1041"/>
    <mergeCell ref="G1042:V1042"/>
    <mergeCell ref="G1043:V1043"/>
    <mergeCell ref="G1032:V1032"/>
    <mergeCell ref="G1033:V1033"/>
    <mergeCell ref="G1034:V1034"/>
    <mergeCell ref="G1035:V1035"/>
    <mergeCell ref="G1036:V1036"/>
    <mergeCell ref="G1037:V1037"/>
    <mergeCell ref="G1026:V1026"/>
    <mergeCell ref="G1027:V1027"/>
    <mergeCell ref="G1028:V1028"/>
    <mergeCell ref="G1029:V1029"/>
    <mergeCell ref="G1030:V1030"/>
    <mergeCell ref="G1031:V1031"/>
    <mergeCell ref="G1020:V1020"/>
    <mergeCell ref="G1021:V1021"/>
    <mergeCell ref="G1022:V1022"/>
    <mergeCell ref="G1023:V1023"/>
    <mergeCell ref="G1024:V1024"/>
    <mergeCell ref="G1025:V1025"/>
    <mergeCell ref="G1014:V1014"/>
    <mergeCell ref="G1015:V1015"/>
    <mergeCell ref="G1016:V1016"/>
    <mergeCell ref="G1017:V1017"/>
    <mergeCell ref="G1018:V1018"/>
    <mergeCell ref="G1019:V1019"/>
    <mergeCell ref="G1008:V1008"/>
    <mergeCell ref="G1009:V1009"/>
    <mergeCell ref="G1010:V1010"/>
    <mergeCell ref="G1011:V1011"/>
    <mergeCell ref="G1012:V1012"/>
    <mergeCell ref="G1013:V1013"/>
    <mergeCell ref="G1002:V1002"/>
    <mergeCell ref="G1003:V1003"/>
    <mergeCell ref="G1004:V1004"/>
    <mergeCell ref="G1005:V1005"/>
    <mergeCell ref="G1006:V1006"/>
    <mergeCell ref="G1007:V1007"/>
    <mergeCell ref="G996:V996"/>
    <mergeCell ref="G997:V997"/>
    <mergeCell ref="G998:V998"/>
    <mergeCell ref="G999:V999"/>
    <mergeCell ref="G1000:V1000"/>
    <mergeCell ref="G1001:V1001"/>
    <mergeCell ref="G990:V990"/>
    <mergeCell ref="G991:V991"/>
    <mergeCell ref="G992:V992"/>
    <mergeCell ref="G993:V993"/>
    <mergeCell ref="G994:V994"/>
    <mergeCell ref="G995:V995"/>
    <mergeCell ref="G984:V984"/>
    <mergeCell ref="G985:V985"/>
    <mergeCell ref="G986:V986"/>
    <mergeCell ref="G987:V987"/>
    <mergeCell ref="G988:V988"/>
    <mergeCell ref="G989:V989"/>
    <mergeCell ref="G978:V978"/>
    <mergeCell ref="G979:V979"/>
    <mergeCell ref="G980:V980"/>
    <mergeCell ref="G981:V981"/>
    <mergeCell ref="G982:V982"/>
    <mergeCell ref="G983:V983"/>
    <mergeCell ref="G972:V972"/>
    <mergeCell ref="G973:V973"/>
    <mergeCell ref="G974:V974"/>
    <mergeCell ref="G975:V975"/>
    <mergeCell ref="G976:V976"/>
    <mergeCell ref="G977:V977"/>
    <mergeCell ref="G966:V966"/>
    <mergeCell ref="G967:V967"/>
    <mergeCell ref="G968:V968"/>
    <mergeCell ref="G969:V969"/>
    <mergeCell ref="G970:V970"/>
    <mergeCell ref="G971:V971"/>
    <mergeCell ref="G960:V960"/>
    <mergeCell ref="G961:V961"/>
    <mergeCell ref="G962:V962"/>
    <mergeCell ref="G963:V963"/>
    <mergeCell ref="G964:V964"/>
    <mergeCell ref="G965:V965"/>
    <mergeCell ref="G954:V954"/>
    <mergeCell ref="G955:V955"/>
    <mergeCell ref="G956:V956"/>
    <mergeCell ref="G957:V957"/>
    <mergeCell ref="G958:V958"/>
    <mergeCell ref="G959:V959"/>
    <mergeCell ref="G948:V948"/>
    <mergeCell ref="G949:V949"/>
    <mergeCell ref="G950:V950"/>
    <mergeCell ref="G951:V951"/>
    <mergeCell ref="G952:V952"/>
    <mergeCell ref="G953:V953"/>
    <mergeCell ref="G942:V942"/>
    <mergeCell ref="G943:V943"/>
    <mergeCell ref="G944:V944"/>
    <mergeCell ref="G945:V945"/>
    <mergeCell ref="G946:V946"/>
    <mergeCell ref="G947:V947"/>
    <mergeCell ref="G936:V936"/>
    <mergeCell ref="G937:V937"/>
    <mergeCell ref="G938:V938"/>
    <mergeCell ref="G939:V939"/>
    <mergeCell ref="G940:V940"/>
    <mergeCell ref="G941:V941"/>
    <mergeCell ref="G930:V930"/>
    <mergeCell ref="G931:V931"/>
    <mergeCell ref="G932:V932"/>
    <mergeCell ref="G933:V933"/>
    <mergeCell ref="G934:V934"/>
    <mergeCell ref="G935:V935"/>
    <mergeCell ref="G924:V924"/>
    <mergeCell ref="G925:V925"/>
    <mergeCell ref="G926:V926"/>
    <mergeCell ref="G927:V927"/>
    <mergeCell ref="G928:V928"/>
    <mergeCell ref="G929:V929"/>
    <mergeCell ref="G918:V918"/>
    <mergeCell ref="G919:V919"/>
    <mergeCell ref="G920:V920"/>
    <mergeCell ref="G921:V921"/>
    <mergeCell ref="G922:V922"/>
    <mergeCell ref="G923:V923"/>
    <mergeCell ref="G912:V912"/>
    <mergeCell ref="G913:V913"/>
    <mergeCell ref="G914:V914"/>
    <mergeCell ref="G915:V915"/>
    <mergeCell ref="G916:V916"/>
    <mergeCell ref="G917:V917"/>
    <mergeCell ref="G906:V906"/>
    <mergeCell ref="G907:V907"/>
    <mergeCell ref="G908:V908"/>
    <mergeCell ref="G909:V909"/>
    <mergeCell ref="G910:V910"/>
    <mergeCell ref="G911:V911"/>
    <mergeCell ref="G900:V900"/>
    <mergeCell ref="G901:V901"/>
    <mergeCell ref="G902:V902"/>
    <mergeCell ref="G903:V903"/>
    <mergeCell ref="G904:V904"/>
    <mergeCell ref="G905:V905"/>
    <mergeCell ref="G894:V894"/>
    <mergeCell ref="G895:V895"/>
    <mergeCell ref="G896:V896"/>
    <mergeCell ref="G897:V897"/>
    <mergeCell ref="G898:V898"/>
    <mergeCell ref="G899:V899"/>
    <mergeCell ref="G888:V888"/>
    <mergeCell ref="G889:V889"/>
    <mergeCell ref="G890:V890"/>
    <mergeCell ref="G891:V891"/>
    <mergeCell ref="G892:V892"/>
    <mergeCell ref="G893:V893"/>
    <mergeCell ref="G882:V882"/>
    <mergeCell ref="G883:V883"/>
    <mergeCell ref="G884:V884"/>
    <mergeCell ref="G885:V885"/>
    <mergeCell ref="G886:V886"/>
    <mergeCell ref="G887:V887"/>
    <mergeCell ref="G876:V876"/>
    <mergeCell ref="G877:V877"/>
    <mergeCell ref="G878:V878"/>
    <mergeCell ref="G879:V879"/>
    <mergeCell ref="G880:V880"/>
    <mergeCell ref="G881:V881"/>
    <mergeCell ref="G870:V870"/>
    <mergeCell ref="G871:V871"/>
    <mergeCell ref="G872:V872"/>
    <mergeCell ref="G873:V873"/>
    <mergeCell ref="G874:V874"/>
    <mergeCell ref="G875:V875"/>
    <mergeCell ref="G864:V864"/>
    <mergeCell ref="G865:V865"/>
    <mergeCell ref="G866:V866"/>
    <mergeCell ref="G867:V867"/>
    <mergeCell ref="G868:V868"/>
    <mergeCell ref="G869:V869"/>
    <mergeCell ref="G858:V858"/>
    <mergeCell ref="G859:V859"/>
    <mergeCell ref="G860:V860"/>
    <mergeCell ref="G861:V861"/>
    <mergeCell ref="G862:V862"/>
    <mergeCell ref="G863:V863"/>
    <mergeCell ref="G852:V852"/>
    <mergeCell ref="G853:V853"/>
    <mergeCell ref="G854:V854"/>
    <mergeCell ref="G855:V855"/>
    <mergeCell ref="G856:V856"/>
    <mergeCell ref="G857:V857"/>
    <mergeCell ref="G846:V846"/>
    <mergeCell ref="G847:V847"/>
    <mergeCell ref="G848:V848"/>
    <mergeCell ref="G849:V849"/>
    <mergeCell ref="G850:V850"/>
    <mergeCell ref="G851:V851"/>
    <mergeCell ref="G840:V840"/>
    <mergeCell ref="G841:V841"/>
    <mergeCell ref="G842:V842"/>
    <mergeCell ref="G843:V843"/>
    <mergeCell ref="G844:V844"/>
    <mergeCell ref="G845:V845"/>
    <mergeCell ref="G834:V834"/>
    <mergeCell ref="G835:V835"/>
    <mergeCell ref="G836:V836"/>
    <mergeCell ref="G837:V837"/>
    <mergeCell ref="G838:V838"/>
    <mergeCell ref="G839:V839"/>
    <mergeCell ref="G828:V828"/>
    <mergeCell ref="G829:V829"/>
    <mergeCell ref="G830:V830"/>
    <mergeCell ref="G831:V831"/>
    <mergeCell ref="G832:V832"/>
    <mergeCell ref="G833:V833"/>
    <mergeCell ref="G822:V822"/>
    <mergeCell ref="G823:V823"/>
    <mergeCell ref="G824:V824"/>
    <mergeCell ref="G825:V825"/>
    <mergeCell ref="G826:V826"/>
    <mergeCell ref="G827:V827"/>
    <mergeCell ref="G816:V816"/>
    <mergeCell ref="G817:V817"/>
    <mergeCell ref="G818:V818"/>
    <mergeCell ref="G819:V819"/>
    <mergeCell ref="G820:V820"/>
    <mergeCell ref="G821:V821"/>
    <mergeCell ref="G810:V810"/>
    <mergeCell ref="G811:V811"/>
    <mergeCell ref="G812:V812"/>
    <mergeCell ref="G813:V813"/>
    <mergeCell ref="G814:V814"/>
    <mergeCell ref="G815:V815"/>
    <mergeCell ref="G804:V804"/>
    <mergeCell ref="G805:V805"/>
    <mergeCell ref="G806:V806"/>
    <mergeCell ref="G807:V807"/>
    <mergeCell ref="G808:V808"/>
    <mergeCell ref="G809:V809"/>
    <mergeCell ref="G798:V798"/>
    <mergeCell ref="G799:V799"/>
    <mergeCell ref="G800:V800"/>
    <mergeCell ref="G801:V801"/>
    <mergeCell ref="G802:V802"/>
    <mergeCell ref="G803:V803"/>
    <mergeCell ref="G792:V792"/>
    <mergeCell ref="G793:V793"/>
    <mergeCell ref="G794:V794"/>
    <mergeCell ref="G795:V795"/>
    <mergeCell ref="G796:V796"/>
    <mergeCell ref="G797:V797"/>
    <mergeCell ref="G786:V786"/>
    <mergeCell ref="G787:V787"/>
    <mergeCell ref="G788:V788"/>
    <mergeCell ref="G789:V789"/>
    <mergeCell ref="G790:V790"/>
    <mergeCell ref="G791:V791"/>
    <mergeCell ref="G780:V780"/>
    <mergeCell ref="G781:V781"/>
    <mergeCell ref="G782:V782"/>
    <mergeCell ref="G783:V783"/>
    <mergeCell ref="G784:V784"/>
    <mergeCell ref="G785:V785"/>
    <mergeCell ref="G774:V774"/>
    <mergeCell ref="G775:V775"/>
    <mergeCell ref="G776:V776"/>
    <mergeCell ref="G777:V777"/>
    <mergeCell ref="G778:V778"/>
    <mergeCell ref="G779:V779"/>
    <mergeCell ref="G768:V768"/>
    <mergeCell ref="G769:V769"/>
    <mergeCell ref="G770:V770"/>
    <mergeCell ref="G771:V771"/>
    <mergeCell ref="G772:V772"/>
    <mergeCell ref="G773:V773"/>
    <mergeCell ref="G762:V762"/>
    <mergeCell ref="G763:V763"/>
    <mergeCell ref="G764:V764"/>
    <mergeCell ref="G765:V765"/>
    <mergeCell ref="G766:V766"/>
    <mergeCell ref="G767:V767"/>
    <mergeCell ref="G756:V756"/>
    <mergeCell ref="G757:V757"/>
    <mergeCell ref="G758:V758"/>
    <mergeCell ref="G759:V759"/>
    <mergeCell ref="G760:V760"/>
    <mergeCell ref="G761:V761"/>
    <mergeCell ref="G750:V750"/>
    <mergeCell ref="G751:V751"/>
    <mergeCell ref="G752:V752"/>
    <mergeCell ref="G753:V753"/>
    <mergeCell ref="G754:V754"/>
    <mergeCell ref="G755:V755"/>
    <mergeCell ref="G744:V744"/>
    <mergeCell ref="G745:V745"/>
    <mergeCell ref="G746:V746"/>
    <mergeCell ref="G747:V747"/>
    <mergeCell ref="G748:V748"/>
    <mergeCell ref="G749:V749"/>
    <mergeCell ref="G738:V738"/>
    <mergeCell ref="G739:V739"/>
    <mergeCell ref="G740:V740"/>
    <mergeCell ref="G741:V741"/>
    <mergeCell ref="G742:V742"/>
    <mergeCell ref="G743:V743"/>
    <mergeCell ref="G732:V732"/>
    <mergeCell ref="G733:V733"/>
    <mergeCell ref="G734:V734"/>
    <mergeCell ref="G735:V735"/>
    <mergeCell ref="G736:V736"/>
    <mergeCell ref="G737:V737"/>
    <mergeCell ref="G726:V726"/>
    <mergeCell ref="G727:V727"/>
    <mergeCell ref="G728:V728"/>
    <mergeCell ref="G729:V729"/>
    <mergeCell ref="G730:V730"/>
    <mergeCell ref="G731:V731"/>
    <mergeCell ref="G720:V720"/>
    <mergeCell ref="G721:V721"/>
    <mergeCell ref="G722:V722"/>
    <mergeCell ref="G723:V723"/>
    <mergeCell ref="G724:V724"/>
    <mergeCell ref="G725:V725"/>
    <mergeCell ref="G714:V714"/>
    <mergeCell ref="G715:V715"/>
    <mergeCell ref="G716:V716"/>
    <mergeCell ref="G717:V717"/>
    <mergeCell ref="G718:V718"/>
    <mergeCell ref="G719:V719"/>
    <mergeCell ref="G708:V708"/>
    <mergeCell ref="G709:V709"/>
    <mergeCell ref="G710:V710"/>
    <mergeCell ref="G711:V711"/>
    <mergeCell ref="G712:V712"/>
    <mergeCell ref="G713:V713"/>
    <mergeCell ref="G702:V702"/>
    <mergeCell ref="G703:V703"/>
    <mergeCell ref="G704:V704"/>
    <mergeCell ref="G705:V705"/>
    <mergeCell ref="G706:V706"/>
    <mergeCell ref="G707:V707"/>
    <mergeCell ref="G696:V696"/>
    <mergeCell ref="G697:V697"/>
    <mergeCell ref="G698:V698"/>
    <mergeCell ref="G699:V699"/>
    <mergeCell ref="G700:V700"/>
    <mergeCell ref="G701:V701"/>
    <mergeCell ref="G690:V690"/>
    <mergeCell ref="G691:V691"/>
    <mergeCell ref="G692:V692"/>
    <mergeCell ref="G693:V693"/>
    <mergeCell ref="G694:V694"/>
    <mergeCell ref="G695:V695"/>
    <mergeCell ref="G684:V684"/>
    <mergeCell ref="G685:V685"/>
    <mergeCell ref="G686:V686"/>
    <mergeCell ref="G687:V687"/>
    <mergeCell ref="G688:V688"/>
    <mergeCell ref="G689:V689"/>
    <mergeCell ref="G678:V678"/>
    <mergeCell ref="G679:V679"/>
    <mergeCell ref="G680:V680"/>
    <mergeCell ref="G681:V681"/>
    <mergeCell ref="G682:V682"/>
    <mergeCell ref="G683:V683"/>
    <mergeCell ref="G672:V672"/>
    <mergeCell ref="G673:V673"/>
    <mergeCell ref="G674:V674"/>
    <mergeCell ref="G675:V675"/>
    <mergeCell ref="G676:V676"/>
    <mergeCell ref="G677:V677"/>
    <mergeCell ref="G666:V666"/>
    <mergeCell ref="G667:V667"/>
    <mergeCell ref="G668:V668"/>
    <mergeCell ref="G669:V669"/>
    <mergeCell ref="G670:V670"/>
    <mergeCell ref="G671:V671"/>
    <mergeCell ref="G660:V660"/>
    <mergeCell ref="G661:V661"/>
    <mergeCell ref="G662:V662"/>
    <mergeCell ref="G663:V663"/>
    <mergeCell ref="G664:V664"/>
    <mergeCell ref="G665:V665"/>
    <mergeCell ref="G654:V654"/>
    <mergeCell ref="G655:V655"/>
    <mergeCell ref="G656:V656"/>
    <mergeCell ref="G657:V657"/>
    <mergeCell ref="G658:V658"/>
    <mergeCell ref="G659:V659"/>
    <mergeCell ref="G648:V648"/>
    <mergeCell ref="G649:V649"/>
    <mergeCell ref="G650:V650"/>
    <mergeCell ref="G651:V651"/>
    <mergeCell ref="G652:V652"/>
    <mergeCell ref="G653:V653"/>
    <mergeCell ref="G642:V642"/>
    <mergeCell ref="G643:V643"/>
    <mergeCell ref="G644:V644"/>
    <mergeCell ref="G645:V645"/>
    <mergeCell ref="G646:V646"/>
    <mergeCell ref="G647:V647"/>
    <mergeCell ref="G636:V636"/>
    <mergeCell ref="G637:V637"/>
    <mergeCell ref="G638:V638"/>
    <mergeCell ref="G639:V639"/>
    <mergeCell ref="G640:V640"/>
    <mergeCell ref="G641:V641"/>
    <mergeCell ref="G630:V630"/>
    <mergeCell ref="G631:V631"/>
    <mergeCell ref="G632:V632"/>
    <mergeCell ref="G633:V633"/>
    <mergeCell ref="G634:V634"/>
    <mergeCell ref="G635:V635"/>
    <mergeCell ref="G624:V624"/>
    <mergeCell ref="G625:V625"/>
    <mergeCell ref="G626:V626"/>
    <mergeCell ref="G627:V627"/>
    <mergeCell ref="G628:V628"/>
    <mergeCell ref="G629:V629"/>
    <mergeCell ref="G618:V618"/>
    <mergeCell ref="G619:V619"/>
    <mergeCell ref="G620:V620"/>
    <mergeCell ref="G621:V621"/>
    <mergeCell ref="G622:V622"/>
    <mergeCell ref="G623:V623"/>
    <mergeCell ref="G612:V612"/>
    <mergeCell ref="G613:V613"/>
    <mergeCell ref="G614:V614"/>
    <mergeCell ref="G615:V615"/>
    <mergeCell ref="G616:V616"/>
    <mergeCell ref="G617:V617"/>
    <mergeCell ref="G606:V606"/>
    <mergeCell ref="G607:V607"/>
    <mergeCell ref="G608:V608"/>
    <mergeCell ref="G609:V609"/>
    <mergeCell ref="G610:V610"/>
    <mergeCell ref="G611:V611"/>
    <mergeCell ref="G600:V600"/>
    <mergeCell ref="G601:V601"/>
    <mergeCell ref="G602:V602"/>
    <mergeCell ref="G603:V603"/>
    <mergeCell ref="G604:V604"/>
    <mergeCell ref="G605:V605"/>
    <mergeCell ref="G594:V594"/>
    <mergeCell ref="G595:V595"/>
    <mergeCell ref="G596:V596"/>
    <mergeCell ref="G597:V597"/>
    <mergeCell ref="G598:V598"/>
    <mergeCell ref="G599:V599"/>
    <mergeCell ref="G588:V588"/>
    <mergeCell ref="G589:V589"/>
    <mergeCell ref="G590:V590"/>
    <mergeCell ref="G591:V591"/>
    <mergeCell ref="G592:V592"/>
    <mergeCell ref="G593:V593"/>
    <mergeCell ref="G582:V582"/>
    <mergeCell ref="G583:V583"/>
    <mergeCell ref="G584:V584"/>
    <mergeCell ref="G585:V585"/>
    <mergeCell ref="G586:V586"/>
    <mergeCell ref="G587:V587"/>
    <mergeCell ref="G576:V576"/>
    <mergeCell ref="G577:V577"/>
    <mergeCell ref="G578:V578"/>
    <mergeCell ref="G579:V579"/>
    <mergeCell ref="G580:V580"/>
    <mergeCell ref="G581:V581"/>
    <mergeCell ref="G570:V570"/>
    <mergeCell ref="G571:V571"/>
    <mergeCell ref="G572:V572"/>
    <mergeCell ref="G573:V573"/>
    <mergeCell ref="G574:V574"/>
    <mergeCell ref="G575:V575"/>
    <mergeCell ref="G564:V564"/>
    <mergeCell ref="G565:V565"/>
    <mergeCell ref="G566:V566"/>
    <mergeCell ref="G567:V567"/>
    <mergeCell ref="G568:V568"/>
    <mergeCell ref="G569:V569"/>
    <mergeCell ref="G558:V558"/>
    <mergeCell ref="G559:V559"/>
    <mergeCell ref="G560:V560"/>
    <mergeCell ref="G561:V561"/>
    <mergeCell ref="G562:V562"/>
    <mergeCell ref="G563:V563"/>
    <mergeCell ref="G552:V552"/>
    <mergeCell ref="G553:V553"/>
    <mergeCell ref="G554:V554"/>
    <mergeCell ref="G555:V555"/>
    <mergeCell ref="G556:V556"/>
    <mergeCell ref="G557:V557"/>
    <mergeCell ref="G546:V546"/>
    <mergeCell ref="G547:V547"/>
    <mergeCell ref="G548:V548"/>
    <mergeCell ref="G549:V549"/>
    <mergeCell ref="G550:V550"/>
    <mergeCell ref="G551:V551"/>
    <mergeCell ref="G540:V540"/>
    <mergeCell ref="G541:V541"/>
    <mergeCell ref="G542:V542"/>
    <mergeCell ref="G543:V543"/>
    <mergeCell ref="G544:V544"/>
    <mergeCell ref="G545:V545"/>
    <mergeCell ref="G534:V534"/>
    <mergeCell ref="G535:V535"/>
    <mergeCell ref="G536:V536"/>
    <mergeCell ref="G537:V537"/>
    <mergeCell ref="G538:V538"/>
    <mergeCell ref="G539:V539"/>
    <mergeCell ref="G528:V528"/>
    <mergeCell ref="G529:V529"/>
    <mergeCell ref="G530:V530"/>
    <mergeCell ref="G531:V531"/>
    <mergeCell ref="G532:V532"/>
    <mergeCell ref="G533:V533"/>
    <mergeCell ref="G522:V522"/>
    <mergeCell ref="G523:V523"/>
    <mergeCell ref="G524:V524"/>
    <mergeCell ref="G525:V525"/>
    <mergeCell ref="G526:V526"/>
    <mergeCell ref="G527:V527"/>
    <mergeCell ref="G516:V516"/>
    <mergeCell ref="G517:V517"/>
    <mergeCell ref="G518:V518"/>
    <mergeCell ref="G519:V519"/>
    <mergeCell ref="G520:V520"/>
    <mergeCell ref="G521:V521"/>
    <mergeCell ref="G510:V510"/>
    <mergeCell ref="G511:V511"/>
    <mergeCell ref="G512:V512"/>
    <mergeCell ref="G513:V513"/>
    <mergeCell ref="G514:V514"/>
    <mergeCell ref="G515:V515"/>
    <mergeCell ref="G504:V504"/>
    <mergeCell ref="G505:V505"/>
    <mergeCell ref="G506:V506"/>
    <mergeCell ref="G507:V507"/>
    <mergeCell ref="G508:V508"/>
    <mergeCell ref="G509:V509"/>
    <mergeCell ref="G498:V498"/>
    <mergeCell ref="G499:V499"/>
    <mergeCell ref="G500:V500"/>
    <mergeCell ref="G501:V501"/>
    <mergeCell ref="G502:V502"/>
    <mergeCell ref="G503:V503"/>
    <mergeCell ref="G492:V492"/>
    <mergeCell ref="G493:V493"/>
    <mergeCell ref="G494:V494"/>
    <mergeCell ref="G495:V495"/>
    <mergeCell ref="G496:V496"/>
    <mergeCell ref="G497:V497"/>
    <mergeCell ref="G486:V486"/>
    <mergeCell ref="G487:V487"/>
    <mergeCell ref="G488:V488"/>
    <mergeCell ref="G489:V489"/>
    <mergeCell ref="G490:V490"/>
    <mergeCell ref="G491:V491"/>
    <mergeCell ref="G480:V480"/>
    <mergeCell ref="G481:V481"/>
    <mergeCell ref="G482:V482"/>
    <mergeCell ref="G483:V483"/>
    <mergeCell ref="G484:V484"/>
    <mergeCell ref="G485:V485"/>
    <mergeCell ref="G474:V474"/>
    <mergeCell ref="G475:V475"/>
    <mergeCell ref="G476:V476"/>
    <mergeCell ref="G477:V477"/>
    <mergeCell ref="G478:V478"/>
    <mergeCell ref="G479:V479"/>
    <mergeCell ref="G468:V468"/>
    <mergeCell ref="G469:V469"/>
    <mergeCell ref="G470:V470"/>
    <mergeCell ref="G471:V471"/>
    <mergeCell ref="G472:V472"/>
    <mergeCell ref="G473:V473"/>
    <mergeCell ref="G462:V462"/>
    <mergeCell ref="G463:V463"/>
    <mergeCell ref="G464:V464"/>
    <mergeCell ref="G465:V465"/>
    <mergeCell ref="G466:V466"/>
    <mergeCell ref="G467:V467"/>
    <mergeCell ref="G456:V456"/>
    <mergeCell ref="G457:V457"/>
    <mergeCell ref="G458:V458"/>
    <mergeCell ref="G459:V459"/>
    <mergeCell ref="G460:V460"/>
    <mergeCell ref="G461:V461"/>
    <mergeCell ref="G450:V450"/>
    <mergeCell ref="G451:V451"/>
    <mergeCell ref="G452:V452"/>
    <mergeCell ref="G453:V453"/>
    <mergeCell ref="G454:V454"/>
    <mergeCell ref="G455:V455"/>
    <mergeCell ref="G444:V444"/>
    <mergeCell ref="G445:V445"/>
    <mergeCell ref="G446:V446"/>
    <mergeCell ref="G447:V447"/>
    <mergeCell ref="G448:V448"/>
    <mergeCell ref="G449:V449"/>
    <mergeCell ref="G438:V438"/>
    <mergeCell ref="G439:V439"/>
    <mergeCell ref="G440:V440"/>
    <mergeCell ref="G441:V441"/>
    <mergeCell ref="G442:V442"/>
    <mergeCell ref="G443:V443"/>
    <mergeCell ref="G432:V432"/>
    <mergeCell ref="G433:V433"/>
    <mergeCell ref="G434:V434"/>
    <mergeCell ref="G435:V435"/>
    <mergeCell ref="G436:V436"/>
    <mergeCell ref="G437:V437"/>
    <mergeCell ref="G426:V426"/>
    <mergeCell ref="G427:V427"/>
    <mergeCell ref="G428:V428"/>
    <mergeCell ref="G429:V429"/>
    <mergeCell ref="G430:V430"/>
    <mergeCell ref="G431:V431"/>
    <mergeCell ref="G420:V420"/>
    <mergeCell ref="G421:V421"/>
    <mergeCell ref="G422:V422"/>
    <mergeCell ref="G423:V423"/>
    <mergeCell ref="G424:V424"/>
    <mergeCell ref="G425:V425"/>
    <mergeCell ref="G414:V414"/>
    <mergeCell ref="G415:V415"/>
    <mergeCell ref="G416:V416"/>
    <mergeCell ref="G417:V417"/>
    <mergeCell ref="G418:V418"/>
    <mergeCell ref="G419:V419"/>
    <mergeCell ref="G408:V408"/>
    <mergeCell ref="G409:V409"/>
    <mergeCell ref="G410:V410"/>
    <mergeCell ref="G411:V411"/>
    <mergeCell ref="G412:V412"/>
    <mergeCell ref="G413:V413"/>
    <mergeCell ref="G402:V402"/>
    <mergeCell ref="G403:V403"/>
    <mergeCell ref="G404:V404"/>
    <mergeCell ref="G405:V405"/>
    <mergeCell ref="G406:V406"/>
    <mergeCell ref="G407:V407"/>
    <mergeCell ref="G396:V396"/>
    <mergeCell ref="G397:V397"/>
    <mergeCell ref="G398:V398"/>
    <mergeCell ref="G399:V399"/>
    <mergeCell ref="G400:V400"/>
    <mergeCell ref="G401:V401"/>
    <mergeCell ref="G390:V390"/>
    <mergeCell ref="G391:V391"/>
    <mergeCell ref="G392:V392"/>
    <mergeCell ref="G393:V393"/>
    <mergeCell ref="G394:V394"/>
    <mergeCell ref="G395:V395"/>
    <mergeCell ref="G384:V384"/>
    <mergeCell ref="G385:V385"/>
    <mergeCell ref="G386:V386"/>
    <mergeCell ref="G387:V387"/>
    <mergeCell ref="G388:V388"/>
    <mergeCell ref="G389:V389"/>
    <mergeCell ref="G378:V378"/>
    <mergeCell ref="G379:V379"/>
    <mergeCell ref="G380:V380"/>
    <mergeCell ref="G381:V381"/>
    <mergeCell ref="G382:V382"/>
    <mergeCell ref="G383:V383"/>
    <mergeCell ref="G372:V372"/>
    <mergeCell ref="G373:V373"/>
    <mergeCell ref="G374:V374"/>
    <mergeCell ref="G375:V375"/>
    <mergeCell ref="G376:V376"/>
    <mergeCell ref="G377:V377"/>
    <mergeCell ref="G366:V366"/>
    <mergeCell ref="G367:V367"/>
    <mergeCell ref="G368:V368"/>
    <mergeCell ref="G369:V369"/>
    <mergeCell ref="G370:V370"/>
    <mergeCell ref="G371:V371"/>
    <mergeCell ref="G360:V360"/>
    <mergeCell ref="G361:V361"/>
    <mergeCell ref="G362:V362"/>
    <mergeCell ref="G363:V363"/>
    <mergeCell ref="G364:V364"/>
    <mergeCell ref="G365:V365"/>
    <mergeCell ref="G354:V354"/>
    <mergeCell ref="G355:V355"/>
    <mergeCell ref="G356:V356"/>
    <mergeCell ref="G357:V357"/>
    <mergeCell ref="G358:V358"/>
    <mergeCell ref="G359:V359"/>
    <mergeCell ref="G348:V348"/>
    <mergeCell ref="G349:V349"/>
    <mergeCell ref="G350:V350"/>
    <mergeCell ref="G351:V351"/>
    <mergeCell ref="G352:V352"/>
    <mergeCell ref="G353:V353"/>
    <mergeCell ref="G343:V343"/>
    <mergeCell ref="G344:V344"/>
    <mergeCell ref="G345:V345"/>
    <mergeCell ref="W345:AF345"/>
    <mergeCell ref="G346:V346"/>
    <mergeCell ref="G347:V347"/>
    <mergeCell ref="G337:V337"/>
    <mergeCell ref="G338:V338"/>
    <mergeCell ref="G339:V339"/>
    <mergeCell ref="G340:V340"/>
    <mergeCell ref="G341:V341"/>
    <mergeCell ref="G342:V342"/>
    <mergeCell ref="G331:V331"/>
    <mergeCell ref="G332:V332"/>
    <mergeCell ref="G333:V333"/>
    <mergeCell ref="G334:V334"/>
    <mergeCell ref="G335:V335"/>
    <mergeCell ref="G336:V336"/>
    <mergeCell ref="G325:V325"/>
    <mergeCell ref="G326:V326"/>
    <mergeCell ref="G327:V327"/>
    <mergeCell ref="G328:V328"/>
    <mergeCell ref="G329:V329"/>
    <mergeCell ref="G330:V330"/>
    <mergeCell ref="G319:V319"/>
    <mergeCell ref="G320:V320"/>
    <mergeCell ref="G321:V321"/>
    <mergeCell ref="G322:V322"/>
    <mergeCell ref="G323:V323"/>
    <mergeCell ref="G324:V324"/>
    <mergeCell ref="G313:V313"/>
    <mergeCell ref="G314:V314"/>
    <mergeCell ref="G315:V315"/>
    <mergeCell ref="G316:V316"/>
    <mergeCell ref="G317:V317"/>
    <mergeCell ref="G318:V318"/>
    <mergeCell ref="G307:V307"/>
    <mergeCell ref="G308:V308"/>
    <mergeCell ref="G309:V309"/>
    <mergeCell ref="G310:V310"/>
    <mergeCell ref="G311:V311"/>
    <mergeCell ref="G312:V312"/>
    <mergeCell ref="G301:V301"/>
    <mergeCell ref="G302:V302"/>
    <mergeCell ref="G303:V303"/>
    <mergeCell ref="G304:V304"/>
    <mergeCell ref="G305:V305"/>
    <mergeCell ref="G306:V306"/>
    <mergeCell ref="G295:V295"/>
    <mergeCell ref="G296:V296"/>
    <mergeCell ref="G297:V297"/>
    <mergeCell ref="G298:V298"/>
    <mergeCell ref="G299:V299"/>
    <mergeCell ref="G300:V300"/>
    <mergeCell ref="G289:V289"/>
    <mergeCell ref="G290:V290"/>
    <mergeCell ref="G291:V291"/>
    <mergeCell ref="G292:V292"/>
    <mergeCell ref="G293:V293"/>
    <mergeCell ref="G294:V294"/>
    <mergeCell ref="G283:V283"/>
    <mergeCell ref="G284:V284"/>
    <mergeCell ref="G285:V285"/>
    <mergeCell ref="G286:V286"/>
    <mergeCell ref="G287:V287"/>
    <mergeCell ref="G288:V288"/>
    <mergeCell ref="G277:V277"/>
    <mergeCell ref="G278:V278"/>
    <mergeCell ref="G279:V279"/>
    <mergeCell ref="G280:V280"/>
    <mergeCell ref="G281:V281"/>
    <mergeCell ref="G282:V282"/>
    <mergeCell ref="G271:V271"/>
    <mergeCell ref="G272:V272"/>
    <mergeCell ref="G273:V273"/>
    <mergeCell ref="G274:V274"/>
    <mergeCell ref="G275:V275"/>
    <mergeCell ref="G276:V276"/>
    <mergeCell ref="G265:V265"/>
    <mergeCell ref="G266:V266"/>
    <mergeCell ref="G267:V267"/>
    <mergeCell ref="G268:V268"/>
    <mergeCell ref="G269:V269"/>
    <mergeCell ref="G270:V270"/>
    <mergeCell ref="G259:V259"/>
    <mergeCell ref="G260:V260"/>
    <mergeCell ref="G261:V261"/>
    <mergeCell ref="G262:V262"/>
    <mergeCell ref="G263:V263"/>
    <mergeCell ref="G264:V264"/>
    <mergeCell ref="G253:V253"/>
    <mergeCell ref="G254:V254"/>
    <mergeCell ref="G255:V255"/>
    <mergeCell ref="G256:V256"/>
    <mergeCell ref="G257:V257"/>
    <mergeCell ref="G258:V258"/>
    <mergeCell ref="G247:V247"/>
    <mergeCell ref="G248:V248"/>
    <mergeCell ref="G249:V249"/>
    <mergeCell ref="G250:V250"/>
    <mergeCell ref="G251:V251"/>
    <mergeCell ref="G252:V252"/>
    <mergeCell ref="G241:V241"/>
    <mergeCell ref="G242:V242"/>
    <mergeCell ref="G243:V243"/>
    <mergeCell ref="G244:V244"/>
    <mergeCell ref="G245:V245"/>
    <mergeCell ref="G246:V246"/>
    <mergeCell ref="G235:V235"/>
    <mergeCell ref="G236:V236"/>
    <mergeCell ref="G237:V237"/>
    <mergeCell ref="G238:V238"/>
    <mergeCell ref="G239:V239"/>
    <mergeCell ref="G240:V240"/>
    <mergeCell ref="G229:V229"/>
    <mergeCell ref="G230:V230"/>
    <mergeCell ref="G231:V231"/>
    <mergeCell ref="G232:V232"/>
    <mergeCell ref="G233:V233"/>
    <mergeCell ref="G234:V234"/>
    <mergeCell ref="G223:V223"/>
    <mergeCell ref="G224:V224"/>
    <mergeCell ref="G225:V225"/>
    <mergeCell ref="G226:V226"/>
    <mergeCell ref="G227:V227"/>
    <mergeCell ref="G228:V228"/>
    <mergeCell ref="G217:V217"/>
    <mergeCell ref="G218:V218"/>
    <mergeCell ref="G219:V219"/>
    <mergeCell ref="G220:V220"/>
    <mergeCell ref="G221:V221"/>
    <mergeCell ref="G222:V222"/>
    <mergeCell ref="G211:V211"/>
    <mergeCell ref="G212:V212"/>
    <mergeCell ref="G213:V213"/>
    <mergeCell ref="G214:V214"/>
    <mergeCell ref="G215:V215"/>
    <mergeCell ref="G216:V216"/>
    <mergeCell ref="G205:V205"/>
    <mergeCell ref="G206:V206"/>
    <mergeCell ref="G207:V207"/>
    <mergeCell ref="G208:V208"/>
    <mergeCell ref="G209:V209"/>
    <mergeCell ref="G210:V210"/>
    <mergeCell ref="G199:V199"/>
    <mergeCell ref="G200:V200"/>
    <mergeCell ref="G201:V201"/>
    <mergeCell ref="G202:V202"/>
    <mergeCell ref="G203:V203"/>
    <mergeCell ref="G204:V204"/>
    <mergeCell ref="G193:V193"/>
    <mergeCell ref="G194:V194"/>
    <mergeCell ref="G195:V195"/>
    <mergeCell ref="G196:V196"/>
    <mergeCell ref="G197:V197"/>
    <mergeCell ref="G198:V198"/>
    <mergeCell ref="G187:V187"/>
    <mergeCell ref="G188:V188"/>
    <mergeCell ref="G189:V189"/>
    <mergeCell ref="G190:V190"/>
    <mergeCell ref="G191:V191"/>
    <mergeCell ref="G192:V192"/>
    <mergeCell ref="G181:V181"/>
    <mergeCell ref="G182:V182"/>
    <mergeCell ref="G183:V183"/>
    <mergeCell ref="G184:V184"/>
    <mergeCell ref="G185:V185"/>
    <mergeCell ref="G186:V186"/>
    <mergeCell ref="G175:V175"/>
    <mergeCell ref="G176:V176"/>
    <mergeCell ref="G177:V177"/>
    <mergeCell ref="G178:V178"/>
    <mergeCell ref="G179:V179"/>
    <mergeCell ref="G180:V180"/>
    <mergeCell ref="G169:V169"/>
    <mergeCell ref="G170:V170"/>
    <mergeCell ref="G171:V171"/>
    <mergeCell ref="G172:V172"/>
    <mergeCell ref="G173:V173"/>
    <mergeCell ref="G174:V174"/>
    <mergeCell ref="G163:V163"/>
    <mergeCell ref="G164:V164"/>
    <mergeCell ref="G165:V165"/>
    <mergeCell ref="G166:V166"/>
    <mergeCell ref="G167:V167"/>
    <mergeCell ref="G168:V168"/>
    <mergeCell ref="G121:V121"/>
    <mergeCell ref="G122:V122"/>
    <mergeCell ref="G123:V123"/>
    <mergeCell ref="G124:V124"/>
    <mergeCell ref="G157:V157"/>
    <mergeCell ref="G158:V158"/>
    <mergeCell ref="G159:V159"/>
    <mergeCell ref="G160:V160"/>
    <mergeCell ref="G161:V161"/>
    <mergeCell ref="G162:V162"/>
    <mergeCell ref="G151:V151"/>
    <mergeCell ref="G152:V152"/>
    <mergeCell ref="G153:V153"/>
    <mergeCell ref="G154:V154"/>
    <mergeCell ref="G155:V155"/>
    <mergeCell ref="G156:V156"/>
    <mergeCell ref="G145:V145"/>
    <mergeCell ref="G146:V146"/>
    <mergeCell ref="G147:V147"/>
    <mergeCell ref="G148:V148"/>
    <mergeCell ref="G149:V149"/>
    <mergeCell ref="G150:V150"/>
    <mergeCell ref="G139:V139"/>
    <mergeCell ref="G140:V140"/>
    <mergeCell ref="G141:V141"/>
    <mergeCell ref="G142:V142"/>
    <mergeCell ref="G143:V143"/>
    <mergeCell ref="G144:V144"/>
    <mergeCell ref="G133:V133"/>
    <mergeCell ref="G134:V134"/>
    <mergeCell ref="G135:V135"/>
    <mergeCell ref="G136:V136"/>
    <mergeCell ref="G137:V137"/>
    <mergeCell ref="G138:V138"/>
    <mergeCell ref="G127:V127"/>
    <mergeCell ref="G128:V128"/>
    <mergeCell ref="G129:V129"/>
    <mergeCell ref="G130:V130"/>
    <mergeCell ref="G131:V131"/>
    <mergeCell ref="G132:V132"/>
    <mergeCell ref="G125:V125"/>
    <mergeCell ref="G126:V126"/>
    <mergeCell ref="G115:V115"/>
    <mergeCell ref="G116:V116"/>
    <mergeCell ref="G117:V117"/>
    <mergeCell ref="G118:V118"/>
    <mergeCell ref="G119:V119"/>
    <mergeCell ref="G120:V120"/>
    <mergeCell ref="G109:V109"/>
    <mergeCell ref="G110:V110"/>
    <mergeCell ref="G111:V111"/>
    <mergeCell ref="G112:V112"/>
    <mergeCell ref="G113:V113"/>
    <mergeCell ref="G114:V114"/>
    <mergeCell ref="G101:V101"/>
    <mergeCell ref="G102:V102"/>
    <mergeCell ref="G91:V91"/>
    <mergeCell ref="G92:V92"/>
    <mergeCell ref="G93:V93"/>
    <mergeCell ref="G94:V94"/>
    <mergeCell ref="G95:V95"/>
    <mergeCell ref="G96:V96"/>
    <mergeCell ref="G103:V103"/>
    <mergeCell ref="G104:V104"/>
    <mergeCell ref="G105:V105"/>
    <mergeCell ref="G106:V106"/>
    <mergeCell ref="G107:V107"/>
    <mergeCell ref="G108:V108"/>
    <mergeCell ref="G97:V97"/>
    <mergeCell ref="G98:V98"/>
    <mergeCell ref="G99:V99"/>
    <mergeCell ref="G100:V100"/>
    <mergeCell ref="G89:V89"/>
    <mergeCell ref="G90:V90"/>
    <mergeCell ref="G79:V79"/>
    <mergeCell ref="G80:V80"/>
    <mergeCell ref="G81:V81"/>
    <mergeCell ref="G82:V82"/>
    <mergeCell ref="G83:V83"/>
    <mergeCell ref="G84:V84"/>
    <mergeCell ref="G73:V73"/>
    <mergeCell ref="G74:V74"/>
    <mergeCell ref="G75:V75"/>
    <mergeCell ref="G76:V76"/>
    <mergeCell ref="G77:V77"/>
    <mergeCell ref="G78:V78"/>
    <mergeCell ref="G85:V85"/>
    <mergeCell ref="G86:V86"/>
    <mergeCell ref="G87:V87"/>
    <mergeCell ref="G88:V88"/>
    <mergeCell ref="G65:V65"/>
    <mergeCell ref="G66:V66"/>
    <mergeCell ref="G55:V55"/>
    <mergeCell ref="G56:V56"/>
    <mergeCell ref="G57:V57"/>
    <mergeCell ref="G58:V58"/>
    <mergeCell ref="G59:V59"/>
    <mergeCell ref="G60:V60"/>
    <mergeCell ref="G67:V67"/>
    <mergeCell ref="G68:V68"/>
    <mergeCell ref="G69:V69"/>
    <mergeCell ref="G70:V70"/>
    <mergeCell ref="G71:V71"/>
    <mergeCell ref="G72:V72"/>
    <mergeCell ref="G61:V61"/>
    <mergeCell ref="G62:V62"/>
    <mergeCell ref="G63:V63"/>
    <mergeCell ref="G64:V64"/>
    <mergeCell ref="B42:C42"/>
    <mergeCell ref="E42:F42"/>
    <mergeCell ref="G42:V42"/>
    <mergeCell ref="W42:AA42"/>
    <mergeCell ref="E39:F39"/>
    <mergeCell ref="G39:V39"/>
    <mergeCell ref="W39:AA39"/>
    <mergeCell ref="B40:C40"/>
    <mergeCell ref="E40:F40"/>
    <mergeCell ref="G40:V40"/>
    <mergeCell ref="W40:AA40"/>
    <mergeCell ref="G51:V51"/>
    <mergeCell ref="G52:V52"/>
    <mergeCell ref="G53:V53"/>
    <mergeCell ref="G54:V54"/>
    <mergeCell ref="G49:V49"/>
    <mergeCell ref="G50:V50"/>
    <mergeCell ref="E45:F45"/>
    <mergeCell ref="G45:V45"/>
    <mergeCell ref="W45:AA45"/>
    <mergeCell ref="G46:V46"/>
    <mergeCell ref="G47:V47"/>
    <mergeCell ref="G48:V48"/>
    <mergeCell ref="B43:C43"/>
    <mergeCell ref="E43:F43"/>
    <mergeCell ref="G43:V43"/>
    <mergeCell ref="W43:AA43"/>
    <mergeCell ref="B44:C44"/>
    <mergeCell ref="E44:F44"/>
    <mergeCell ref="G44:V44"/>
    <mergeCell ref="W44:AA44"/>
    <mergeCell ref="B45:C45"/>
    <mergeCell ref="B36:C36"/>
    <mergeCell ref="E36:F36"/>
    <mergeCell ref="G36:V36"/>
    <mergeCell ref="W36:AA36"/>
    <mergeCell ref="B33:C33"/>
    <mergeCell ref="E33:F33"/>
    <mergeCell ref="G33:V33"/>
    <mergeCell ref="W33:AE33"/>
    <mergeCell ref="B34:C34"/>
    <mergeCell ref="E34:F34"/>
    <mergeCell ref="G34:V34"/>
    <mergeCell ref="W34:AE34"/>
    <mergeCell ref="B41:C41"/>
    <mergeCell ref="E41:F41"/>
    <mergeCell ref="G41:V41"/>
    <mergeCell ref="W41:AA41"/>
    <mergeCell ref="B38:C38"/>
    <mergeCell ref="E38:F38"/>
    <mergeCell ref="G38:V38"/>
    <mergeCell ref="W38:AA38"/>
    <mergeCell ref="B39:C39"/>
    <mergeCell ref="B35:C35"/>
    <mergeCell ref="E35:F35"/>
    <mergeCell ref="B37:C37"/>
    <mergeCell ref="E37:F37"/>
    <mergeCell ref="G37:V37"/>
    <mergeCell ref="W37:AA37"/>
    <mergeCell ref="B31:C31"/>
    <mergeCell ref="E31:F31"/>
    <mergeCell ref="G31:V31"/>
    <mergeCell ref="W31:AE31"/>
    <mergeCell ref="B32:C32"/>
    <mergeCell ref="E32:F32"/>
    <mergeCell ref="G32:V32"/>
    <mergeCell ref="W32:AE32"/>
    <mergeCell ref="B29:C29"/>
    <mergeCell ref="E29:F29"/>
    <mergeCell ref="G29:V29"/>
    <mergeCell ref="W29:AE29"/>
    <mergeCell ref="B30:C30"/>
    <mergeCell ref="E30:F30"/>
    <mergeCell ref="G30:V30"/>
    <mergeCell ref="W30:AE30"/>
    <mergeCell ref="G35:V35"/>
    <mergeCell ref="W35:AA35"/>
    <mergeCell ref="E27:F27"/>
    <mergeCell ref="G27:V27"/>
    <mergeCell ref="W27:AE27"/>
    <mergeCell ref="B28:C28"/>
    <mergeCell ref="E28:F28"/>
    <mergeCell ref="G28:V28"/>
    <mergeCell ref="W28:AE28"/>
    <mergeCell ref="B25:C25"/>
    <mergeCell ref="E25:F25"/>
    <mergeCell ref="G25:V25"/>
    <mergeCell ref="W25:AE25"/>
    <mergeCell ref="B20:C20"/>
    <mergeCell ref="E20:F20"/>
    <mergeCell ref="G20:V20"/>
    <mergeCell ref="B23:C23"/>
    <mergeCell ref="E23:F23"/>
    <mergeCell ref="G23:V23"/>
    <mergeCell ref="W23:AE23"/>
    <mergeCell ref="B24:C24"/>
    <mergeCell ref="B26:C26"/>
    <mergeCell ref="E26:F26"/>
    <mergeCell ref="G26:V26"/>
    <mergeCell ref="W26:AE26"/>
    <mergeCell ref="B27:C27"/>
    <mergeCell ref="R8:S8"/>
    <mergeCell ref="U8:V8"/>
    <mergeCell ref="W8:W9"/>
    <mergeCell ref="C8:D9"/>
    <mergeCell ref="E8:E9"/>
    <mergeCell ref="F8:F9"/>
    <mergeCell ref="G8:J8"/>
    <mergeCell ref="K8:K9"/>
    <mergeCell ref="L8:N9"/>
    <mergeCell ref="E24:F24"/>
    <mergeCell ref="G24:V24"/>
    <mergeCell ref="W24:AE24"/>
    <mergeCell ref="W20:AE20"/>
    <mergeCell ref="B21:C21"/>
    <mergeCell ref="E21:F21"/>
    <mergeCell ref="G21:V21"/>
    <mergeCell ref="W21:AE21"/>
    <mergeCell ref="B22:C22"/>
    <mergeCell ref="E22:F22"/>
    <mergeCell ref="G22:V22"/>
    <mergeCell ref="W22:AE22"/>
    <mergeCell ref="M1:S1"/>
    <mergeCell ref="AD3:AE16"/>
    <mergeCell ref="C5:D6"/>
    <mergeCell ref="E5:H5"/>
    <mergeCell ref="I5:I6"/>
    <mergeCell ref="J5:L5"/>
    <mergeCell ref="M5:M6"/>
    <mergeCell ref="N5:P6"/>
    <mergeCell ref="E6:H6"/>
    <mergeCell ref="J6:L6"/>
    <mergeCell ref="B18:C19"/>
    <mergeCell ref="D18:D19"/>
    <mergeCell ref="E18:F19"/>
    <mergeCell ref="G18:V19"/>
    <mergeCell ref="W18:AE19"/>
    <mergeCell ref="C11:E11"/>
    <mergeCell ref="P11:S11"/>
    <mergeCell ref="C12:E12"/>
    <mergeCell ref="C13:E13"/>
    <mergeCell ref="C14:G14"/>
    <mergeCell ref="C15:G15"/>
    <mergeCell ref="X8:X9"/>
    <mergeCell ref="Y8:Y9"/>
    <mergeCell ref="Z8:Z9"/>
    <mergeCell ref="AA8:AA9"/>
    <mergeCell ref="AB8:AB9"/>
    <mergeCell ref="G9:J9"/>
    <mergeCell ref="R9:S9"/>
    <mergeCell ref="U9:V9"/>
    <mergeCell ref="O8:O9"/>
    <mergeCell ref="P8:P9"/>
    <mergeCell ref="Q8:Q9"/>
  </mergeCells>
  <phoneticPr fontId="7" type="noConversion"/>
  <dataValidations count="1">
    <dataValidation type="list" allowBlank="1" showInputMessage="1" showErrorMessage="1" sqref="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xr:uid="{17F7DA7B-70D7-473A-9C7E-04868E74310E}">
      <formula1>指標適用性</formula1>
    </dataValidation>
  </dataValidations>
  <printOptions horizontalCentered="1" verticalCentered="1"/>
  <pageMargins left="0.39370078740157483" right="0.39370078740157483" top="0.39370078740157483" bottom="0.39370078740157483" header="0.39370078740157483" footer="0.31496062992125984"/>
  <pageSetup paperSize="9" scale="75"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A776-50AC-4383-AD68-6173208F07DE}">
  <dimension ref="A1:AJ80"/>
  <sheetViews>
    <sheetView view="pageBreakPreview" topLeftCell="A2" zoomScale="90" zoomScaleNormal="100" zoomScaleSheetLayoutView="90" workbookViewId="0">
      <selection activeCell="F37" sqref="F37:I37"/>
    </sheetView>
  </sheetViews>
  <sheetFormatPr defaultColWidth="9.046875" defaultRowHeight="14.25"/>
  <cols>
    <col min="1" max="1" width="1.1953125" style="6" customWidth="1"/>
    <col min="2" max="2" width="2.79296875" style="6" customWidth="1"/>
    <col min="3" max="3" width="5.5859375" style="6" customWidth="1"/>
    <col min="4" max="4" width="27.94140625" style="6" customWidth="1"/>
    <col min="5" max="5" width="7.18359375" style="6" customWidth="1"/>
    <col min="6" max="6" width="5.3203125" style="6" customWidth="1"/>
    <col min="7" max="7" width="18.09375" style="6" customWidth="1"/>
    <col min="8" max="8" width="3.85546875" style="6" customWidth="1"/>
    <col min="9" max="9" width="4.65625" style="422" customWidth="1"/>
    <col min="10" max="10" width="8.78125" style="422" customWidth="1"/>
    <col min="11" max="11" width="3.32421875" style="423" customWidth="1"/>
    <col min="12" max="12" width="9.046875" style="423" customWidth="1"/>
    <col min="13" max="13" width="3.85546875" style="423" customWidth="1"/>
    <col min="14" max="14" width="4.12109375" style="422" customWidth="1"/>
    <col min="15" max="15" width="4.12109375" style="423" customWidth="1"/>
    <col min="16" max="16" width="2.26171875" style="423" customWidth="1"/>
    <col min="17" max="17" width="4.12109375" style="423" customWidth="1"/>
    <col min="18" max="18" width="3.85546875" style="424" customWidth="1"/>
    <col min="19" max="19" width="1.4609375" style="53" customWidth="1"/>
    <col min="20" max="20" width="3.05859375" style="6" customWidth="1"/>
    <col min="21" max="21" width="7.31640625" style="6" customWidth="1"/>
    <col min="22" max="22" width="1.59375" style="40" customWidth="1"/>
    <col min="23" max="23" width="3.05859375" style="40" customWidth="1"/>
    <col min="24" max="24" width="1.859375" style="40" customWidth="1"/>
    <col min="25" max="25" width="9.84375" style="40" customWidth="1"/>
    <col min="26" max="26" width="15.96484375" style="40" customWidth="1"/>
    <col min="27" max="27" width="5.8515625" style="40" customWidth="1"/>
    <col min="28" max="28" width="4.7890625" style="40" customWidth="1"/>
    <col min="29" max="29" width="7.58203125" style="40" customWidth="1"/>
    <col min="30" max="30" width="1.9921875" style="40" customWidth="1"/>
    <col min="31" max="31" width="3.32421875" style="40" customWidth="1"/>
    <col min="32" max="32" width="7.98046875" style="40" hidden="1" customWidth="1"/>
    <col min="33" max="33" width="5.984375" style="40" hidden="1" customWidth="1"/>
    <col min="34" max="34" width="9.3125" style="40" hidden="1" customWidth="1"/>
    <col min="35" max="35" width="12.63671875" style="40" hidden="1" customWidth="1"/>
    <col min="36" max="36" width="9.046875" style="40" hidden="1" customWidth="1"/>
    <col min="37" max="37" width="18.625" style="40" bestFit="1" customWidth="1"/>
    <col min="38" max="39" width="9.046875" style="40" customWidth="1"/>
    <col min="40" max="40" width="16.76171875" style="40" bestFit="1" customWidth="1"/>
    <col min="41" max="41" width="25.9453125" style="40" bestFit="1" customWidth="1"/>
    <col min="42" max="42" width="10.2421875" style="40" bestFit="1" customWidth="1"/>
    <col min="43" max="43" width="27.94140625" style="40" bestFit="1" customWidth="1"/>
    <col min="44" max="44" width="5.984375" style="40" bestFit="1" customWidth="1"/>
    <col min="45" max="45" width="9.046875" style="40" customWidth="1"/>
    <col min="46" max="46" width="25.9453125" style="40" bestFit="1" customWidth="1"/>
    <col min="47" max="47" width="32.59765625" style="40" bestFit="1" customWidth="1"/>
    <col min="48" max="48" width="18.890625" style="40" bestFit="1" customWidth="1"/>
    <col min="49" max="49" width="32.33203125" style="40" bestFit="1" customWidth="1"/>
    <col min="50" max="50" width="18.625" style="40" bestFit="1" customWidth="1"/>
    <col min="51" max="51" width="9.046875" style="40" customWidth="1"/>
    <col min="52" max="16384" width="9.046875" style="40"/>
  </cols>
  <sheetData>
    <row r="1" spans="1:32" ht="21.75" hidden="1">
      <c r="B1" s="421"/>
    </row>
    <row r="2" spans="1:32" ht="20.25">
      <c r="A2" s="425"/>
      <c r="B2" s="76" t="s">
        <v>189</v>
      </c>
      <c r="C2" s="425"/>
      <c r="D2" s="425"/>
      <c r="E2" s="425"/>
      <c r="F2" s="425"/>
      <c r="G2" s="425"/>
      <c r="H2" s="425"/>
      <c r="I2" s="426"/>
      <c r="J2" s="426"/>
      <c r="K2" s="427"/>
      <c r="L2" s="427"/>
      <c r="M2" s="427"/>
      <c r="N2" s="426"/>
      <c r="O2" s="427"/>
      <c r="P2" s="225"/>
      <c r="Q2" s="225"/>
      <c r="R2" s="428"/>
      <c r="S2" s="429"/>
      <c r="T2" s="425"/>
      <c r="U2" s="425"/>
      <c r="V2" s="75"/>
      <c r="W2" s="75"/>
      <c r="X2" s="75"/>
      <c r="Y2" s="75"/>
      <c r="Z2" s="75"/>
      <c r="AA2" s="75"/>
      <c r="AB2" s="75"/>
      <c r="AC2" s="225"/>
      <c r="AD2" s="75"/>
      <c r="AF2" s="430" t="s">
        <v>493</v>
      </c>
    </row>
    <row r="3" spans="1:32" ht="20.25">
      <c r="A3" s="425"/>
      <c r="B3" s="258" t="s">
        <v>245</v>
      </c>
      <c r="C3" s="258"/>
      <c r="D3" s="425"/>
      <c r="E3" s="425"/>
      <c r="F3" s="425"/>
      <c r="G3" s="425"/>
      <c r="H3" s="425"/>
      <c r="I3" s="426"/>
      <c r="J3" s="426"/>
      <c r="K3" s="427"/>
      <c r="L3" s="427"/>
      <c r="M3" s="427"/>
      <c r="N3" s="426"/>
      <c r="O3" s="427"/>
      <c r="P3" s="427"/>
      <c r="Q3" s="427"/>
      <c r="R3" s="428"/>
      <c r="S3" s="429"/>
      <c r="T3" s="425"/>
      <c r="U3" s="425"/>
      <c r="V3" s="75"/>
      <c r="W3" s="75"/>
      <c r="X3" s="75"/>
      <c r="Y3" s="75"/>
      <c r="Z3" s="75"/>
      <c r="AA3" s="75"/>
      <c r="AB3" s="75"/>
      <c r="AC3" s="75"/>
      <c r="AD3" s="75"/>
      <c r="AF3" s="431" t="s">
        <v>494</v>
      </c>
    </row>
    <row r="4" spans="1:32" ht="10.5" customHeight="1">
      <c r="A4" s="425"/>
      <c r="B4" s="432"/>
      <c r="C4" s="433"/>
      <c r="D4" s="433"/>
      <c r="E4" s="433"/>
      <c r="F4" s="433"/>
      <c r="G4" s="433"/>
      <c r="H4" s="433"/>
      <c r="I4" s="434"/>
      <c r="J4" s="434"/>
      <c r="K4" s="435"/>
      <c r="L4" s="435"/>
      <c r="M4" s="435"/>
      <c r="N4" s="434"/>
      <c r="O4" s="435"/>
      <c r="P4" s="435"/>
      <c r="Q4" s="435"/>
      <c r="R4" s="436"/>
      <c r="S4" s="437"/>
      <c r="T4" s="438"/>
      <c r="U4" s="438"/>
      <c r="V4" s="433"/>
      <c r="W4" s="433"/>
      <c r="X4" s="433"/>
      <c r="Y4" s="433"/>
      <c r="Z4" s="433"/>
      <c r="AA4" s="727" t="s">
        <v>497</v>
      </c>
      <c r="AB4" s="727"/>
      <c r="AC4" s="727"/>
      <c r="AD4" s="75"/>
      <c r="AF4" s="431" t="s">
        <v>495</v>
      </c>
    </row>
    <row r="5" spans="1:32" s="445" customFormat="1" ht="14.25" customHeight="1">
      <c r="A5" s="439"/>
      <c r="B5" s="440"/>
      <c r="C5" s="719" t="s">
        <v>607</v>
      </c>
      <c r="D5" s="720"/>
      <c r="E5" s="713" t="s">
        <v>246</v>
      </c>
      <c r="F5" s="713"/>
      <c r="G5" s="713"/>
      <c r="H5" s="713"/>
      <c r="I5" s="656" t="s">
        <v>192</v>
      </c>
      <c r="J5" s="708">
        <f>SUM(AI30:AI79)</f>
        <v>0</v>
      </c>
      <c r="K5" s="708"/>
      <c r="L5" s="708"/>
      <c r="M5" s="708"/>
      <c r="N5" s="656" t="s">
        <v>192</v>
      </c>
      <c r="O5" s="728" t="str">
        <f>IF(ISERROR(J5/J6),"",J5/J6)</f>
        <v/>
      </c>
      <c r="P5" s="728"/>
      <c r="Q5" s="728"/>
      <c r="R5" s="442"/>
      <c r="S5" s="443"/>
      <c r="T5" s="439"/>
      <c r="U5" s="439"/>
      <c r="V5" s="444"/>
      <c r="W5" s="444"/>
      <c r="X5" s="444"/>
      <c r="Y5" s="444"/>
      <c r="Z5" s="444"/>
      <c r="AA5" s="727"/>
      <c r="AB5" s="727"/>
      <c r="AC5" s="727"/>
      <c r="AD5" s="75"/>
    </row>
    <row r="6" spans="1:32" s="445" customFormat="1" ht="14.25" customHeight="1">
      <c r="A6" s="439"/>
      <c r="B6" s="440"/>
      <c r="C6" s="720"/>
      <c r="D6" s="720"/>
      <c r="E6" s="715" t="s">
        <v>191</v>
      </c>
      <c r="F6" s="715"/>
      <c r="G6" s="715"/>
      <c r="H6" s="715"/>
      <c r="I6" s="656"/>
      <c r="J6" s="716">
        <f>SUM('壹、清潔生產評估背景資訊'!E6,'壹、清潔生產評估背景資訊'!M6,'壹、清潔生產評估背景資訊'!E7,'壹、清潔生產評估背景資訊'!M7,'壹、清潔生產評估背景資訊'!E8,'壹、清潔生產評估背景資訊'!M8,'壹、清潔生產評估背景資訊'!E9)</f>
        <v>0</v>
      </c>
      <c r="K6" s="716"/>
      <c r="L6" s="716"/>
      <c r="M6" s="716"/>
      <c r="N6" s="656"/>
      <c r="O6" s="728"/>
      <c r="P6" s="728"/>
      <c r="Q6" s="728"/>
      <c r="R6" s="442"/>
      <c r="S6" s="443"/>
      <c r="T6" s="439"/>
      <c r="U6" s="439"/>
      <c r="V6" s="444"/>
      <c r="W6" s="444"/>
      <c r="X6" s="444"/>
      <c r="Y6" s="444"/>
      <c r="Z6" s="444"/>
      <c r="AA6" s="727"/>
      <c r="AB6" s="727"/>
      <c r="AC6" s="727"/>
      <c r="AD6" s="75"/>
    </row>
    <row r="7" spans="1:32" s="445" customFormat="1" ht="3" customHeight="1">
      <c r="A7" s="439"/>
      <c r="B7" s="440"/>
      <c r="C7" s="444"/>
      <c r="D7" s="444"/>
      <c r="E7" s="444"/>
      <c r="F7" s="444"/>
      <c r="G7" s="444"/>
      <c r="H7" s="444"/>
      <c r="I7" s="447"/>
      <c r="J7" s="447"/>
      <c r="K7" s="448"/>
      <c r="L7" s="448"/>
      <c r="M7" s="448"/>
      <c r="N7" s="447"/>
      <c r="O7" s="448"/>
      <c r="P7" s="448"/>
      <c r="Q7" s="448"/>
      <c r="R7" s="442"/>
      <c r="S7" s="443"/>
      <c r="T7" s="439"/>
      <c r="U7" s="439"/>
      <c r="V7" s="444"/>
      <c r="W7" s="444"/>
      <c r="X7" s="444"/>
      <c r="Y7" s="444"/>
      <c r="Z7" s="444"/>
      <c r="AA7" s="727"/>
      <c r="AB7" s="727"/>
      <c r="AC7" s="727"/>
      <c r="AD7" s="75"/>
    </row>
    <row r="8" spans="1:32" s="445" customFormat="1" ht="4.5" customHeight="1">
      <c r="A8" s="439"/>
      <c r="B8" s="440"/>
      <c r="C8" s="444"/>
      <c r="D8" s="444"/>
      <c r="E8" s="444"/>
      <c r="F8" s="444"/>
      <c r="G8" s="444"/>
      <c r="H8" s="444"/>
      <c r="I8" s="447"/>
      <c r="J8" s="447"/>
      <c r="K8" s="448"/>
      <c r="L8" s="448"/>
      <c r="M8" s="448"/>
      <c r="N8" s="447"/>
      <c r="O8" s="448"/>
      <c r="P8" s="448"/>
      <c r="Q8" s="448"/>
      <c r="R8" s="442"/>
      <c r="S8" s="443"/>
      <c r="T8" s="439"/>
      <c r="U8" s="439"/>
      <c r="V8" s="444"/>
      <c r="W8" s="444"/>
      <c r="X8" s="444"/>
      <c r="Y8" s="444"/>
      <c r="Z8" s="444"/>
      <c r="AA8" s="727"/>
      <c r="AB8" s="727"/>
      <c r="AC8" s="727"/>
      <c r="AD8" s="75"/>
    </row>
    <row r="9" spans="1:32" s="445" customFormat="1" ht="14.25" customHeight="1">
      <c r="A9" s="439"/>
      <c r="B9" s="440"/>
      <c r="C9" s="729" t="s">
        <v>608</v>
      </c>
      <c r="D9" s="730"/>
      <c r="E9" s="709" t="s">
        <v>247</v>
      </c>
      <c r="F9" s="656" t="s">
        <v>248</v>
      </c>
      <c r="G9" s="441" t="s">
        <v>597</v>
      </c>
      <c r="H9" s="656" t="s">
        <v>196</v>
      </c>
      <c r="I9" s="709" t="s">
        <v>249</v>
      </c>
      <c r="J9" s="709"/>
      <c r="K9" s="656" t="s">
        <v>192</v>
      </c>
      <c r="L9" s="710">
        <f>IF(O5&gt;=附表1_多項產品基準值修正計算方式!AP35,IF(O5&gt;=附表1_多項產品基準值修正計算方式!AP34,IF(O5&gt;=附表1_多項產品基準值修正計算方式!AP33,IF(O5&gt;=附表1_多項產品基準值修正計算方式!AP32,IF(O5&gt;=附表1_多項產品基準值修正計算方式!AP31,0,2),3),4),5),6)</f>
        <v>0</v>
      </c>
      <c r="M9" s="656" t="s">
        <v>248</v>
      </c>
      <c r="N9" s="708" t="str">
        <f>O5</f>
        <v/>
      </c>
      <c r="O9" s="708"/>
      <c r="P9" s="441" t="s">
        <v>250</v>
      </c>
      <c r="Q9" s="708">
        <f>IF(O5&gt;=附表1_多項產品基準值修正計算方式!AP35,IF(O5&gt;=附表1_多項產品基準值修正計算方式!AP34,IF(O5&gt;=附表1_多項產品基準值修正計算方式!AP33,IF(O5&gt;=附表1_多項產品基準值修正計算方式!AP32,IF(O5&gt;=附表1_多項產品基準值修正計算方式!AP31,IF(O5&gt;附表1_多項產品基準值修正計算方式!AP31,"&gt;低標",0),附表1_多項產品基準值修正計算方式!AP31),附表1_多項產品基準值修正計算方式!AP32),附表1_多項產品基準值修正計算方式!AP33),附表1_多項產品基準值修正計算方式!AP34),附表1_多項產品基準值修正計算方式!AP35)</f>
        <v>0</v>
      </c>
      <c r="R9" s="708"/>
      <c r="S9" s="656" t="s">
        <v>196</v>
      </c>
      <c r="T9" s="709" t="s">
        <v>198</v>
      </c>
      <c r="U9" s="710">
        <f>IF(O5&lt;附表1_多項產品基準值修正計算方式!AP31,IF(O5&lt;附表1_多項產品基準值修正計算方式!AP32,IF(O5&lt;附表1_多項產品基準值修正計算方式!AP33,IF(O5&lt;附表1_多項產品基準值修正計算方式!AP34,IF(O5&lt;附表1_多項產品基準值修正計算方式!AP35,6,6),5),4),3),2)</f>
        <v>2</v>
      </c>
      <c r="V9" s="710"/>
      <c r="W9" s="710"/>
      <c r="X9" s="722" t="s">
        <v>250</v>
      </c>
      <c r="Y9" s="710">
        <f>IF(O5&gt;=附表1_多項產品基準值修正計算方式!AP35,IF(O5&gt;=附表1_多項產品基準值修正計算方式!AP34,IF(O5&gt;=附表1_多項產品基準值修正計算方式!AP33,IF(O5&gt;=附表1_多項產品基準值修正計算方式!AP32,IF(O5&gt;=附表1_多項產品基準值修正計算方式!AP31,0,2),3),4),5),6)</f>
        <v>0</v>
      </c>
      <c r="Z9" s="724" t="s">
        <v>251</v>
      </c>
      <c r="AA9" s="727"/>
      <c r="AB9" s="727"/>
      <c r="AC9" s="727"/>
      <c r="AD9" s="75"/>
    </row>
    <row r="10" spans="1:32" s="445" customFormat="1" ht="14.25" customHeight="1">
      <c r="A10" s="439"/>
      <c r="B10" s="440"/>
      <c r="C10" s="730"/>
      <c r="D10" s="730"/>
      <c r="E10" s="709"/>
      <c r="F10" s="656"/>
      <c r="G10" s="446" t="s">
        <v>252</v>
      </c>
      <c r="H10" s="656"/>
      <c r="I10" s="709"/>
      <c r="J10" s="709"/>
      <c r="K10" s="656"/>
      <c r="L10" s="710"/>
      <c r="M10" s="656"/>
      <c r="N10" s="711" t="str">
        <f>IF(O5&lt;附表1_多項產品基準值修正計算方式!AP31,IF(O5&lt;附表1_多項產品基準值修正計算方式!AP32,IF(O5&lt;附表1_多項產品基準值修正計算方式!AP33,IF(O5&lt;附表1_多項產品基準值修正計算方式!AP34,IF(O5&lt;附表1_多項產品基準值修正計算方式!AP35,附表1_多項產品基準值修正計算方式!AP35,附表1_多項產品基準值修正計算方式!AP35),附表1_多項產品基準值修正計算方式!AP34),附表1_多項產品基準值修正計算方式!AP33),附表1_多項產品基準值修正計算方式!AP32),附表1_多項產品基準值修正計算方式!AP31)</f>
        <v/>
      </c>
      <c r="O10" s="711"/>
      <c r="P10" s="446" t="s">
        <v>250</v>
      </c>
      <c r="Q10" s="711">
        <f>IF(O5&gt;=附表1_多項產品基準值修正計算方式!AP35,IF(O5&gt;=附表1_多項產品基準值修正計算方式!AP34,IF(O5&gt;=附表1_多項產品基準值修正計算方式!AP33,IF(O5&gt;=附表1_多項產品基準值修正計算方式!AP32,IF(O5&gt;=附表1_多項產品基準值修正計算方式!AP31,IF(O5&gt;附表1_多項產品基準值修正計算方式!AP31,"&gt;低標",0),附表1_多項產品基準值修正計算方式!AP31),附表1_多項產品基準值修正計算方式!AP32),附表1_多項產品基準值修正計算方式!AP33),附表1_多項產品基準值修正計算方式!AP34),附表1_多項產品基準值修正計算方式!AP35)</f>
        <v>0</v>
      </c>
      <c r="R10" s="711"/>
      <c r="S10" s="656"/>
      <c r="T10" s="709"/>
      <c r="U10" s="710"/>
      <c r="V10" s="710"/>
      <c r="W10" s="710"/>
      <c r="X10" s="722"/>
      <c r="Y10" s="710"/>
      <c r="Z10" s="724"/>
      <c r="AA10" s="727"/>
      <c r="AB10" s="727"/>
      <c r="AC10" s="727"/>
      <c r="AD10" s="75"/>
    </row>
    <row r="11" spans="1:32" s="445" customFormat="1" ht="6.75" customHeight="1">
      <c r="A11" s="439"/>
      <c r="B11" s="450"/>
      <c r="C11" s="439"/>
      <c r="D11" s="439"/>
      <c r="E11" s="439"/>
      <c r="F11" s="439"/>
      <c r="G11" s="439"/>
      <c r="H11" s="439"/>
      <c r="I11" s="451"/>
      <c r="J11" s="451"/>
      <c r="K11" s="449"/>
      <c r="L11" s="449"/>
      <c r="M11" s="449"/>
      <c r="N11" s="451"/>
      <c r="O11" s="449"/>
      <c r="P11" s="449"/>
      <c r="Q11" s="449"/>
      <c r="R11" s="452"/>
      <c r="S11" s="453"/>
      <c r="T11" s="439"/>
      <c r="U11" s="439"/>
      <c r="V11" s="444"/>
      <c r="W11" s="444"/>
      <c r="X11" s="444"/>
      <c r="Y11" s="444"/>
      <c r="Z11" s="444"/>
      <c r="AA11" s="727"/>
      <c r="AB11" s="727"/>
      <c r="AC11" s="727"/>
      <c r="AD11" s="75"/>
    </row>
    <row r="12" spans="1:32" s="445" customFormat="1" ht="14.25" customHeight="1">
      <c r="A12" s="439"/>
      <c r="B12" s="450"/>
      <c r="C12" s="453"/>
      <c r="D12" s="453"/>
      <c r="E12" s="453"/>
      <c r="F12" s="453"/>
      <c r="G12" s="453"/>
      <c r="H12" s="439"/>
      <c r="I12" s="451"/>
      <c r="J12" s="451"/>
      <c r="K12" s="449" t="s">
        <v>192</v>
      </c>
      <c r="L12" s="707" t="str">
        <f>IFERROR(IF(J5=0,"",IF(L9=6,6,IF(Q9="&gt;低標",0,L9+(N9-Q9)/(N10-Q10)*(U9-Y9)))),"")</f>
        <v/>
      </c>
      <c r="M12" s="707"/>
      <c r="N12" s="707"/>
      <c r="O12" s="707"/>
      <c r="P12" s="449"/>
      <c r="Q12" s="449"/>
      <c r="R12" s="452"/>
      <c r="S12" s="453"/>
      <c r="T12" s="439"/>
      <c r="U12" s="439"/>
      <c r="V12" s="444"/>
      <c r="W12" s="444"/>
      <c r="X12" s="444"/>
      <c r="Y12" s="444"/>
      <c r="Z12" s="444"/>
      <c r="AA12" s="727"/>
      <c r="AB12" s="727"/>
      <c r="AC12" s="727"/>
      <c r="AD12" s="75"/>
    </row>
    <row r="13" spans="1:32" s="445" customFormat="1" ht="19.5" customHeight="1">
      <c r="A13" s="439"/>
      <c r="B13" s="454"/>
      <c r="C13" s="718" t="s">
        <v>599</v>
      </c>
      <c r="D13" s="718"/>
      <c r="E13" s="718"/>
      <c r="F13" s="718"/>
      <c r="G13" s="718"/>
      <c r="H13" s="718"/>
      <c r="I13" s="718"/>
      <c r="J13" s="718"/>
      <c r="K13" s="718"/>
      <c r="L13" s="718"/>
      <c r="M13" s="718"/>
      <c r="N13" s="718"/>
      <c r="O13" s="718"/>
      <c r="P13" s="718"/>
      <c r="Q13" s="718"/>
      <c r="R13" s="718"/>
      <c r="S13" s="718"/>
      <c r="T13" s="718"/>
      <c r="U13" s="718"/>
      <c r="V13" s="718"/>
      <c r="W13" s="718"/>
      <c r="X13" s="718"/>
      <c r="Y13" s="718"/>
      <c r="Z13" s="718"/>
      <c r="AA13" s="727"/>
      <c r="AB13" s="727"/>
      <c r="AC13" s="727"/>
      <c r="AD13" s="75"/>
    </row>
    <row r="14" spans="1:32" s="445" customFormat="1" ht="21.75" customHeight="1">
      <c r="A14" s="439"/>
      <c r="B14" s="454"/>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27"/>
      <c r="AB14" s="727"/>
      <c r="AC14" s="727"/>
      <c r="AD14" s="75"/>
    </row>
    <row r="15" spans="1:32" s="445" customFormat="1" ht="9" customHeight="1">
      <c r="A15" s="439"/>
      <c r="B15" s="450"/>
      <c r="C15" s="453"/>
      <c r="D15" s="453"/>
      <c r="E15" s="453"/>
      <c r="F15" s="453"/>
      <c r="G15" s="453"/>
      <c r="H15" s="439"/>
      <c r="I15" s="451"/>
      <c r="J15" s="451"/>
      <c r="K15" s="449"/>
      <c r="L15" s="448"/>
      <c r="M15" s="448"/>
      <c r="N15" s="448"/>
      <c r="O15" s="448"/>
      <c r="P15" s="448"/>
      <c r="Q15" s="449"/>
      <c r="R15" s="452"/>
      <c r="S15" s="453"/>
      <c r="T15" s="439"/>
      <c r="U15" s="439"/>
      <c r="V15" s="444"/>
      <c r="W15" s="444"/>
      <c r="X15" s="444"/>
      <c r="Y15" s="444"/>
      <c r="Z15" s="444"/>
      <c r="AA15" s="727"/>
      <c r="AB15" s="727"/>
      <c r="AC15" s="727"/>
      <c r="AD15" s="75"/>
    </row>
    <row r="16" spans="1:32" s="445" customFormat="1" ht="14.25" customHeight="1">
      <c r="A16" s="439"/>
      <c r="B16" s="440"/>
      <c r="C16" s="719" t="s">
        <v>609</v>
      </c>
      <c r="D16" s="720"/>
      <c r="E16" s="713" t="s">
        <v>253</v>
      </c>
      <c r="F16" s="713"/>
      <c r="G16" s="713"/>
      <c r="H16" s="713"/>
      <c r="I16" s="656" t="s">
        <v>192</v>
      </c>
      <c r="J16" s="714">
        <f ca="1">SUMIF(R30:Y79,"廠內再利用",AI30:AI79)+SUMIF(R30:Y79,"廠外再利用",AI30:AI79)</f>
        <v>0</v>
      </c>
      <c r="K16" s="714"/>
      <c r="L16" s="714"/>
      <c r="M16" s="714"/>
      <c r="N16" s="656" t="s">
        <v>192</v>
      </c>
      <c r="O16" s="707" t="str">
        <f ca="1">IF(ISERROR(J16/J17),"",(J16/J17)*100)</f>
        <v/>
      </c>
      <c r="P16" s="707"/>
      <c r="Q16" s="707"/>
      <c r="R16" s="732" t="s">
        <v>613</v>
      </c>
      <c r="S16" s="443"/>
      <c r="T16" s="439"/>
      <c r="U16" s="439"/>
      <c r="V16" s="444"/>
      <c r="W16" s="444"/>
      <c r="X16" s="444"/>
      <c r="Y16" s="444"/>
      <c r="Z16" s="444"/>
      <c r="AA16" s="727"/>
      <c r="AB16" s="727"/>
      <c r="AC16" s="727"/>
      <c r="AD16" s="75"/>
    </row>
    <row r="17" spans="1:35" s="445" customFormat="1" ht="14.25" customHeight="1">
      <c r="A17" s="439"/>
      <c r="B17" s="440"/>
      <c r="C17" s="720"/>
      <c r="D17" s="720"/>
      <c r="E17" s="715" t="s">
        <v>254</v>
      </c>
      <c r="F17" s="715"/>
      <c r="G17" s="715"/>
      <c r="H17" s="715"/>
      <c r="I17" s="656"/>
      <c r="J17" s="716">
        <f>SUM(AI30:AI79)</f>
        <v>0</v>
      </c>
      <c r="K17" s="716"/>
      <c r="L17" s="716"/>
      <c r="M17" s="716"/>
      <c r="N17" s="656"/>
      <c r="O17" s="707"/>
      <c r="P17" s="707"/>
      <c r="Q17" s="707"/>
      <c r="R17" s="732"/>
      <c r="S17" s="443"/>
      <c r="T17" s="439"/>
      <c r="U17" s="439"/>
      <c r="V17" s="444"/>
      <c r="W17" s="444"/>
      <c r="X17" s="444"/>
      <c r="Y17" s="444"/>
      <c r="Z17" s="444"/>
      <c r="AA17" s="727"/>
      <c r="AB17" s="727"/>
      <c r="AC17" s="727"/>
      <c r="AD17" s="75"/>
    </row>
    <row r="18" spans="1:35" s="445" customFormat="1" ht="3" customHeight="1">
      <c r="A18" s="439"/>
      <c r="B18" s="440"/>
      <c r="C18" s="444"/>
      <c r="D18" s="444"/>
      <c r="E18" s="444"/>
      <c r="F18" s="444"/>
      <c r="G18" s="444"/>
      <c r="H18" s="444"/>
      <c r="I18" s="447"/>
      <c r="J18" s="447"/>
      <c r="K18" s="448"/>
      <c r="L18" s="448"/>
      <c r="M18" s="448"/>
      <c r="N18" s="447"/>
      <c r="O18" s="448"/>
      <c r="P18" s="448"/>
      <c r="Q18" s="448"/>
      <c r="R18" s="442"/>
      <c r="S18" s="443"/>
      <c r="T18" s="439"/>
      <c r="U18" s="439"/>
      <c r="V18" s="444"/>
      <c r="W18" s="444"/>
      <c r="X18" s="444"/>
      <c r="Y18" s="444"/>
      <c r="Z18" s="444"/>
      <c r="AA18" s="727"/>
      <c r="AB18" s="727"/>
      <c r="AC18" s="727"/>
      <c r="AD18" s="75"/>
    </row>
    <row r="19" spans="1:35" s="445" customFormat="1" ht="4.5" customHeight="1">
      <c r="A19" s="439"/>
      <c r="B19" s="440"/>
      <c r="C19" s="444"/>
      <c r="D19" s="444"/>
      <c r="E19" s="444"/>
      <c r="F19" s="444"/>
      <c r="G19" s="444"/>
      <c r="H19" s="444"/>
      <c r="I19" s="447"/>
      <c r="J19" s="447"/>
      <c r="K19" s="448"/>
      <c r="L19" s="448"/>
      <c r="M19" s="448"/>
      <c r="N19" s="447"/>
      <c r="O19" s="448"/>
      <c r="P19" s="448"/>
      <c r="Q19" s="448"/>
      <c r="R19" s="442"/>
      <c r="S19" s="443"/>
      <c r="T19" s="439"/>
      <c r="U19" s="439"/>
      <c r="V19" s="444"/>
      <c r="W19" s="444"/>
      <c r="X19" s="444"/>
      <c r="Y19" s="444"/>
      <c r="Z19" s="444"/>
      <c r="AA19" s="727"/>
      <c r="AB19" s="727"/>
      <c r="AC19" s="727"/>
      <c r="AD19" s="75"/>
    </row>
    <row r="20" spans="1:35" s="445" customFormat="1" ht="14.25" customHeight="1">
      <c r="A20" s="439"/>
      <c r="B20" s="440"/>
      <c r="C20" s="729" t="s">
        <v>610</v>
      </c>
      <c r="D20" s="730"/>
      <c r="E20" s="709" t="s">
        <v>255</v>
      </c>
      <c r="F20" s="656" t="s">
        <v>248</v>
      </c>
      <c r="G20" s="441" t="s">
        <v>600</v>
      </c>
      <c r="H20" s="656" t="s">
        <v>196</v>
      </c>
      <c r="I20" s="709" t="s">
        <v>256</v>
      </c>
      <c r="J20" s="709"/>
      <c r="K20" s="656" t="s">
        <v>192</v>
      </c>
      <c r="L20" s="723">
        <f ca="1">IF(O16&lt;=附表1_多項產品基準值修正計算方式!AP42,IF(O16&lt;=附表1_多項產品基準值修正計算方式!AP41,IF(O16&lt;=附表1_多項產品基準值修正計算方式!AP40,IF(O16&lt;=附表1_多項產品基準值修正計算方式!AP39,IF(O16&lt;=附表1_多項產品基準值修正計算方式!AP38,0,4),5),6),7),8)</f>
        <v>0</v>
      </c>
      <c r="M20" s="656" t="s">
        <v>248</v>
      </c>
      <c r="N20" s="714" t="str">
        <f ca="1">O16</f>
        <v/>
      </c>
      <c r="O20" s="714"/>
      <c r="P20" s="441" t="s">
        <v>250</v>
      </c>
      <c r="Q20" s="726">
        <f ca="1">IF(O16&lt;=附表1_多項產品基準值修正計算方式!AP42,IF(O16&lt;=附表1_多項產品基準值修正計算方式!AP41,IF(O16&lt;=附表1_多項產品基準值修正計算方式!AP40,IF(O16&lt;=附表1_多項產品基準值修正計算方式!AP39,IF(O16&lt;=附表1_多項產品基準值修正計算方式!AP38,IF(O16&lt;附表1_多項產品基準值修正計算方式!AP38,"&lt;低標",0),附表1_多項產品基準值修正計算方式!AP38),附表1_多項產品基準值修正計算方式!AP39),附表1_多項產品基準值修正計算方式!AP40),附表1_多項產品基準值修正計算方式!AP41),附表1_多項產品基準值修正計算方式!AP42)</f>
        <v>0</v>
      </c>
      <c r="R20" s="726"/>
      <c r="S20" s="656" t="s">
        <v>196</v>
      </c>
      <c r="T20" s="709" t="s">
        <v>198</v>
      </c>
      <c r="U20" s="706">
        <f ca="1">IF(O16&gt;附表1_多項產品基準值修正計算方式!AP38,IF(O16&gt;附表1_多項產品基準值修正計算方式!AP39,IF(O16&gt;附表1_多項產品基準值修正計算方式!AP40,IF(O16&gt;附表1_多項產品基準值修正計算方式!AP41,IF(O16&gt;附表1_多項產品基準值修正計算方式!AP42,8,8),7),6),5),4)</f>
        <v>4</v>
      </c>
      <c r="V20" s="706"/>
      <c r="W20" s="706"/>
      <c r="X20" s="722" t="s">
        <v>250</v>
      </c>
      <c r="Y20" s="723">
        <f ca="1">IF(O16&lt;=附表1_多項產品基準值修正計算方式!AP42,IF(O16&lt;=附表1_多項產品基準值修正計算方式!AP41,IF(O16&lt;=附表1_多項產品基準值修正計算方式!AP40,IF(O16&lt;=附表1_多項產品基準值修正計算方式!AP39,IF(O16&lt;=附表1_多項產品基準值修正計算方式!AP38,0,4),5),6),7),8)</f>
        <v>0</v>
      </c>
      <c r="Z20" s="724" t="s">
        <v>251</v>
      </c>
      <c r="AA20" s="727"/>
      <c r="AB20" s="727"/>
      <c r="AC20" s="727"/>
      <c r="AD20" s="75"/>
    </row>
    <row r="21" spans="1:35" s="445" customFormat="1" ht="14.25" customHeight="1">
      <c r="A21" s="439"/>
      <c r="B21" s="440"/>
      <c r="C21" s="730"/>
      <c r="D21" s="730"/>
      <c r="E21" s="709"/>
      <c r="F21" s="656"/>
      <c r="G21" s="446" t="s">
        <v>257</v>
      </c>
      <c r="H21" s="656"/>
      <c r="I21" s="709"/>
      <c r="J21" s="709"/>
      <c r="K21" s="656"/>
      <c r="L21" s="723"/>
      <c r="M21" s="656"/>
      <c r="N21" s="716" t="str">
        <f ca="1">IF(O16&gt;附表1_多項產品基準值修正計算方式!AP38,IF(O16&gt;附表1_多項產品基準值修正計算方式!AP39,IF(O16&gt;附表1_多項產品基準值修正計算方式!AP40,IF(O16&gt;附表1_多項產品基準值修正計算方式!AP41,IF(O16&gt;附表1_多項產品基準值修正計算方式!AP42,附表1_多項產品基準值修正計算方式!AP42,附表1_多項產品基準值修正計算方式!AP42),附表1_多項產品基準值修正計算方式!AP41),附表1_多項產品基準值修正計算方式!AP40),附表1_多項產品基準值修正計算方式!AP39),附表1_多項產品基準值修正計算方式!AP38)</f>
        <v/>
      </c>
      <c r="O21" s="716"/>
      <c r="P21" s="446" t="s">
        <v>250</v>
      </c>
      <c r="Q21" s="725">
        <f ca="1">IF(O16&lt;=附表1_多項產品基準值修正計算方式!AP42,IF(O16&lt;=附表1_多項產品基準值修正計算方式!AP41,IF(O16&lt;=附表1_多項產品基準值修正計算方式!AP40,IF(O16&lt;=附表1_多項產品基準值修正計算方式!AP39,IF(O16&lt;=附表1_多項產品基準值修正計算方式!AP38,IF(O16&lt;附表1_多項產品基準值修正計算方式!AP38,"&lt;低標",0),附表1_多項產品基準值修正計算方式!AP38),附表1_多項產品基準值修正計算方式!AP39),附表1_多項產品基準值修正計算方式!AP40),附表1_多項產品基準值修正計算方式!AP41),附表1_多項產品基準值修正計算方式!AP42)</f>
        <v>0</v>
      </c>
      <c r="R21" s="725"/>
      <c r="S21" s="656"/>
      <c r="T21" s="709"/>
      <c r="U21" s="706"/>
      <c r="V21" s="706"/>
      <c r="W21" s="706"/>
      <c r="X21" s="722"/>
      <c r="Y21" s="723"/>
      <c r="Z21" s="724"/>
      <c r="AA21" s="727"/>
      <c r="AB21" s="727"/>
      <c r="AC21" s="727"/>
      <c r="AD21" s="75"/>
    </row>
    <row r="22" spans="1:35" s="445" customFormat="1" ht="6.75" customHeight="1">
      <c r="A22" s="439"/>
      <c r="B22" s="450"/>
      <c r="C22" s="439"/>
      <c r="D22" s="439"/>
      <c r="E22" s="439"/>
      <c r="F22" s="439"/>
      <c r="G22" s="439"/>
      <c r="H22" s="439"/>
      <c r="I22" s="451"/>
      <c r="J22" s="451"/>
      <c r="K22" s="449"/>
      <c r="L22" s="449"/>
      <c r="M22" s="449"/>
      <c r="N22" s="451"/>
      <c r="O22" s="449"/>
      <c r="P22" s="449"/>
      <c r="Q22" s="449"/>
      <c r="R22" s="452"/>
      <c r="S22" s="453"/>
      <c r="T22" s="439"/>
      <c r="U22" s="439"/>
      <c r="V22" s="444"/>
      <c r="W22" s="444"/>
      <c r="X22" s="444"/>
      <c r="Y22" s="444"/>
      <c r="Z22" s="444"/>
      <c r="AA22" s="727"/>
      <c r="AB22" s="727"/>
      <c r="AC22" s="727"/>
      <c r="AD22" s="75"/>
    </row>
    <row r="23" spans="1:35" s="445" customFormat="1" ht="14.25" customHeight="1">
      <c r="A23" s="439"/>
      <c r="B23" s="450"/>
      <c r="C23" s="453"/>
      <c r="D23" s="453"/>
      <c r="E23" s="453"/>
      <c r="F23" s="453"/>
      <c r="G23" s="453"/>
      <c r="H23" s="453"/>
      <c r="I23" s="453"/>
      <c r="J23" s="453"/>
      <c r="K23" s="449" t="s">
        <v>192</v>
      </c>
      <c r="L23" s="707" t="str">
        <f ca="1">IFERROR(IF(L20=8,8,IF(Q20="&lt;低標",0,L20+(N20-Q20)/(N21-Q21)*(U20-Y20))),"")</f>
        <v/>
      </c>
      <c r="M23" s="707"/>
      <c r="N23" s="707"/>
      <c r="O23" s="707"/>
      <c r="P23" s="449"/>
      <c r="Q23" s="449"/>
      <c r="R23" s="452"/>
      <c r="S23" s="453"/>
      <c r="T23" s="439"/>
      <c r="U23" s="439"/>
      <c r="V23" s="444"/>
      <c r="W23" s="444"/>
      <c r="X23" s="444"/>
      <c r="Y23" s="444"/>
      <c r="Z23" s="444"/>
      <c r="AA23" s="727"/>
      <c r="AB23" s="727"/>
      <c r="AC23" s="727"/>
      <c r="AD23" s="75"/>
    </row>
    <row r="24" spans="1:35" s="445" customFormat="1" ht="17.25" customHeight="1">
      <c r="A24" s="439"/>
      <c r="B24" s="450"/>
      <c r="C24" s="731" t="s">
        <v>598</v>
      </c>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27"/>
      <c r="AB24" s="727"/>
      <c r="AC24" s="727"/>
      <c r="AD24" s="75"/>
    </row>
    <row r="25" spans="1:35" s="445" customFormat="1" ht="18.75" customHeight="1">
      <c r="A25" s="439"/>
      <c r="B25" s="450"/>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27"/>
      <c r="AB25" s="727"/>
      <c r="AC25" s="727"/>
      <c r="AD25" s="75"/>
    </row>
    <row r="26" spans="1:35" s="463" customFormat="1" ht="11.25" customHeight="1">
      <c r="A26" s="72"/>
      <c r="B26" s="455"/>
      <c r="C26" s="456"/>
      <c r="D26" s="456"/>
      <c r="E26" s="456"/>
      <c r="F26" s="456"/>
      <c r="G26" s="456"/>
      <c r="H26" s="457"/>
      <c r="I26" s="458"/>
      <c r="J26" s="458"/>
      <c r="K26" s="459"/>
      <c r="L26" s="459"/>
      <c r="M26" s="459"/>
      <c r="N26" s="458"/>
      <c r="O26" s="459"/>
      <c r="P26" s="459"/>
      <c r="Q26" s="459"/>
      <c r="R26" s="460"/>
      <c r="S26" s="461"/>
      <c r="T26" s="457"/>
      <c r="U26" s="457"/>
      <c r="V26" s="462"/>
      <c r="W26" s="462"/>
      <c r="X26" s="462"/>
      <c r="Y26" s="462"/>
      <c r="Z26" s="462"/>
      <c r="AA26" s="727"/>
      <c r="AB26" s="727"/>
      <c r="AC26" s="727"/>
      <c r="AD26" s="75"/>
    </row>
    <row r="27" spans="1:35">
      <c r="A27" s="425"/>
      <c r="B27" s="425"/>
      <c r="C27" s="425"/>
      <c r="D27" s="425"/>
      <c r="E27" s="425"/>
      <c r="F27" s="425"/>
      <c r="G27" s="425"/>
      <c r="H27" s="425"/>
      <c r="I27" s="426"/>
      <c r="J27" s="426"/>
      <c r="K27" s="427"/>
      <c r="L27" s="427"/>
      <c r="M27" s="427"/>
      <c r="N27" s="426"/>
      <c r="O27" s="427"/>
      <c r="P27" s="427"/>
      <c r="Q27" s="427"/>
      <c r="R27" s="428"/>
      <c r="S27" s="429"/>
      <c r="T27" s="425"/>
      <c r="U27" s="425"/>
      <c r="V27" s="75"/>
      <c r="W27" s="75"/>
      <c r="X27" s="75"/>
      <c r="Y27" s="75"/>
      <c r="Z27" s="75"/>
      <c r="AA27" s="75"/>
      <c r="AB27" s="75"/>
      <c r="AC27" s="75"/>
      <c r="AD27" s="75"/>
    </row>
    <row r="28" spans="1:35" s="463" customFormat="1" ht="18" thickBot="1">
      <c r="A28" s="72"/>
      <c r="B28" s="712" t="s">
        <v>205</v>
      </c>
      <c r="C28" s="712"/>
      <c r="D28" s="721" t="s">
        <v>786</v>
      </c>
      <c r="E28" s="712"/>
      <c r="F28" s="712" t="s">
        <v>258</v>
      </c>
      <c r="G28" s="712"/>
      <c r="H28" s="712"/>
      <c r="I28" s="712"/>
      <c r="J28" s="712" t="s">
        <v>207</v>
      </c>
      <c r="K28" s="712"/>
      <c r="L28" s="712"/>
      <c r="M28" s="712"/>
      <c r="N28" s="712"/>
      <c r="O28" s="712"/>
      <c r="P28" s="712"/>
      <c r="Q28" s="712"/>
      <c r="R28" s="712"/>
      <c r="S28" s="712"/>
      <c r="T28" s="712"/>
      <c r="U28" s="712"/>
      <c r="V28" s="712"/>
      <c r="W28" s="712"/>
      <c r="X28" s="712"/>
      <c r="Y28" s="712"/>
      <c r="Z28" s="717" t="s">
        <v>259</v>
      </c>
      <c r="AA28" s="717" t="s">
        <v>208</v>
      </c>
      <c r="AB28" s="717"/>
      <c r="AC28" s="717"/>
      <c r="AD28" s="75"/>
    </row>
    <row r="29" spans="1:35" s="463" customFormat="1" ht="18" thickBot="1">
      <c r="A29" s="72"/>
      <c r="B29" s="712"/>
      <c r="C29" s="712"/>
      <c r="D29" s="712"/>
      <c r="E29" s="712"/>
      <c r="F29" s="712"/>
      <c r="G29" s="712"/>
      <c r="H29" s="712"/>
      <c r="I29" s="712"/>
      <c r="J29" s="712" t="s">
        <v>260</v>
      </c>
      <c r="K29" s="712"/>
      <c r="L29" s="712"/>
      <c r="M29" s="712"/>
      <c r="N29" s="712" t="s">
        <v>210</v>
      </c>
      <c r="O29" s="712"/>
      <c r="P29" s="712"/>
      <c r="Q29" s="712"/>
      <c r="R29" s="712" t="s">
        <v>261</v>
      </c>
      <c r="S29" s="712"/>
      <c r="T29" s="712"/>
      <c r="U29" s="712"/>
      <c r="V29" s="712"/>
      <c r="W29" s="712"/>
      <c r="X29" s="712"/>
      <c r="Y29" s="712"/>
      <c r="Z29" s="717"/>
      <c r="AA29" s="717"/>
      <c r="AB29" s="717"/>
      <c r="AC29" s="717"/>
      <c r="AD29" s="75"/>
      <c r="AF29" s="464" t="s">
        <v>262</v>
      </c>
      <c r="AG29" s="465" t="s">
        <v>263</v>
      </c>
      <c r="AH29" s="465" t="s">
        <v>264</v>
      </c>
      <c r="AI29" s="466" t="s">
        <v>265</v>
      </c>
    </row>
    <row r="30" spans="1:35" ht="15.75" thickTop="1">
      <c r="A30" s="425"/>
      <c r="B30" s="701">
        <v>1</v>
      </c>
      <c r="C30" s="701"/>
      <c r="D30" s="641"/>
      <c r="E30" s="641"/>
      <c r="F30" s="641"/>
      <c r="G30" s="641"/>
      <c r="H30" s="641"/>
      <c r="I30" s="641"/>
      <c r="J30" s="641"/>
      <c r="K30" s="641"/>
      <c r="L30" s="641"/>
      <c r="M30" s="641"/>
      <c r="N30" s="705"/>
      <c r="O30" s="705"/>
      <c r="P30" s="705"/>
      <c r="Q30" s="705"/>
      <c r="R30" s="641"/>
      <c r="S30" s="641"/>
      <c r="T30" s="641"/>
      <c r="U30" s="641"/>
      <c r="V30" s="641"/>
      <c r="W30" s="641"/>
      <c r="X30" s="641"/>
      <c r="Y30" s="641"/>
      <c r="Z30" s="239"/>
      <c r="AA30" s="622"/>
      <c r="AB30" s="622"/>
      <c r="AC30" s="622"/>
      <c r="AD30" s="75"/>
      <c r="AF30" s="467">
        <f t="shared" ref="AF30:AF46" si="0">J30</f>
        <v>0</v>
      </c>
      <c r="AG30" s="468">
        <f t="shared" ref="AG30:AG46" si="1">N30</f>
        <v>0</v>
      </c>
      <c r="AH30" s="468">
        <f t="shared" ref="AH30:AH46" si="2">IF(N30="t",1,IF(N30="kg",0.001,0.001))</f>
        <v>1E-3</v>
      </c>
      <c r="AI30" s="469">
        <f t="shared" ref="AI30:AI46" si="3">AF30*AH30</f>
        <v>0</v>
      </c>
    </row>
    <row r="31" spans="1:35" ht="15">
      <c r="A31" s="425"/>
      <c r="B31" s="701">
        <v>2</v>
      </c>
      <c r="C31" s="701"/>
      <c r="D31" s="641"/>
      <c r="E31" s="641"/>
      <c r="F31" s="641"/>
      <c r="G31" s="641"/>
      <c r="H31" s="641"/>
      <c r="I31" s="641"/>
      <c r="J31" s="641"/>
      <c r="K31" s="641"/>
      <c r="L31" s="641"/>
      <c r="M31" s="641"/>
      <c r="N31" s="705"/>
      <c r="O31" s="705"/>
      <c r="P31" s="705"/>
      <c r="Q31" s="705"/>
      <c r="R31" s="641"/>
      <c r="S31" s="641"/>
      <c r="T31" s="641"/>
      <c r="U31" s="641"/>
      <c r="V31" s="641"/>
      <c r="W31" s="641"/>
      <c r="X31" s="641"/>
      <c r="Y31" s="641"/>
      <c r="Z31" s="239"/>
      <c r="AA31" s="622"/>
      <c r="AB31" s="622"/>
      <c r="AC31" s="622"/>
      <c r="AD31" s="75"/>
      <c r="AF31" s="470">
        <f t="shared" si="0"/>
        <v>0</v>
      </c>
      <c r="AG31" s="471">
        <f t="shared" si="1"/>
        <v>0</v>
      </c>
      <c r="AH31" s="472">
        <f t="shared" si="2"/>
        <v>1E-3</v>
      </c>
      <c r="AI31" s="473">
        <f t="shared" si="3"/>
        <v>0</v>
      </c>
    </row>
    <row r="32" spans="1:35" ht="15">
      <c r="A32" s="425"/>
      <c r="B32" s="701">
        <v>3</v>
      </c>
      <c r="C32" s="701"/>
      <c r="D32" s="641"/>
      <c r="E32" s="641"/>
      <c r="F32" s="641"/>
      <c r="G32" s="641"/>
      <c r="H32" s="641"/>
      <c r="I32" s="641"/>
      <c r="J32" s="641"/>
      <c r="K32" s="641"/>
      <c r="L32" s="641"/>
      <c r="M32" s="641"/>
      <c r="N32" s="641"/>
      <c r="O32" s="641"/>
      <c r="P32" s="641"/>
      <c r="Q32" s="641"/>
      <c r="R32" s="641"/>
      <c r="S32" s="641"/>
      <c r="T32" s="641"/>
      <c r="U32" s="641"/>
      <c r="V32" s="641"/>
      <c r="W32" s="641"/>
      <c r="X32" s="641"/>
      <c r="Y32" s="641"/>
      <c r="Z32" s="239"/>
      <c r="AA32" s="622"/>
      <c r="AB32" s="622"/>
      <c r="AC32" s="622"/>
      <c r="AD32" s="75"/>
      <c r="AF32" s="470">
        <f t="shared" si="0"/>
        <v>0</v>
      </c>
      <c r="AG32" s="471">
        <f t="shared" si="1"/>
        <v>0</v>
      </c>
      <c r="AH32" s="472">
        <f t="shared" si="2"/>
        <v>1E-3</v>
      </c>
      <c r="AI32" s="473">
        <f t="shared" si="3"/>
        <v>0</v>
      </c>
    </row>
    <row r="33" spans="1:35" ht="15">
      <c r="A33" s="425"/>
      <c r="B33" s="701">
        <v>4</v>
      </c>
      <c r="C33" s="701"/>
      <c r="D33" s="641"/>
      <c r="E33" s="641"/>
      <c r="F33" s="641"/>
      <c r="G33" s="641"/>
      <c r="H33" s="641"/>
      <c r="I33" s="641"/>
      <c r="J33" s="641"/>
      <c r="K33" s="641"/>
      <c r="L33" s="641"/>
      <c r="M33" s="641"/>
      <c r="N33" s="641"/>
      <c r="O33" s="641"/>
      <c r="P33" s="641"/>
      <c r="Q33" s="641"/>
      <c r="R33" s="641"/>
      <c r="S33" s="641"/>
      <c r="T33" s="641"/>
      <c r="U33" s="641"/>
      <c r="V33" s="641"/>
      <c r="W33" s="641"/>
      <c r="X33" s="641"/>
      <c r="Y33" s="641"/>
      <c r="Z33" s="239"/>
      <c r="AA33" s="622"/>
      <c r="AB33" s="622"/>
      <c r="AC33" s="622"/>
      <c r="AD33" s="75"/>
      <c r="AF33" s="470">
        <f t="shared" si="0"/>
        <v>0</v>
      </c>
      <c r="AG33" s="471">
        <f t="shared" si="1"/>
        <v>0</v>
      </c>
      <c r="AH33" s="472">
        <f t="shared" si="2"/>
        <v>1E-3</v>
      </c>
      <c r="AI33" s="473">
        <f t="shared" si="3"/>
        <v>0</v>
      </c>
    </row>
    <row r="34" spans="1:35" ht="15">
      <c r="A34" s="425"/>
      <c r="B34" s="701">
        <v>5</v>
      </c>
      <c r="C34" s="701"/>
      <c r="D34" s="641"/>
      <c r="E34" s="641"/>
      <c r="F34" s="641"/>
      <c r="G34" s="641"/>
      <c r="H34" s="641"/>
      <c r="I34" s="641"/>
      <c r="J34" s="641"/>
      <c r="K34" s="641"/>
      <c r="L34" s="641"/>
      <c r="M34" s="641"/>
      <c r="N34" s="641"/>
      <c r="O34" s="641"/>
      <c r="P34" s="641"/>
      <c r="Q34" s="641"/>
      <c r="R34" s="641"/>
      <c r="S34" s="641"/>
      <c r="T34" s="641"/>
      <c r="U34" s="641"/>
      <c r="V34" s="641"/>
      <c r="W34" s="641"/>
      <c r="X34" s="641"/>
      <c r="Y34" s="641"/>
      <c r="Z34" s="239"/>
      <c r="AA34" s="622"/>
      <c r="AB34" s="622"/>
      <c r="AC34" s="622"/>
      <c r="AD34" s="75"/>
      <c r="AF34" s="470">
        <f t="shared" si="0"/>
        <v>0</v>
      </c>
      <c r="AG34" s="471">
        <f t="shared" si="1"/>
        <v>0</v>
      </c>
      <c r="AH34" s="472">
        <f t="shared" si="2"/>
        <v>1E-3</v>
      </c>
      <c r="AI34" s="473">
        <f t="shared" si="3"/>
        <v>0</v>
      </c>
    </row>
    <row r="35" spans="1:35" ht="15">
      <c r="A35" s="425"/>
      <c r="B35" s="701">
        <v>6</v>
      </c>
      <c r="C35" s="701"/>
      <c r="D35" s="641"/>
      <c r="E35" s="641"/>
      <c r="F35" s="641"/>
      <c r="G35" s="641"/>
      <c r="H35" s="641"/>
      <c r="I35" s="641"/>
      <c r="J35" s="641"/>
      <c r="K35" s="641"/>
      <c r="L35" s="641"/>
      <c r="M35" s="641"/>
      <c r="N35" s="641"/>
      <c r="O35" s="641"/>
      <c r="P35" s="641"/>
      <c r="Q35" s="641"/>
      <c r="R35" s="641"/>
      <c r="S35" s="641"/>
      <c r="T35" s="641"/>
      <c r="U35" s="641"/>
      <c r="V35" s="641"/>
      <c r="W35" s="641"/>
      <c r="X35" s="641"/>
      <c r="Y35" s="641"/>
      <c r="Z35" s="239"/>
      <c r="AA35" s="622"/>
      <c r="AB35" s="622"/>
      <c r="AC35" s="622"/>
      <c r="AD35" s="75"/>
      <c r="AF35" s="470">
        <f t="shared" si="0"/>
        <v>0</v>
      </c>
      <c r="AG35" s="471">
        <f t="shared" si="1"/>
        <v>0</v>
      </c>
      <c r="AH35" s="472">
        <f t="shared" si="2"/>
        <v>1E-3</v>
      </c>
      <c r="AI35" s="473">
        <f t="shared" si="3"/>
        <v>0</v>
      </c>
    </row>
    <row r="36" spans="1:35" ht="15">
      <c r="A36" s="425"/>
      <c r="B36" s="701">
        <v>7</v>
      </c>
      <c r="C36" s="701"/>
      <c r="D36" s="641"/>
      <c r="E36" s="641"/>
      <c r="F36" s="641"/>
      <c r="G36" s="641"/>
      <c r="H36" s="641"/>
      <c r="I36" s="641"/>
      <c r="J36" s="641"/>
      <c r="K36" s="641"/>
      <c r="L36" s="641"/>
      <c r="M36" s="641"/>
      <c r="N36" s="641"/>
      <c r="O36" s="641"/>
      <c r="P36" s="641"/>
      <c r="Q36" s="641"/>
      <c r="R36" s="641"/>
      <c r="S36" s="641"/>
      <c r="T36" s="641"/>
      <c r="U36" s="641"/>
      <c r="V36" s="641"/>
      <c r="W36" s="641"/>
      <c r="X36" s="641"/>
      <c r="Y36" s="641"/>
      <c r="Z36" s="239"/>
      <c r="AA36" s="622"/>
      <c r="AB36" s="622"/>
      <c r="AC36" s="622"/>
      <c r="AD36" s="75"/>
      <c r="AF36" s="470">
        <f t="shared" si="0"/>
        <v>0</v>
      </c>
      <c r="AG36" s="471">
        <f t="shared" si="1"/>
        <v>0</v>
      </c>
      <c r="AH36" s="472">
        <f t="shared" si="2"/>
        <v>1E-3</v>
      </c>
      <c r="AI36" s="473">
        <f t="shared" si="3"/>
        <v>0</v>
      </c>
    </row>
    <row r="37" spans="1:35" ht="15">
      <c r="A37" s="425"/>
      <c r="B37" s="701">
        <v>8</v>
      </c>
      <c r="C37" s="701"/>
      <c r="D37" s="641"/>
      <c r="E37" s="641"/>
      <c r="F37" s="641"/>
      <c r="G37" s="641"/>
      <c r="H37" s="641"/>
      <c r="I37" s="641"/>
      <c r="J37" s="641"/>
      <c r="K37" s="641"/>
      <c r="L37" s="641"/>
      <c r="M37" s="641"/>
      <c r="N37" s="641"/>
      <c r="O37" s="641"/>
      <c r="P37" s="641"/>
      <c r="Q37" s="641"/>
      <c r="R37" s="641"/>
      <c r="S37" s="641"/>
      <c r="T37" s="641"/>
      <c r="U37" s="641"/>
      <c r="V37" s="641"/>
      <c r="W37" s="641"/>
      <c r="X37" s="641"/>
      <c r="Y37" s="641"/>
      <c r="Z37" s="239"/>
      <c r="AA37" s="622"/>
      <c r="AB37" s="622"/>
      <c r="AC37" s="622"/>
      <c r="AD37" s="75"/>
      <c r="AF37" s="470">
        <f t="shared" si="0"/>
        <v>0</v>
      </c>
      <c r="AG37" s="471">
        <f t="shared" si="1"/>
        <v>0</v>
      </c>
      <c r="AH37" s="472">
        <f t="shared" si="2"/>
        <v>1E-3</v>
      </c>
      <c r="AI37" s="473">
        <f t="shared" si="3"/>
        <v>0</v>
      </c>
    </row>
    <row r="38" spans="1:35" ht="15">
      <c r="A38" s="425"/>
      <c r="B38" s="701">
        <v>9</v>
      </c>
      <c r="C38" s="701"/>
      <c r="D38" s="641"/>
      <c r="E38" s="641"/>
      <c r="F38" s="641"/>
      <c r="G38" s="641"/>
      <c r="H38" s="641"/>
      <c r="I38" s="641"/>
      <c r="J38" s="641"/>
      <c r="K38" s="641"/>
      <c r="L38" s="641"/>
      <c r="M38" s="641"/>
      <c r="N38" s="641"/>
      <c r="O38" s="641"/>
      <c r="P38" s="641"/>
      <c r="Q38" s="641"/>
      <c r="R38" s="641"/>
      <c r="S38" s="641"/>
      <c r="T38" s="641"/>
      <c r="U38" s="641"/>
      <c r="V38" s="641"/>
      <c r="W38" s="641"/>
      <c r="X38" s="641"/>
      <c r="Y38" s="641"/>
      <c r="Z38" s="239"/>
      <c r="AA38" s="622"/>
      <c r="AB38" s="622"/>
      <c r="AC38" s="622"/>
      <c r="AD38" s="75"/>
      <c r="AF38" s="470">
        <f t="shared" si="0"/>
        <v>0</v>
      </c>
      <c r="AG38" s="471">
        <f t="shared" si="1"/>
        <v>0</v>
      </c>
      <c r="AH38" s="472">
        <f t="shared" si="2"/>
        <v>1E-3</v>
      </c>
      <c r="AI38" s="473">
        <f t="shared" si="3"/>
        <v>0</v>
      </c>
    </row>
    <row r="39" spans="1:35" ht="15">
      <c r="A39" s="425"/>
      <c r="B39" s="701">
        <v>10</v>
      </c>
      <c r="C39" s="701"/>
      <c r="D39" s="641"/>
      <c r="E39" s="641"/>
      <c r="F39" s="641"/>
      <c r="G39" s="641"/>
      <c r="H39" s="641"/>
      <c r="I39" s="641"/>
      <c r="J39" s="641"/>
      <c r="K39" s="641"/>
      <c r="L39" s="641"/>
      <c r="M39" s="641"/>
      <c r="N39" s="641"/>
      <c r="O39" s="641"/>
      <c r="P39" s="641"/>
      <c r="Q39" s="641"/>
      <c r="R39" s="641"/>
      <c r="S39" s="641"/>
      <c r="T39" s="641"/>
      <c r="U39" s="641"/>
      <c r="V39" s="641"/>
      <c r="W39" s="641"/>
      <c r="X39" s="641"/>
      <c r="Y39" s="641"/>
      <c r="Z39" s="239"/>
      <c r="AA39" s="622"/>
      <c r="AB39" s="622"/>
      <c r="AC39" s="622"/>
      <c r="AD39" s="75"/>
      <c r="AF39" s="470">
        <f t="shared" si="0"/>
        <v>0</v>
      </c>
      <c r="AG39" s="471">
        <f t="shared" si="1"/>
        <v>0</v>
      </c>
      <c r="AH39" s="472">
        <f t="shared" si="2"/>
        <v>1E-3</v>
      </c>
      <c r="AI39" s="473">
        <f t="shared" si="3"/>
        <v>0</v>
      </c>
    </row>
    <row r="40" spans="1:35" ht="15">
      <c r="A40" s="425"/>
      <c r="B40" s="701">
        <v>11</v>
      </c>
      <c r="C40" s="701"/>
      <c r="D40" s="641"/>
      <c r="E40" s="641"/>
      <c r="F40" s="641"/>
      <c r="G40" s="641"/>
      <c r="H40" s="641"/>
      <c r="I40" s="641"/>
      <c r="J40" s="641"/>
      <c r="K40" s="641"/>
      <c r="L40" s="641"/>
      <c r="M40" s="641"/>
      <c r="N40" s="641"/>
      <c r="O40" s="641"/>
      <c r="P40" s="641"/>
      <c r="Q40" s="641"/>
      <c r="R40" s="641"/>
      <c r="S40" s="641"/>
      <c r="T40" s="641"/>
      <c r="U40" s="641"/>
      <c r="V40" s="641"/>
      <c r="W40" s="641"/>
      <c r="X40" s="641"/>
      <c r="Y40" s="641"/>
      <c r="Z40" s="239"/>
      <c r="AA40" s="622"/>
      <c r="AB40" s="622"/>
      <c r="AC40" s="622"/>
      <c r="AD40" s="75"/>
      <c r="AF40" s="470">
        <f t="shared" si="0"/>
        <v>0</v>
      </c>
      <c r="AG40" s="471">
        <f t="shared" si="1"/>
        <v>0</v>
      </c>
      <c r="AH40" s="472">
        <f t="shared" si="2"/>
        <v>1E-3</v>
      </c>
      <c r="AI40" s="473">
        <f t="shared" si="3"/>
        <v>0</v>
      </c>
    </row>
    <row r="41" spans="1:35" ht="17.25" customHeight="1">
      <c r="A41" s="425"/>
      <c r="B41" s="701">
        <v>12</v>
      </c>
      <c r="C41" s="701"/>
      <c r="D41" s="641"/>
      <c r="E41" s="641"/>
      <c r="F41" s="641"/>
      <c r="G41" s="641"/>
      <c r="H41" s="641"/>
      <c r="I41" s="641"/>
      <c r="J41" s="641"/>
      <c r="K41" s="641"/>
      <c r="L41" s="641"/>
      <c r="M41" s="641"/>
      <c r="N41" s="641"/>
      <c r="O41" s="641"/>
      <c r="P41" s="641"/>
      <c r="Q41" s="641"/>
      <c r="R41" s="641"/>
      <c r="S41" s="641"/>
      <c r="T41" s="641"/>
      <c r="U41" s="641"/>
      <c r="V41" s="641"/>
      <c r="W41" s="641"/>
      <c r="X41" s="641"/>
      <c r="Y41" s="641"/>
      <c r="Z41" s="239"/>
      <c r="AA41" s="622"/>
      <c r="AB41" s="622"/>
      <c r="AC41" s="622"/>
      <c r="AD41" s="75"/>
      <c r="AF41" s="470">
        <f t="shared" si="0"/>
        <v>0</v>
      </c>
      <c r="AG41" s="471">
        <f t="shared" si="1"/>
        <v>0</v>
      </c>
      <c r="AH41" s="472">
        <f t="shared" si="2"/>
        <v>1E-3</v>
      </c>
      <c r="AI41" s="473">
        <f t="shared" si="3"/>
        <v>0</v>
      </c>
    </row>
    <row r="42" spans="1:35" ht="15">
      <c r="A42" s="425"/>
      <c r="B42" s="701">
        <v>13</v>
      </c>
      <c r="C42" s="701"/>
      <c r="D42" s="641"/>
      <c r="E42" s="641"/>
      <c r="F42" s="641"/>
      <c r="G42" s="641"/>
      <c r="H42" s="641"/>
      <c r="I42" s="641"/>
      <c r="J42" s="641"/>
      <c r="K42" s="641"/>
      <c r="L42" s="641"/>
      <c r="M42" s="641"/>
      <c r="N42" s="641"/>
      <c r="O42" s="641"/>
      <c r="P42" s="641"/>
      <c r="Q42" s="641"/>
      <c r="R42" s="641"/>
      <c r="S42" s="641"/>
      <c r="T42" s="641"/>
      <c r="U42" s="641"/>
      <c r="V42" s="641"/>
      <c r="W42" s="641"/>
      <c r="X42" s="641"/>
      <c r="Y42" s="641"/>
      <c r="Z42" s="239"/>
      <c r="AA42" s="622"/>
      <c r="AB42" s="622"/>
      <c r="AC42" s="622"/>
      <c r="AD42" s="75"/>
      <c r="AF42" s="470">
        <f t="shared" si="0"/>
        <v>0</v>
      </c>
      <c r="AG42" s="471">
        <f t="shared" si="1"/>
        <v>0</v>
      </c>
      <c r="AH42" s="472">
        <f t="shared" si="2"/>
        <v>1E-3</v>
      </c>
      <c r="AI42" s="473">
        <f t="shared" si="3"/>
        <v>0</v>
      </c>
    </row>
    <row r="43" spans="1:35" ht="15">
      <c r="A43" s="425"/>
      <c r="B43" s="701">
        <v>14</v>
      </c>
      <c r="C43" s="701"/>
      <c r="D43" s="641"/>
      <c r="E43" s="641"/>
      <c r="F43" s="641"/>
      <c r="G43" s="641"/>
      <c r="H43" s="641"/>
      <c r="I43" s="641"/>
      <c r="J43" s="641"/>
      <c r="K43" s="641"/>
      <c r="L43" s="641"/>
      <c r="M43" s="641"/>
      <c r="N43" s="641"/>
      <c r="O43" s="641"/>
      <c r="P43" s="641"/>
      <c r="Q43" s="641"/>
      <c r="R43" s="641"/>
      <c r="S43" s="641"/>
      <c r="T43" s="641"/>
      <c r="U43" s="641"/>
      <c r="V43" s="641"/>
      <c r="W43" s="641"/>
      <c r="X43" s="641"/>
      <c r="Y43" s="641"/>
      <c r="Z43" s="239"/>
      <c r="AA43" s="622"/>
      <c r="AB43" s="622"/>
      <c r="AC43" s="622"/>
      <c r="AD43" s="75"/>
      <c r="AF43" s="470">
        <f t="shared" si="0"/>
        <v>0</v>
      </c>
      <c r="AG43" s="471">
        <f t="shared" si="1"/>
        <v>0</v>
      </c>
      <c r="AH43" s="472">
        <f t="shared" si="2"/>
        <v>1E-3</v>
      </c>
      <c r="AI43" s="473">
        <f t="shared" si="3"/>
        <v>0</v>
      </c>
    </row>
    <row r="44" spans="1:35" ht="15">
      <c r="A44" s="425"/>
      <c r="B44" s="701">
        <v>15</v>
      </c>
      <c r="C44" s="701"/>
      <c r="D44" s="641"/>
      <c r="E44" s="641"/>
      <c r="F44" s="641"/>
      <c r="G44" s="641"/>
      <c r="H44" s="641"/>
      <c r="I44" s="641"/>
      <c r="J44" s="641"/>
      <c r="K44" s="641"/>
      <c r="L44" s="641"/>
      <c r="M44" s="641"/>
      <c r="N44" s="641"/>
      <c r="O44" s="641"/>
      <c r="P44" s="641"/>
      <c r="Q44" s="641"/>
      <c r="R44" s="641"/>
      <c r="S44" s="641"/>
      <c r="T44" s="641"/>
      <c r="U44" s="641"/>
      <c r="V44" s="641"/>
      <c r="W44" s="641"/>
      <c r="X44" s="641"/>
      <c r="Y44" s="641"/>
      <c r="Z44" s="239"/>
      <c r="AA44" s="622"/>
      <c r="AB44" s="622"/>
      <c r="AC44" s="622"/>
      <c r="AD44" s="75"/>
      <c r="AF44" s="470">
        <f t="shared" si="0"/>
        <v>0</v>
      </c>
      <c r="AG44" s="471">
        <f t="shared" si="1"/>
        <v>0</v>
      </c>
      <c r="AH44" s="472">
        <f t="shared" si="2"/>
        <v>1E-3</v>
      </c>
      <c r="AI44" s="473">
        <f t="shared" si="3"/>
        <v>0</v>
      </c>
    </row>
    <row r="45" spans="1:35" ht="15">
      <c r="A45" s="425"/>
      <c r="B45" s="701">
        <v>16</v>
      </c>
      <c r="C45" s="701"/>
      <c r="D45" s="641"/>
      <c r="E45" s="641"/>
      <c r="F45" s="641"/>
      <c r="G45" s="641"/>
      <c r="H45" s="641"/>
      <c r="I45" s="641"/>
      <c r="J45" s="641"/>
      <c r="K45" s="641"/>
      <c r="L45" s="641"/>
      <c r="M45" s="641"/>
      <c r="N45" s="641"/>
      <c r="O45" s="641"/>
      <c r="P45" s="641"/>
      <c r="Q45" s="641"/>
      <c r="R45" s="641"/>
      <c r="S45" s="641"/>
      <c r="T45" s="641"/>
      <c r="U45" s="641"/>
      <c r="V45" s="641"/>
      <c r="W45" s="641"/>
      <c r="X45" s="641"/>
      <c r="Y45" s="641"/>
      <c r="Z45" s="239"/>
      <c r="AA45" s="622"/>
      <c r="AB45" s="622"/>
      <c r="AC45" s="622"/>
      <c r="AD45" s="75"/>
      <c r="AF45" s="470">
        <f t="shared" si="0"/>
        <v>0</v>
      </c>
      <c r="AG45" s="471">
        <f t="shared" si="1"/>
        <v>0</v>
      </c>
      <c r="AH45" s="472">
        <f t="shared" si="2"/>
        <v>1E-3</v>
      </c>
      <c r="AI45" s="473">
        <f t="shared" si="3"/>
        <v>0</v>
      </c>
    </row>
    <row r="46" spans="1:35" ht="15">
      <c r="A46" s="425"/>
      <c r="B46" s="701">
        <v>17</v>
      </c>
      <c r="C46" s="701"/>
      <c r="D46" s="641"/>
      <c r="E46" s="641"/>
      <c r="F46" s="641"/>
      <c r="G46" s="641"/>
      <c r="H46" s="641"/>
      <c r="I46" s="641"/>
      <c r="J46" s="641"/>
      <c r="K46" s="641"/>
      <c r="L46" s="641"/>
      <c r="M46" s="641"/>
      <c r="N46" s="641"/>
      <c r="O46" s="641"/>
      <c r="P46" s="641"/>
      <c r="Q46" s="641"/>
      <c r="R46" s="641"/>
      <c r="S46" s="641"/>
      <c r="T46" s="641"/>
      <c r="U46" s="641"/>
      <c r="V46" s="641"/>
      <c r="W46" s="641"/>
      <c r="X46" s="641"/>
      <c r="Y46" s="641"/>
      <c r="Z46" s="239"/>
      <c r="AA46" s="622"/>
      <c r="AB46" s="622"/>
      <c r="AC46" s="622"/>
      <c r="AD46" s="75"/>
      <c r="AF46" s="470">
        <f t="shared" si="0"/>
        <v>0</v>
      </c>
      <c r="AG46" s="471">
        <f t="shared" si="1"/>
        <v>0</v>
      </c>
      <c r="AH46" s="471">
        <f t="shared" si="2"/>
        <v>1E-3</v>
      </c>
      <c r="AI46" s="473">
        <f t="shared" si="3"/>
        <v>0</v>
      </c>
    </row>
    <row r="47" spans="1:35" ht="17.25" customHeight="1">
      <c r="A47" s="425"/>
      <c r="B47" s="701">
        <v>18</v>
      </c>
      <c r="C47" s="701"/>
      <c r="D47" s="641"/>
      <c r="E47" s="641"/>
      <c r="F47" s="641"/>
      <c r="G47" s="641"/>
      <c r="H47" s="641"/>
      <c r="I47" s="641"/>
      <c r="J47" s="641"/>
      <c r="K47" s="641"/>
      <c r="L47" s="641"/>
      <c r="M47" s="641"/>
      <c r="N47" s="641"/>
      <c r="O47" s="641"/>
      <c r="P47" s="641"/>
      <c r="Q47" s="641"/>
      <c r="R47" s="641"/>
      <c r="S47" s="641"/>
      <c r="T47" s="641"/>
      <c r="U47" s="641"/>
      <c r="V47" s="641"/>
      <c r="W47" s="641"/>
      <c r="X47" s="641"/>
      <c r="Y47" s="641"/>
      <c r="Z47" s="239"/>
      <c r="AA47" s="622"/>
      <c r="AB47" s="622"/>
      <c r="AC47" s="622"/>
      <c r="AD47" s="75"/>
      <c r="AF47" s="470">
        <f t="shared" ref="AF47:AF69" si="4">J47</f>
        <v>0</v>
      </c>
      <c r="AG47" s="471">
        <f t="shared" ref="AG47:AG69" si="5">N47</f>
        <v>0</v>
      </c>
      <c r="AH47" s="471">
        <f t="shared" ref="AH47:AH69" si="6">IF(N47="t",1,IF(N47="kg",0.001,0.001))</f>
        <v>1E-3</v>
      </c>
      <c r="AI47" s="473">
        <f t="shared" ref="AI47:AI69" si="7">AF47*AH47</f>
        <v>0</v>
      </c>
    </row>
    <row r="48" spans="1:35" ht="15">
      <c r="B48" s="701">
        <v>19</v>
      </c>
      <c r="C48" s="701"/>
      <c r="D48" s="641"/>
      <c r="E48" s="641"/>
      <c r="F48" s="641"/>
      <c r="G48" s="641"/>
      <c r="H48" s="641"/>
      <c r="I48" s="641"/>
      <c r="J48" s="641"/>
      <c r="K48" s="641"/>
      <c r="L48" s="641"/>
      <c r="M48" s="641"/>
      <c r="N48" s="641"/>
      <c r="O48" s="641"/>
      <c r="P48" s="641"/>
      <c r="Q48" s="641"/>
      <c r="R48" s="641"/>
      <c r="S48" s="641"/>
      <c r="T48" s="641"/>
      <c r="U48" s="641"/>
      <c r="V48" s="641"/>
      <c r="W48" s="641"/>
      <c r="X48" s="641"/>
      <c r="Y48" s="641"/>
      <c r="Z48" s="239"/>
      <c r="AA48" s="622"/>
      <c r="AB48" s="622"/>
      <c r="AC48" s="622"/>
      <c r="AD48" s="75"/>
      <c r="AF48" s="470">
        <f t="shared" si="4"/>
        <v>0</v>
      </c>
      <c r="AG48" s="471">
        <f t="shared" si="5"/>
        <v>0</v>
      </c>
      <c r="AH48" s="471">
        <f t="shared" si="6"/>
        <v>1E-3</v>
      </c>
      <c r="AI48" s="473">
        <f t="shared" si="7"/>
        <v>0</v>
      </c>
    </row>
    <row r="49" spans="2:35" ht="15">
      <c r="B49" s="701">
        <v>20</v>
      </c>
      <c r="C49" s="701"/>
      <c r="D49" s="641"/>
      <c r="E49" s="641"/>
      <c r="F49" s="641"/>
      <c r="G49" s="641"/>
      <c r="H49" s="641"/>
      <c r="I49" s="641"/>
      <c r="J49" s="641"/>
      <c r="K49" s="641"/>
      <c r="L49" s="641"/>
      <c r="M49" s="641"/>
      <c r="N49" s="641"/>
      <c r="O49" s="641"/>
      <c r="P49" s="641"/>
      <c r="Q49" s="641"/>
      <c r="R49" s="641"/>
      <c r="S49" s="641"/>
      <c r="T49" s="641"/>
      <c r="U49" s="641"/>
      <c r="V49" s="641"/>
      <c r="W49" s="641"/>
      <c r="X49" s="641"/>
      <c r="Y49" s="641"/>
      <c r="Z49" s="239"/>
      <c r="AA49" s="622"/>
      <c r="AB49" s="622"/>
      <c r="AC49" s="622"/>
      <c r="AD49" s="75"/>
      <c r="AF49" s="470">
        <f t="shared" si="4"/>
        <v>0</v>
      </c>
      <c r="AG49" s="471">
        <f t="shared" si="5"/>
        <v>0</v>
      </c>
      <c r="AH49" s="471">
        <f t="shared" si="6"/>
        <v>1E-3</v>
      </c>
      <c r="AI49" s="473">
        <f t="shared" si="7"/>
        <v>0</v>
      </c>
    </row>
    <row r="50" spans="2:35" ht="15">
      <c r="B50" s="701">
        <v>21</v>
      </c>
      <c r="C50" s="701"/>
      <c r="D50" s="641"/>
      <c r="E50" s="641"/>
      <c r="F50" s="641"/>
      <c r="G50" s="641"/>
      <c r="H50" s="641"/>
      <c r="I50" s="641"/>
      <c r="J50" s="641"/>
      <c r="K50" s="641"/>
      <c r="L50" s="641"/>
      <c r="M50" s="641"/>
      <c r="N50" s="641"/>
      <c r="O50" s="641"/>
      <c r="P50" s="641"/>
      <c r="Q50" s="641"/>
      <c r="R50" s="641"/>
      <c r="S50" s="641"/>
      <c r="T50" s="641"/>
      <c r="U50" s="641"/>
      <c r="V50" s="641"/>
      <c r="W50" s="641"/>
      <c r="X50" s="641"/>
      <c r="Y50" s="641"/>
      <c r="Z50" s="239"/>
      <c r="AA50" s="622"/>
      <c r="AB50" s="622"/>
      <c r="AC50" s="622"/>
      <c r="AD50" s="75"/>
      <c r="AF50" s="470">
        <f t="shared" si="4"/>
        <v>0</v>
      </c>
      <c r="AG50" s="471">
        <f t="shared" si="5"/>
        <v>0</v>
      </c>
      <c r="AH50" s="471">
        <f t="shared" si="6"/>
        <v>1E-3</v>
      </c>
      <c r="AI50" s="473">
        <f t="shared" si="7"/>
        <v>0</v>
      </c>
    </row>
    <row r="51" spans="2:35" ht="15">
      <c r="B51" s="701">
        <v>22</v>
      </c>
      <c r="C51" s="701"/>
      <c r="D51" s="641"/>
      <c r="E51" s="641"/>
      <c r="F51" s="641"/>
      <c r="G51" s="641"/>
      <c r="H51" s="641"/>
      <c r="I51" s="641"/>
      <c r="J51" s="641"/>
      <c r="K51" s="641"/>
      <c r="L51" s="641"/>
      <c r="M51" s="641"/>
      <c r="N51" s="641"/>
      <c r="O51" s="641"/>
      <c r="P51" s="641"/>
      <c r="Q51" s="641"/>
      <c r="R51" s="641"/>
      <c r="S51" s="641"/>
      <c r="T51" s="641"/>
      <c r="U51" s="641"/>
      <c r="V51" s="641"/>
      <c r="W51" s="641"/>
      <c r="X51" s="641"/>
      <c r="Y51" s="641"/>
      <c r="Z51" s="239"/>
      <c r="AA51" s="622"/>
      <c r="AB51" s="622"/>
      <c r="AC51" s="622"/>
      <c r="AD51" s="75"/>
      <c r="AF51" s="470">
        <f t="shared" si="4"/>
        <v>0</v>
      </c>
      <c r="AG51" s="471">
        <f t="shared" si="5"/>
        <v>0</v>
      </c>
      <c r="AH51" s="471">
        <f t="shared" si="6"/>
        <v>1E-3</v>
      </c>
      <c r="AI51" s="473">
        <f t="shared" si="7"/>
        <v>0</v>
      </c>
    </row>
    <row r="52" spans="2:35" ht="15">
      <c r="B52" s="701">
        <v>23</v>
      </c>
      <c r="C52" s="701"/>
      <c r="D52" s="641"/>
      <c r="E52" s="641"/>
      <c r="F52" s="641"/>
      <c r="G52" s="641"/>
      <c r="H52" s="641"/>
      <c r="I52" s="641"/>
      <c r="J52" s="641"/>
      <c r="K52" s="641"/>
      <c r="L52" s="641"/>
      <c r="M52" s="641"/>
      <c r="N52" s="641"/>
      <c r="O52" s="641"/>
      <c r="P52" s="641"/>
      <c r="Q52" s="641"/>
      <c r="R52" s="641"/>
      <c r="S52" s="641"/>
      <c r="T52" s="641"/>
      <c r="U52" s="641"/>
      <c r="V52" s="641"/>
      <c r="W52" s="641"/>
      <c r="X52" s="641"/>
      <c r="Y52" s="641"/>
      <c r="Z52" s="239"/>
      <c r="AA52" s="622"/>
      <c r="AB52" s="622"/>
      <c r="AC52" s="622"/>
      <c r="AD52" s="75"/>
      <c r="AF52" s="470">
        <f t="shared" si="4"/>
        <v>0</v>
      </c>
      <c r="AG52" s="471">
        <f t="shared" si="5"/>
        <v>0</v>
      </c>
      <c r="AH52" s="471">
        <f t="shared" si="6"/>
        <v>1E-3</v>
      </c>
      <c r="AI52" s="473">
        <f t="shared" si="7"/>
        <v>0</v>
      </c>
    </row>
    <row r="53" spans="2:35" ht="17.25" customHeight="1">
      <c r="B53" s="701">
        <v>24</v>
      </c>
      <c r="C53" s="701"/>
      <c r="D53" s="641"/>
      <c r="E53" s="641"/>
      <c r="F53" s="641"/>
      <c r="G53" s="641"/>
      <c r="H53" s="641"/>
      <c r="I53" s="641"/>
      <c r="J53" s="641"/>
      <c r="K53" s="641"/>
      <c r="L53" s="641"/>
      <c r="M53" s="641"/>
      <c r="N53" s="641"/>
      <c r="O53" s="641"/>
      <c r="P53" s="641"/>
      <c r="Q53" s="641"/>
      <c r="R53" s="641"/>
      <c r="S53" s="641"/>
      <c r="T53" s="641"/>
      <c r="U53" s="641"/>
      <c r="V53" s="641"/>
      <c r="W53" s="641"/>
      <c r="X53" s="641"/>
      <c r="Y53" s="641"/>
      <c r="Z53" s="239"/>
      <c r="AA53" s="622"/>
      <c r="AB53" s="622"/>
      <c r="AC53" s="622"/>
      <c r="AD53" s="75"/>
      <c r="AF53" s="470">
        <f t="shared" si="4"/>
        <v>0</v>
      </c>
      <c r="AG53" s="471">
        <f t="shared" si="5"/>
        <v>0</v>
      </c>
      <c r="AH53" s="471">
        <f t="shared" si="6"/>
        <v>1E-3</v>
      </c>
      <c r="AI53" s="473">
        <f t="shared" si="7"/>
        <v>0</v>
      </c>
    </row>
    <row r="54" spans="2:35" ht="15">
      <c r="B54" s="701">
        <v>25</v>
      </c>
      <c r="C54" s="701"/>
      <c r="D54" s="641"/>
      <c r="E54" s="641"/>
      <c r="F54" s="641"/>
      <c r="G54" s="641"/>
      <c r="H54" s="641"/>
      <c r="I54" s="641"/>
      <c r="J54" s="641"/>
      <c r="K54" s="641"/>
      <c r="L54" s="641"/>
      <c r="M54" s="641"/>
      <c r="N54" s="641"/>
      <c r="O54" s="641"/>
      <c r="P54" s="641"/>
      <c r="Q54" s="641"/>
      <c r="R54" s="641"/>
      <c r="S54" s="641"/>
      <c r="T54" s="641"/>
      <c r="U54" s="641"/>
      <c r="V54" s="641"/>
      <c r="W54" s="641"/>
      <c r="X54" s="641"/>
      <c r="Y54" s="641"/>
      <c r="Z54" s="239"/>
      <c r="AA54" s="622"/>
      <c r="AB54" s="622"/>
      <c r="AC54" s="622"/>
      <c r="AD54" s="75"/>
      <c r="AF54" s="470">
        <f t="shared" si="4"/>
        <v>0</v>
      </c>
      <c r="AG54" s="471">
        <f t="shared" si="5"/>
        <v>0</v>
      </c>
      <c r="AH54" s="471">
        <f t="shared" si="6"/>
        <v>1E-3</v>
      </c>
      <c r="AI54" s="473">
        <f t="shared" si="7"/>
        <v>0</v>
      </c>
    </row>
    <row r="55" spans="2:35" ht="15">
      <c r="B55" s="701">
        <v>26</v>
      </c>
      <c r="C55" s="701"/>
      <c r="D55" s="641"/>
      <c r="E55" s="641"/>
      <c r="F55" s="641"/>
      <c r="G55" s="641"/>
      <c r="H55" s="641"/>
      <c r="I55" s="641"/>
      <c r="J55" s="641"/>
      <c r="K55" s="641"/>
      <c r="L55" s="641"/>
      <c r="M55" s="641"/>
      <c r="N55" s="641"/>
      <c r="O55" s="641"/>
      <c r="P55" s="641"/>
      <c r="Q55" s="641"/>
      <c r="R55" s="641"/>
      <c r="S55" s="641"/>
      <c r="T55" s="641"/>
      <c r="U55" s="641"/>
      <c r="V55" s="641"/>
      <c r="W55" s="641"/>
      <c r="X55" s="641"/>
      <c r="Y55" s="641"/>
      <c r="Z55" s="239"/>
      <c r="AA55" s="622"/>
      <c r="AB55" s="622"/>
      <c r="AC55" s="622"/>
      <c r="AD55" s="75"/>
      <c r="AF55" s="470">
        <f t="shared" si="4"/>
        <v>0</v>
      </c>
      <c r="AG55" s="471">
        <f t="shared" si="5"/>
        <v>0</v>
      </c>
      <c r="AH55" s="471">
        <f t="shared" si="6"/>
        <v>1E-3</v>
      </c>
      <c r="AI55" s="473">
        <f t="shared" si="7"/>
        <v>0</v>
      </c>
    </row>
    <row r="56" spans="2:35" ht="15">
      <c r="B56" s="701">
        <v>27</v>
      </c>
      <c r="C56" s="701"/>
      <c r="D56" s="641"/>
      <c r="E56" s="641"/>
      <c r="F56" s="641"/>
      <c r="G56" s="641"/>
      <c r="H56" s="641"/>
      <c r="I56" s="641"/>
      <c r="J56" s="641"/>
      <c r="K56" s="641"/>
      <c r="L56" s="641"/>
      <c r="M56" s="641"/>
      <c r="N56" s="641"/>
      <c r="O56" s="641"/>
      <c r="P56" s="641"/>
      <c r="Q56" s="641"/>
      <c r="R56" s="641"/>
      <c r="S56" s="641"/>
      <c r="T56" s="641"/>
      <c r="U56" s="641"/>
      <c r="V56" s="641"/>
      <c r="W56" s="641"/>
      <c r="X56" s="641"/>
      <c r="Y56" s="641"/>
      <c r="Z56" s="239"/>
      <c r="AA56" s="622"/>
      <c r="AB56" s="622"/>
      <c r="AC56" s="622"/>
      <c r="AD56" s="75"/>
      <c r="AF56" s="470">
        <f t="shared" si="4"/>
        <v>0</v>
      </c>
      <c r="AG56" s="471">
        <f t="shared" si="5"/>
        <v>0</v>
      </c>
      <c r="AH56" s="471">
        <f t="shared" si="6"/>
        <v>1E-3</v>
      </c>
      <c r="AI56" s="473">
        <f t="shared" si="7"/>
        <v>0</v>
      </c>
    </row>
    <row r="57" spans="2:35" ht="15">
      <c r="B57" s="701">
        <v>28</v>
      </c>
      <c r="C57" s="701"/>
      <c r="D57" s="641"/>
      <c r="E57" s="641"/>
      <c r="F57" s="641"/>
      <c r="G57" s="641"/>
      <c r="H57" s="641"/>
      <c r="I57" s="641"/>
      <c r="J57" s="641"/>
      <c r="K57" s="641"/>
      <c r="L57" s="641"/>
      <c r="M57" s="641"/>
      <c r="N57" s="641"/>
      <c r="O57" s="641"/>
      <c r="P57" s="641"/>
      <c r="Q57" s="641"/>
      <c r="R57" s="641"/>
      <c r="S57" s="641"/>
      <c r="T57" s="641"/>
      <c r="U57" s="641"/>
      <c r="V57" s="641"/>
      <c r="W57" s="641"/>
      <c r="X57" s="641"/>
      <c r="Y57" s="641"/>
      <c r="Z57" s="239"/>
      <c r="AA57" s="622"/>
      <c r="AB57" s="622"/>
      <c r="AC57" s="622"/>
      <c r="AD57" s="75"/>
      <c r="AF57" s="470">
        <f t="shared" si="4"/>
        <v>0</v>
      </c>
      <c r="AG57" s="471">
        <f t="shared" si="5"/>
        <v>0</v>
      </c>
      <c r="AH57" s="471">
        <f t="shared" si="6"/>
        <v>1E-3</v>
      </c>
      <c r="AI57" s="473">
        <f t="shared" si="7"/>
        <v>0</v>
      </c>
    </row>
    <row r="58" spans="2:35" ht="15">
      <c r="B58" s="701">
        <v>29</v>
      </c>
      <c r="C58" s="701"/>
      <c r="D58" s="641"/>
      <c r="E58" s="641"/>
      <c r="F58" s="641"/>
      <c r="G58" s="641"/>
      <c r="H58" s="641"/>
      <c r="I58" s="641"/>
      <c r="J58" s="641"/>
      <c r="K58" s="641"/>
      <c r="L58" s="641"/>
      <c r="M58" s="641"/>
      <c r="N58" s="641"/>
      <c r="O58" s="641"/>
      <c r="P58" s="641"/>
      <c r="Q58" s="641"/>
      <c r="R58" s="641"/>
      <c r="S58" s="641"/>
      <c r="T58" s="641"/>
      <c r="U58" s="641"/>
      <c r="V58" s="641"/>
      <c r="W58" s="641"/>
      <c r="X58" s="641"/>
      <c r="Y58" s="641"/>
      <c r="Z58" s="239"/>
      <c r="AA58" s="622"/>
      <c r="AB58" s="622"/>
      <c r="AC58" s="622"/>
      <c r="AD58" s="75"/>
      <c r="AF58" s="470">
        <f t="shared" si="4"/>
        <v>0</v>
      </c>
      <c r="AG58" s="471">
        <f t="shared" si="5"/>
        <v>0</v>
      </c>
      <c r="AH58" s="471">
        <f t="shared" si="6"/>
        <v>1E-3</v>
      </c>
      <c r="AI58" s="473">
        <f t="shared" si="7"/>
        <v>0</v>
      </c>
    </row>
    <row r="59" spans="2:35" ht="17.25" customHeight="1">
      <c r="B59" s="701">
        <v>30</v>
      </c>
      <c r="C59" s="701"/>
      <c r="D59" s="641"/>
      <c r="E59" s="641"/>
      <c r="F59" s="641"/>
      <c r="G59" s="641"/>
      <c r="H59" s="641"/>
      <c r="I59" s="641"/>
      <c r="J59" s="641"/>
      <c r="K59" s="641"/>
      <c r="L59" s="641"/>
      <c r="M59" s="641"/>
      <c r="N59" s="641"/>
      <c r="O59" s="641"/>
      <c r="P59" s="641"/>
      <c r="Q59" s="641"/>
      <c r="R59" s="641"/>
      <c r="S59" s="641"/>
      <c r="T59" s="641"/>
      <c r="U59" s="641"/>
      <c r="V59" s="641"/>
      <c r="W59" s="641"/>
      <c r="X59" s="641"/>
      <c r="Y59" s="641"/>
      <c r="Z59" s="239"/>
      <c r="AA59" s="622"/>
      <c r="AB59" s="622"/>
      <c r="AC59" s="622"/>
      <c r="AD59" s="75"/>
      <c r="AF59" s="470">
        <f t="shared" si="4"/>
        <v>0</v>
      </c>
      <c r="AG59" s="471">
        <f t="shared" si="5"/>
        <v>0</v>
      </c>
      <c r="AH59" s="471">
        <f t="shared" si="6"/>
        <v>1E-3</v>
      </c>
      <c r="AI59" s="473">
        <f t="shared" si="7"/>
        <v>0</v>
      </c>
    </row>
    <row r="60" spans="2:35" ht="15">
      <c r="B60" s="701">
        <v>31</v>
      </c>
      <c r="C60" s="701"/>
      <c r="D60" s="641"/>
      <c r="E60" s="641"/>
      <c r="F60" s="641"/>
      <c r="G60" s="641"/>
      <c r="H60" s="641"/>
      <c r="I60" s="641"/>
      <c r="J60" s="641"/>
      <c r="K60" s="641"/>
      <c r="L60" s="641"/>
      <c r="M60" s="641"/>
      <c r="N60" s="641"/>
      <c r="O60" s="641"/>
      <c r="P60" s="641"/>
      <c r="Q60" s="641"/>
      <c r="R60" s="641"/>
      <c r="S60" s="641"/>
      <c r="T60" s="641"/>
      <c r="U60" s="641"/>
      <c r="V60" s="641"/>
      <c r="W60" s="641"/>
      <c r="X60" s="641"/>
      <c r="Y60" s="641"/>
      <c r="Z60" s="239"/>
      <c r="AA60" s="622"/>
      <c r="AB60" s="622"/>
      <c r="AC60" s="622"/>
      <c r="AD60" s="75"/>
      <c r="AF60" s="470">
        <f t="shared" si="4"/>
        <v>0</v>
      </c>
      <c r="AG60" s="471">
        <f t="shared" si="5"/>
        <v>0</v>
      </c>
      <c r="AH60" s="471">
        <f t="shared" si="6"/>
        <v>1E-3</v>
      </c>
      <c r="AI60" s="473">
        <f t="shared" si="7"/>
        <v>0</v>
      </c>
    </row>
    <row r="61" spans="2:35" ht="15">
      <c r="B61" s="701">
        <v>32</v>
      </c>
      <c r="C61" s="701"/>
      <c r="D61" s="641"/>
      <c r="E61" s="641"/>
      <c r="F61" s="641"/>
      <c r="G61" s="641"/>
      <c r="H61" s="641"/>
      <c r="I61" s="641"/>
      <c r="J61" s="641"/>
      <c r="K61" s="641"/>
      <c r="L61" s="641"/>
      <c r="M61" s="641"/>
      <c r="N61" s="641"/>
      <c r="O61" s="641"/>
      <c r="P61" s="641"/>
      <c r="Q61" s="641"/>
      <c r="R61" s="641"/>
      <c r="S61" s="641"/>
      <c r="T61" s="641"/>
      <c r="U61" s="641"/>
      <c r="V61" s="641"/>
      <c r="W61" s="641"/>
      <c r="X61" s="641"/>
      <c r="Y61" s="641"/>
      <c r="Z61" s="239"/>
      <c r="AA61" s="622"/>
      <c r="AB61" s="622"/>
      <c r="AC61" s="622"/>
      <c r="AD61" s="75"/>
      <c r="AF61" s="470">
        <f t="shared" si="4"/>
        <v>0</v>
      </c>
      <c r="AG61" s="471">
        <f t="shared" si="5"/>
        <v>0</v>
      </c>
      <c r="AH61" s="471">
        <f t="shared" si="6"/>
        <v>1E-3</v>
      </c>
      <c r="AI61" s="473">
        <f t="shared" si="7"/>
        <v>0</v>
      </c>
    </row>
    <row r="62" spans="2:35" ht="15">
      <c r="B62" s="701">
        <v>33</v>
      </c>
      <c r="C62" s="701"/>
      <c r="D62" s="641"/>
      <c r="E62" s="641"/>
      <c r="F62" s="641"/>
      <c r="G62" s="641"/>
      <c r="H62" s="641"/>
      <c r="I62" s="641"/>
      <c r="J62" s="641"/>
      <c r="K62" s="641"/>
      <c r="L62" s="641"/>
      <c r="M62" s="641"/>
      <c r="N62" s="641"/>
      <c r="O62" s="641"/>
      <c r="P62" s="641"/>
      <c r="Q62" s="641"/>
      <c r="R62" s="641"/>
      <c r="S62" s="641"/>
      <c r="T62" s="641"/>
      <c r="U62" s="641"/>
      <c r="V62" s="641"/>
      <c r="W62" s="641"/>
      <c r="X62" s="641"/>
      <c r="Y62" s="641"/>
      <c r="Z62" s="239"/>
      <c r="AA62" s="622"/>
      <c r="AB62" s="622"/>
      <c r="AC62" s="622"/>
      <c r="AD62" s="75"/>
      <c r="AF62" s="470">
        <f t="shared" si="4"/>
        <v>0</v>
      </c>
      <c r="AG62" s="471">
        <f t="shared" si="5"/>
        <v>0</v>
      </c>
      <c r="AH62" s="471">
        <f t="shared" si="6"/>
        <v>1E-3</v>
      </c>
      <c r="AI62" s="473">
        <f t="shared" si="7"/>
        <v>0</v>
      </c>
    </row>
    <row r="63" spans="2:35" ht="15">
      <c r="B63" s="701">
        <v>34</v>
      </c>
      <c r="C63" s="701"/>
      <c r="D63" s="641"/>
      <c r="E63" s="641"/>
      <c r="F63" s="641"/>
      <c r="G63" s="641"/>
      <c r="H63" s="641"/>
      <c r="I63" s="641"/>
      <c r="J63" s="641"/>
      <c r="K63" s="641"/>
      <c r="L63" s="641"/>
      <c r="M63" s="641"/>
      <c r="N63" s="641"/>
      <c r="O63" s="641"/>
      <c r="P63" s="641"/>
      <c r="Q63" s="641"/>
      <c r="R63" s="641"/>
      <c r="S63" s="641"/>
      <c r="T63" s="641"/>
      <c r="U63" s="641"/>
      <c r="V63" s="641"/>
      <c r="W63" s="641"/>
      <c r="X63" s="641"/>
      <c r="Y63" s="641"/>
      <c r="Z63" s="239"/>
      <c r="AA63" s="622"/>
      <c r="AB63" s="622"/>
      <c r="AC63" s="622"/>
      <c r="AD63" s="75"/>
      <c r="AF63" s="470">
        <f t="shared" si="4"/>
        <v>0</v>
      </c>
      <c r="AG63" s="471">
        <f t="shared" si="5"/>
        <v>0</v>
      </c>
      <c r="AH63" s="471">
        <f t="shared" si="6"/>
        <v>1E-3</v>
      </c>
      <c r="AI63" s="473">
        <f t="shared" si="7"/>
        <v>0</v>
      </c>
    </row>
    <row r="64" spans="2:35" ht="15">
      <c r="B64" s="701">
        <v>35</v>
      </c>
      <c r="C64" s="701"/>
      <c r="D64" s="641"/>
      <c r="E64" s="641"/>
      <c r="F64" s="641"/>
      <c r="G64" s="641"/>
      <c r="H64" s="641"/>
      <c r="I64" s="641"/>
      <c r="J64" s="641"/>
      <c r="K64" s="641"/>
      <c r="L64" s="641"/>
      <c r="M64" s="641"/>
      <c r="N64" s="641"/>
      <c r="O64" s="641"/>
      <c r="P64" s="641"/>
      <c r="Q64" s="641"/>
      <c r="R64" s="641"/>
      <c r="S64" s="641"/>
      <c r="T64" s="641"/>
      <c r="U64" s="641"/>
      <c r="V64" s="641"/>
      <c r="W64" s="641"/>
      <c r="X64" s="641"/>
      <c r="Y64" s="641"/>
      <c r="Z64" s="239"/>
      <c r="AA64" s="622"/>
      <c r="AB64" s="622"/>
      <c r="AC64" s="622"/>
      <c r="AD64" s="75"/>
      <c r="AF64" s="470">
        <f t="shared" si="4"/>
        <v>0</v>
      </c>
      <c r="AG64" s="471">
        <f t="shared" si="5"/>
        <v>0</v>
      </c>
      <c r="AH64" s="471">
        <f t="shared" si="6"/>
        <v>1E-3</v>
      </c>
      <c r="AI64" s="473">
        <f t="shared" si="7"/>
        <v>0</v>
      </c>
    </row>
    <row r="65" spans="2:35" ht="15">
      <c r="B65" s="701">
        <v>36</v>
      </c>
      <c r="C65" s="701"/>
      <c r="D65" s="641"/>
      <c r="E65" s="641"/>
      <c r="F65" s="641"/>
      <c r="G65" s="641"/>
      <c r="H65" s="641"/>
      <c r="I65" s="641"/>
      <c r="J65" s="641"/>
      <c r="K65" s="641"/>
      <c r="L65" s="641"/>
      <c r="M65" s="641"/>
      <c r="N65" s="641"/>
      <c r="O65" s="641"/>
      <c r="P65" s="641"/>
      <c r="Q65" s="641"/>
      <c r="R65" s="641"/>
      <c r="S65" s="641"/>
      <c r="T65" s="641"/>
      <c r="U65" s="641"/>
      <c r="V65" s="641"/>
      <c r="W65" s="641"/>
      <c r="X65" s="641"/>
      <c r="Y65" s="641"/>
      <c r="Z65" s="239"/>
      <c r="AA65" s="622"/>
      <c r="AB65" s="622"/>
      <c r="AC65" s="622"/>
      <c r="AD65" s="75"/>
      <c r="AF65" s="470">
        <f t="shared" si="4"/>
        <v>0</v>
      </c>
      <c r="AG65" s="471">
        <f t="shared" si="5"/>
        <v>0</v>
      </c>
      <c r="AH65" s="471">
        <f t="shared" si="6"/>
        <v>1E-3</v>
      </c>
      <c r="AI65" s="473">
        <f t="shared" si="7"/>
        <v>0</v>
      </c>
    </row>
    <row r="66" spans="2:35" ht="15">
      <c r="B66" s="701">
        <v>37</v>
      </c>
      <c r="C66" s="701"/>
      <c r="D66" s="641"/>
      <c r="E66" s="641"/>
      <c r="F66" s="641"/>
      <c r="G66" s="641"/>
      <c r="H66" s="641"/>
      <c r="I66" s="641"/>
      <c r="J66" s="641"/>
      <c r="K66" s="641"/>
      <c r="L66" s="641"/>
      <c r="M66" s="641"/>
      <c r="N66" s="641"/>
      <c r="O66" s="641"/>
      <c r="P66" s="641"/>
      <c r="Q66" s="641"/>
      <c r="R66" s="641"/>
      <c r="S66" s="641"/>
      <c r="T66" s="641"/>
      <c r="U66" s="641"/>
      <c r="V66" s="641"/>
      <c r="W66" s="641"/>
      <c r="X66" s="641"/>
      <c r="Y66" s="641"/>
      <c r="Z66" s="239"/>
      <c r="AA66" s="622"/>
      <c r="AB66" s="622"/>
      <c r="AC66" s="622"/>
      <c r="AD66" s="75"/>
      <c r="AF66" s="470">
        <f t="shared" si="4"/>
        <v>0</v>
      </c>
      <c r="AG66" s="471">
        <f t="shared" si="5"/>
        <v>0</v>
      </c>
      <c r="AH66" s="471">
        <f t="shared" si="6"/>
        <v>1E-3</v>
      </c>
      <c r="AI66" s="473">
        <f t="shared" si="7"/>
        <v>0</v>
      </c>
    </row>
    <row r="67" spans="2:35" ht="15">
      <c r="B67" s="701">
        <v>38</v>
      </c>
      <c r="C67" s="701"/>
      <c r="D67" s="641"/>
      <c r="E67" s="641"/>
      <c r="F67" s="641"/>
      <c r="G67" s="641"/>
      <c r="H67" s="641"/>
      <c r="I67" s="641"/>
      <c r="J67" s="641"/>
      <c r="K67" s="641"/>
      <c r="L67" s="641"/>
      <c r="M67" s="641"/>
      <c r="N67" s="641"/>
      <c r="O67" s="641"/>
      <c r="P67" s="641"/>
      <c r="Q67" s="641"/>
      <c r="R67" s="641"/>
      <c r="S67" s="641"/>
      <c r="T67" s="641"/>
      <c r="U67" s="641"/>
      <c r="V67" s="641"/>
      <c r="W67" s="641"/>
      <c r="X67" s="641"/>
      <c r="Y67" s="641"/>
      <c r="Z67" s="239"/>
      <c r="AA67" s="622"/>
      <c r="AB67" s="622"/>
      <c r="AC67" s="622"/>
      <c r="AD67" s="75"/>
      <c r="AF67" s="470">
        <f t="shared" si="4"/>
        <v>0</v>
      </c>
      <c r="AG67" s="471">
        <f t="shared" si="5"/>
        <v>0</v>
      </c>
      <c r="AH67" s="471">
        <f t="shared" si="6"/>
        <v>1E-3</v>
      </c>
      <c r="AI67" s="473">
        <f t="shared" si="7"/>
        <v>0</v>
      </c>
    </row>
    <row r="68" spans="2:35" ht="15">
      <c r="B68" s="701">
        <v>39</v>
      </c>
      <c r="C68" s="701"/>
      <c r="D68" s="641"/>
      <c r="E68" s="641"/>
      <c r="F68" s="641"/>
      <c r="G68" s="641"/>
      <c r="H68" s="641"/>
      <c r="I68" s="641"/>
      <c r="J68" s="641"/>
      <c r="K68" s="641"/>
      <c r="L68" s="641"/>
      <c r="M68" s="641"/>
      <c r="N68" s="641"/>
      <c r="O68" s="641"/>
      <c r="P68" s="641"/>
      <c r="Q68" s="641"/>
      <c r="R68" s="641"/>
      <c r="S68" s="641"/>
      <c r="T68" s="641"/>
      <c r="U68" s="641"/>
      <c r="V68" s="641"/>
      <c r="W68" s="641"/>
      <c r="X68" s="641"/>
      <c r="Y68" s="641"/>
      <c r="Z68" s="239"/>
      <c r="AA68" s="622"/>
      <c r="AB68" s="622"/>
      <c r="AC68" s="622"/>
      <c r="AD68" s="75"/>
      <c r="AF68" s="470">
        <f t="shared" si="4"/>
        <v>0</v>
      </c>
      <c r="AG68" s="471">
        <f t="shared" si="5"/>
        <v>0</v>
      </c>
      <c r="AH68" s="471">
        <f t="shared" si="6"/>
        <v>1E-3</v>
      </c>
      <c r="AI68" s="473">
        <f t="shared" si="7"/>
        <v>0</v>
      </c>
    </row>
    <row r="69" spans="2:35" ht="15">
      <c r="B69" s="702">
        <v>40</v>
      </c>
      <c r="C69" s="702"/>
      <c r="D69" s="703"/>
      <c r="E69" s="703"/>
      <c r="F69" s="703"/>
      <c r="G69" s="703"/>
      <c r="H69" s="703"/>
      <c r="I69" s="703"/>
      <c r="J69" s="703"/>
      <c r="K69" s="703"/>
      <c r="L69" s="703"/>
      <c r="M69" s="703"/>
      <c r="N69" s="703"/>
      <c r="O69" s="703"/>
      <c r="P69" s="703"/>
      <c r="Q69" s="703"/>
      <c r="R69" s="703"/>
      <c r="S69" s="703"/>
      <c r="T69" s="703"/>
      <c r="U69" s="703"/>
      <c r="V69" s="703"/>
      <c r="W69" s="703"/>
      <c r="X69" s="703"/>
      <c r="Y69" s="703"/>
      <c r="Z69" s="235"/>
      <c r="AA69" s="704"/>
      <c r="AB69" s="704"/>
      <c r="AC69" s="704"/>
      <c r="AD69" s="75"/>
      <c r="AF69" s="470">
        <f t="shared" si="4"/>
        <v>0</v>
      </c>
      <c r="AG69" s="471">
        <f t="shared" si="5"/>
        <v>0</v>
      </c>
      <c r="AH69" s="471">
        <f t="shared" si="6"/>
        <v>1E-3</v>
      </c>
      <c r="AI69" s="473">
        <f t="shared" si="7"/>
        <v>0</v>
      </c>
    </row>
    <row r="70" spans="2:35" ht="15">
      <c r="B70" s="701">
        <v>41</v>
      </c>
      <c r="C70" s="701"/>
      <c r="D70" s="641"/>
      <c r="E70" s="641"/>
      <c r="F70" s="641"/>
      <c r="G70" s="641"/>
      <c r="H70" s="641"/>
      <c r="I70" s="641"/>
      <c r="J70" s="641"/>
      <c r="K70" s="641"/>
      <c r="L70" s="641"/>
      <c r="M70" s="641"/>
      <c r="N70" s="641"/>
      <c r="O70" s="641"/>
      <c r="P70" s="641"/>
      <c r="Q70" s="641"/>
      <c r="R70" s="641"/>
      <c r="S70" s="641"/>
      <c r="T70" s="641"/>
      <c r="U70" s="641"/>
      <c r="V70" s="641"/>
      <c r="W70" s="641"/>
      <c r="X70" s="641"/>
      <c r="Y70" s="641"/>
      <c r="Z70" s="239"/>
      <c r="AA70" s="622"/>
      <c r="AB70" s="622"/>
      <c r="AC70" s="622"/>
      <c r="AD70" s="75"/>
      <c r="AF70" s="470">
        <f t="shared" ref="AF70:AF79" si="8">J70</f>
        <v>0</v>
      </c>
      <c r="AG70" s="471">
        <f t="shared" ref="AG70:AG79" si="9">N70</f>
        <v>0</v>
      </c>
      <c r="AH70" s="471">
        <f t="shared" ref="AH70:AH79" si="10">IF(N70="t",1,IF(N70="kg",0.001,0.001))</f>
        <v>1E-3</v>
      </c>
      <c r="AI70" s="473">
        <f t="shared" ref="AI70:AI79" si="11">AF70*AH70</f>
        <v>0</v>
      </c>
    </row>
    <row r="71" spans="2:35" ht="15">
      <c r="B71" s="702">
        <v>42</v>
      </c>
      <c r="C71" s="702"/>
      <c r="D71" s="703"/>
      <c r="E71" s="703"/>
      <c r="F71" s="703"/>
      <c r="G71" s="703"/>
      <c r="H71" s="703"/>
      <c r="I71" s="703"/>
      <c r="J71" s="703"/>
      <c r="K71" s="703"/>
      <c r="L71" s="703"/>
      <c r="M71" s="703"/>
      <c r="N71" s="703"/>
      <c r="O71" s="703"/>
      <c r="P71" s="703"/>
      <c r="Q71" s="703"/>
      <c r="R71" s="703"/>
      <c r="S71" s="703"/>
      <c r="T71" s="703"/>
      <c r="U71" s="703"/>
      <c r="V71" s="703"/>
      <c r="W71" s="703"/>
      <c r="X71" s="703"/>
      <c r="Y71" s="703"/>
      <c r="Z71" s="235"/>
      <c r="AA71" s="704"/>
      <c r="AB71" s="704"/>
      <c r="AC71" s="704"/>
      <c r="AD71" s="75"/>
      <c r="AF71" s="470">
        <f t="shared" si="8"/>
        <v>0</v>
      </c>
      <c r="AG71" s="471">
        <f t="shared" si="9"/>
        <v>0</v>
      </c>
      <c r="AH71" s="471">
        <f t="shared" si="10"/>
        <v>1E-3</v>
      </c>
      <c r="AI71" s="473">
        <f t="shared" si="11"/>
        <v>0</v>
      </c>
    </row>
    <row r="72" spans="2:35" ht="15">
      <c r="B72" s="701">
        <v>43</v>
      </c>
      <c r="C72" s="701"/>
      <c r="D72" s="641"/>
      <c r="E72" s="641"/>
      <c r="F72" s="641"/>
      <c r="G72" s="641"/>
      <c r="H72" s="641"/>
      <c r="I72" s="641"/>
      <c r="J72" s="641"/>
      <c r="K72" s="641"/>
      <c r="L72" s="641"/>
      <c r="M72" s="641"/>
      <c r="N72" s="641"/>
      <c r="O72" s="641"/>
      <c r="P72" s="641"/>
      <c r="Q72" s="641"/>
      <c r="R72" s="641"/>
      <c r="S72" s="641"/>
      <c r="T72" s="641"/>
      <c r="U72" s="641"/>
      <c r="V72" s="641"/>
      <c r="W72" s="641"/>
      <c r="X72" s="641"/>
      <c r="Y72" s="641"/>
      <c r="Z72" s="239"/>
      <c r="AA72" s="622"/>
      <c r="AB72" s="622"/>
      <c r="AC72" s="622"/>
      <c r="AD72" s="75"/>
      <c r="AF72" s="470">
        <f t="shared" si="8"/>
        <v>0</v>
      </c>
      <c r="AG72" s="471">
        <f t="shared" si="9"/>
        <v>0</v>
      </c>
      <c r="AH72" s="471">
        <f t="shared" si="10"/>
        <v>1E-3</v>
      </c>
      <c r="AI72" s="473">
        <f t="shared" si="11"/>
        <v>0</v>
      </c>
    </row>
    <row r="73" spans="2:35" ht="15">
      <c r="B73" s="702">
        <v>44</v>
      </c>
      <c r="C73" s="702"/>
      <c r="D73" s="703"/>
      <c r="E73" s="703"/>
      <c r="F73" s="703"/>
      <c r="G73" s="703"/>
      <c r="H73" s="703"/>
      <c r="I73" s="703"/>
      <c r="J73" s="703"/>
      <c r="K73" s="703"/>
      <c r="L73" s="703"/>
      <c r="M73" s="703"/>
      <c r="N73" s="703"/>
      <c r="O73" s="703"/>
      <c r="P73" s="703"/>
      <c r="Q73" s="703"/>
      <c r="R73" s="703"/>
      <c r="S73" s="703"/>
      <c r="T73" s="703"/>
      <c r="U73" s="703"/>
      <c r="V73" s="703"/>
      <c r="W73" s="703"/>
      <c r="X73" s="703"/>
      <c r="Y73" s="703"/>
      <c r="Z73" s="235"/>
      <c r="AA73" s="704"/>
      <c r="AB73" s="704"/>
      <c r="AC73" s="704"/>
      <c r="AD73" s="75"/>
      <c r="AF73" s="470">
        <f t="shared" si="8"/>
        <v>0</v>
      </c>
      <c r="AG73" s="471">
        <f t="shared" si="9"/>
        <v>0</v>
      </c>
      <c r="AH73" s="471">
        <f t="shared" si="10"/>
        <v>1E-3</v>
      </c>
      <c r="AI73" s="473">
        <f t="shared" si="11"/>
        <v>0</v>
      </c>
    </row>
    <row r="74" spans="2:35" ht="15">
      <c r="B74" s="701">
        <v>45</v>
      </c>
      <c r="C74" s="701"/>
      <c r="D74" s="641"/>
      <c r="E74" s="641"/>
      <c r="F74" s="641"/>
      <c r="G74" s="641"/>
      <c r="H74" s="641"/>
      <c r="I74" s="641"/>
      <c r="J74" s="641"/>
      <c r="K74" s="641"/>
      <c r="L74" s="641"/>
      <c r="M74" s="641"/>
      <c r="N74" s="641"/>
      <c r="O74" s="641"/>
      <c r="P74" s="641"/>
      <c r="Q74" s="641"/>
      <c r="R74" s="641"/>
      <c r="S74" s="641"/>
      <c r="T74" s="641"/>
      <c r="U74" s="641"/>
      <c r="V74" s="641"/>
      <c r="W74" s="641"/>
      <c r="X74" s="641"/>
      <c r="Y74" s="641"/>
      <c r="Z74" s="239"/>
      <c r="AA74" s="622"/>
      <c r="AB74" s="622"/>
      <c r="AC74" s="622"/>
      <c r="AD74" s="75"/>
      <c r="AF74" s="470">
        <f t="shared" si="8"/>
        <v>0</v>
      </c>
      <c r="AG74" s="471">
        <f t="shared" si="9"/>
        <v>0</v>
      </c>
      <c r="AH74" s="471">
        <f t="shared" si="10"/>
        <v>1E-3</v>
      </c>
      <c r="AI74" s="473">
        <f t="shared" si="11"/>
        <v>0</v>
      </c>
    </row>
    <row r="75" spans="2:35" ht="15">
      <c r="B75" s="702">
        <v>46</v>
      </c>
      <c r="C75" s="702"/>
      <c r="D75" s="703"/>
      <c r="E75" s="703"/>
      <c r="F75" s="703"/>
      <c r="G75" s="703"/>
      <c r="H75" s="703"/>
      <c r="I75" s="703"/>
      <c r="J75" s="703"/>
      <c r="K75" s="703"/>
      <c r="L75" s="703"/>
      <c r="M75" s="703"/>
      <c r="N75" s="703"/>
      <c r="O75" s="703"/>
      <c r="P75" s="703"/>
      <c r="Q75" s="703"/>
      <c r="R75" s="703"/>
      <c r="S75" s="703"/>
      <c r="T75" s="703"/>
      <c r="U75" s="703"/>
      <c r="V75" s="703"/>
      <c r="W75" s="703"/>
      <c r="X75" s="703"/>
      <c r="Y75" s="703"/>
      <c r="Z75" s="235"/>
      <c r="AA75" s="704"/>
      <c r="AB75" s="704"/>
      <c r="AC75" s="704"/>
      <c r="AD75" s="75"/>
      <c r="AF75" s="470">
        <f t="shared" si="8"/>
        <v>0</v>
      </c>
      <c r="AG75" s="471">
        <f t="shared" si="9"/>
        <v>0</v>
      </c>
      <c r="AH75" s="471">
        <f t="shared" si="10"/>
        <v>1E-3</v>
      </c>
      <c r="AI75" s="473">
        <f t="shared" si="11"/>
        <v>0</v>
      </c>
    </row>
    <row r="76" spans="2:35" ht="15">
      <c r="B76" s="701">
        <v>47</v>
      </c>
      <c r="C76" s="701"/>
      <c r="D76" s="641"/>
      <c r="E76" s="641"/>
      <c r="F76" s="641"/>
      <c r="G76" s="641"/>
      <c r="H76" s="641"/>
      <c r="I76" s="641"/>
      <c r="J76" s="641"/>
      <c r="K76" s="641"/>
      <c r="L76" s="641"/>
      <c r="M76" s="641"/>
      <c r="N76" s="641"/>
      <c r="O76" s="641"/>
      <c r="P76" s="641"/>
      <c r="Q76" s="641"/>
      <c r="R76" s="641"/>
      <c r="S76" s="641"/>
      <c r="T76" s="641"/>
      <c r="U76" s="641"/>
      <c r="V76" s="641"/>
      <c r="W76" s="641"/>
      <c r="X76" s="641"/>
      <c r="Y76" s="641"/>
      <c r="Z76" s="239"/>
      <c r="AA76" s="622"/>
      <c r="AB76" s="622"/>
      <c r="AC76" s="622"/>
      <c r="AD76" s="75"/>
      <c r="AF76" s="470">
        <f t="shared" si="8"/>
        <v>0</v>
      </c>
      <c r="AG76" s="471">
        <f t="shared" si="9"/>
        <v>0</v>
      </c>
      <c r="AH76" s="471">
        <f t="shared" si="10"/>
        <v>1E-3</v>
      </c>
      <c r="AI76" s="473">
        <f t="shared" si="11"/>
        <v>0</v>
      </c>
    </row>
    <row r="77" spans="2:35" ht="15">
      <c r="B77" s="702">
        <v>48</v>
      </c>
      <c r="C77" s="702"/>
      <c r="D77" s="703"/>
      <c r="E77" s="703"/>
      <c r="F77" s="703"/>
      <c r="G77" s="703"/>
      <c r="H77" s="703"/>
      <c r="I77" s="703"/>
      <c r="J77" s="703"/>
      <c r="K77" s="703"/>
      <c r="L77" s="703"/>
      <c r="M77" s="703"/>
      <c r="N77" s="703"/>
      <c r="O77" s="703"/>
      <c r="P77" s="703"/>
      <c r="Q77" s="703"/>
      <c r="R77" s="703"/>
      <c r="S77" s="703"/>
      <c r="T77" s="703"/>
      <c r="U77" s="703"/>
      <c r="V77" s="703"/>
      <c r="W77" s="703"/>
      <c r="X77" s="703"/>
      <c r="Y77" s="703"/>
      <c r="Z77" s="235"/>
      <c r="AA77" s="704"/>
      <c r="AB77" s="704"/>
      <c r="AC77" s="704"/>
      <c r="AD77" s="75"/>
      <c r="AF77" s="470">
        <f t="shared" si="8"/>
        <v>0</v>
      </c>
      <c r="AG77" s="471">
        <f t="shared" si="9"/>
        <v>0</v>
      </c>
      <c r="AH77" s="471">
        <f t="shared" si="10"/>
        <v>1E-3</v>
      </c>
      <c r="AI77" s="473">
        <f t="shared" si="11"/>
        <v>0</v>
      </c>
    </row>
    <row r="78" spans="2:35" ht="15">
      <c r="B78" s="701">
        <v>49</v>
      </c>
      <c r="C78" s="701"/>
      <c r="D78" s="641"/>
      <c r="E78" s="641"/>
      <c r="F78" s="641"/>
      <c r="G78" s="641"/>
      <c r="H78" s="641"/>
      <c r="I78" s="641"/>
      <c r="J78" s="641"/>
      <c r="K78" s="641"/>
      <c r="L78" s="641"/>
      <c r="M78" s="641"/>
      <c r="N78" s="641"/>
      <c r="O78" s="641"/>
      <c r="P78" s="641"/>
      <c r="Q78" s="641"/>
      <c r="R78" s="641"/>
      <c r="S78" s="641"/>
      <c r="T78" s="641"/>
      <c r="U78" s="641"/>
      <c r="V78" s="641"/>
      <c r="W78" s="641"/>
      <c r="X78" s="641"/>
      <c r="Y78" s="641"/>
      <c r="Z78" s="239"/>
      <c r="AA78" s="622"/>
      <c r="AB78" s="622"/>
      <c r="AC78" s="622"/>
      <c r="AD78" s="75"/>
      <c r="AF78" s="470">
        <f t="shared" si="8"/>
        <v>0</v>
      </c>
      <c r="AG78" s="471">
        <f t="shared" si="9"/>
        <v>0</v>
      </c>
      <c r="AH78" s="471">
        <f t="shared" si="10"/>
        <v>1E-3</v>
      </c>
      <c r="AI78" s="473">
        <f t="shared" si="11"/>
        <v>0</v>
      </c>
    </row>
    <row r="79" spans="2:35" ht="15.75" thickBot="1">
      <c r="B79" s="701">
        <v>50</v>
      </c>
      <c r="C79" s="701"/>
      <c r="D79" s="641"/>
      <c r="E79" s="641"/>
      <c r="F79" s="641"/>
      <c r="G79" s="641"/>
      <c r="H79" s="641"/>
      <c r="I79" s="641"/>
      <c r="J79" s="641"/>
      <c r="K79" s="641"/>
      <c r="L79" s="641"/>
      <c r="M79" s="641"/>
      <c r="N79" s="641"/>
      <c r="O79" s="641"/>
      <c r="P79" s="641"/>
      <c r="Q79" s="641"/>
      <c r="R79" s="641"/>
      <c r="S79" s="641"/>
      <c r="T79" s="641"/>
      <c r="U79" s="641"/>
      <c r="V79" s="641"/>
      <c r="W79" s="641"/>
      <c r="X79" s="641"/>
      <c r="Y79" s="641"/>
      <c r="Z79" s="239"/>
      <c r="AA79" s="622"/>
      <c r="AB79" s="622"/>
      <c r="AC79" s="622"/>
      <c r="AD79" s="75"/>
      <c r="AF79" s="474">
        <f t="shared" si="8"/>
        <v>0</v>
      </c>
      <c r="AG79" s="475">
        <f t="shared" si="9"/>
        <v>0</v>
      </c>
      <c r="AH79" s="475">
        <f t="shared" si="10"/>
        <v>1E-3</v>
      </c>
      <c r="AI79" s="476">
        <f t="shared" si="11"/>
        <v>0</v>
      </c>
    </row>
    <row r="80" spans="2:35" ht="8.4499999999999993" customHeight="1">
      <c r="B80" s="425"/>
      <c r="C80" s="425"/>
      <c r="D80" s="425"/>
      <c r="E80" s="425"/>
      <c r="F80" s="425"/>
      <c r="G80" s="425"/>
      <c r="H80" s="425"/>
      <c r="I80" s="426"/>
      <c r="J80" s="426"/>
      <c r="K80" s="427"/>
      <c r="L80" s="427"/>
      <c r="M80" s="427"/>
      <c r="N80" s="426"/>
      <c r="O80" s="427"/>
      <c r="P80" s="427"/>
      <c r="Q80" s="427"/>
      <c r="R80" s="428"/>
      <c r="S80" s="429"/>
      <c r="T80" s="425"/>
      <c r="U80" s="425"/>
      <c r="V80" s="75"/>
      <c r="W80" s="75"/>
      <c r="X80" s="75"/>
      <c r="Y80" s="75"/>
      <c r="Z80" s="75"/>
      <c r="AA80" s="75"/>
      <c r="AB80" s="75"/>
      <c r="AC80" s="75"/>
      <c r="AD80" s="75"/>
    </row>
  </sheetData>
  <sheetProtection algorithmName="SHA-512" hashValue="rmAP/7lcB2FW6FK10THEvzirD4XwIw10YEjxwJPLMPo67CPAxtwujtxvNPROM94iZBSWHpQncRJ38FXiAVno6w==" saltValue="yBc0+nH3XghFU4ntOsSB9Q==" spinCount="100000" sheet="1" scenarios="1" formatCells="0" formatColumns="0" formatRows="0" insertHyperlinks="0" selectLockedCells="1"/>
  <mergeCells count="417">
    <mergeCell ref="B79:C79"/>
    <mergeCell ref="D79:E79"/>
    <mergeCell ref="F79:I79"/>
    <mergeCell ref="J79:M79"/>
    <mergeCell ref="N79:Q79"/>
    <mergeCell ref="R79:Y79"/>
    <mergeCell ref="AA79:AC79"/>
    <mergeCell ref="R16:R17"/>
    <mergeCell ref="B77:C77"/>
    <mergeCell ref="D77:E77"/>
    <mergeCell ref="F77:I77"/>
    <mergeCell ref="J77:M77"/>
    <mergeCell ref="N77:Q77"/>
    <mergeCell ref="R77:Y77"/>
    <mergeCell ref="AA77:AC77"/>
    <mergeCell ref="B78:C78"/>
    <mergeCell ref="D78:E78"/>
    <mergeCell ref="F78:I78"/>
    <mergeCell ref="J78:M78"/>
    <mergeCell ref="N78:Q78"/>
    <mergeCell ref="R78:Y78"/>
    <mergeCell ref="AA78:AC78"/>
    <mergeCell ref="B75:C75"/>
    <mergeCell ref="D75:E75"/>
    <mergeCell ref="F75:I75"/>
    <mergeCell ref="J75:M75"/>
    <mergeCell ref="N75:Q75"/>
    <mergeCell ref="R75:Y75"/>
    <mergeCell ref="AA75:AC75"/>
    <mergeCell ref="B76:C76"/>
    <mergeCell ref="D76:E76"/>
    <mergeCell ref="F76:I76"/>
    <mergeCell ref="J76:M76"/>
    <mergeCell ref="N76:Q76"/>
    <mergeCell ref="R76:Y76"/>
    <mergeCell ref="AA76:AC76"/>
    <mergeCell ref="B73:C73"/>
    <mergeCell ref="D73:E73"/>
    <mergeCell ref="F73:I73"/>
    <mergeCell ref="J73:M73"/>
    <mergeCell ref="N73:Q73"/>
    <mergeCell ref="R73:Y73"/>
    <mergeCell ref="AA73:AC73"/>
    <mergeCell ref="B74:C74"/>
    <mergeCell ref="D74:E74"/>
    <mergeCell ref="F74:I74"/>
    <mergeCell ref="J74:M74"/>
    <mergeCell ref="N74:Q74"/>
    <mergeCell ref="R74:Y74"/>
    <mergeCell ref="AA74:AC74"/>
    <mergeCell ref="B71:C71"/>
    <mergeCell ref="D71:E71"/>
    <mergeCell ref="F71:I71"/>
    <mergeCell ref="J71:M71"/>
    <mergeCell ref="N71:Q71"/>
    <mergeCell ref="R71:Y71"/>
    <mergeCell ref="AA71:AC71"/>
    <mergeCell ref="B72:C72"/>
    <mergeCell ref="D72:E72"/>
    <mergeCell ref="F72:I72"/>
    <mergeCell ref="J72:M72"/>
    <mergeCell ref="N72:Q72"/>
    <mergeCell ref="R72:Y72"/>
    <mergeCell ref="AA72:AC72"/>
    <mergeCell ref="AA46:AC46"/>
    <mergeCell ref="D45:E45"/>
    <mergeCell ref="F45:I45"/>
    <mergeCell ref="J45:M45"/>
    <mergeCell ref="N45:Q45"/>
    <mergeCell ref="R45:Y45"/>
    <mergeCell ref="AA45:AC45"/>
    <mergeCell ref="B44:C44"/>
    <mergeCell ref="D44:E44"/>
    <mergeCell ref="F44:I44"/>
    <mergeCell ref="J44:M44"/>
    <mergeCell ref="N44:Q44"/>
    <mergeCell ref="R44:Y44"/>
    <mergeCell ref="B46:C46"/>
    <mergeCell ref="D46:E46"/>
    <mergeCell ref="F46:I46"/>
    <mergeCell ref="J46:M46"/>
    <mergeCell ref="N46:Q46"/>
    <mergeCell ref="R46:Y46"/>
    <mergeCell ref="AA44:AC44"/>
    <mergeCell ref="B45:C45"/>
    <mergeCell ref="D43:E43"/>
    <mergeCell ref="F43:I43"/>
    <mergeCell ref="J43:M43"/>
    <mergeCell ref="N43:Q43"/>
    <mergeCell ref="R43:Y43"/>
    <mergeCell ref="AA43:AC43"/>
    <mergeCell ref="B42:C42"/>
    <mergeCell ref="D42:E42"/>
    <mergeCell ref="F42:I42"/>
    <mergeCell ref="J42:M42"/>
    <mergeCell ref="N42:Q42"/>
    <mergeCell ref="R42:Y42"/>
    <mergeCell ref="AA42:AC42"/>
    <mergeCell ref="B43:C43"/>
    <mergeCell ref="AA40:AC40"/>
    <mergeCell ref="B41:C41"/>
    <mergeCell ref="D41:E41"/>
    <mergeCell ref="F41:I41"/>
    <mergeCell ref="J41:M41"/>
    <mergeCell ref="N41:Q41"/>
    <mergeCell ref="R41:Y41"/>
    <mergeCell ref="AA41:AC41"/>
    <mergeCell ref="B40:C40"/>
    <mergeCell ref="D40:E40"/>
    <mergeCell ref="F40:I40"/>
    <mergeCell ref="J40:M40"/>
    <mergeCell ref="N40:Q40"/>
    <mergeCell ref="R40:Y40"/>
    <mergeCell ref="B36:C36"/>
    <mergeCell ref="D36:E36"/>
    <mergeCell ref="F36:I36"/>
    <mergeCell ref="J36:M36"/>
    <mergeCell ref="N36:Q36"/>
    <mergeCell ref="R36:Y36"/>
    <mergeCell ref="AA36:AC36"/>
    <mergeCell ref="B37:C37"/>
    <mergeCell ref="D37:E37"/>
    <mergeCell ref="F37:I37"/>
    <mergeCell ref="J37:M37"/>
    <mergeCell ref="N37:Q37"/>
    <mergeCell ref="R37:Y37"/>
    <mergeCell ref="AA37:AC37"/>
    <mergeCell ref="B38:C38"/>
    <mergeCell ref="D38:E38"/>
    <mergeCell ref="F38:I38"/>
    <mergeCell ref="J38:M38"/>
    <mergeCell ref="N38:Q38"/>
    <mergeCell ref="R38:Y38"/>
    <mergeCell ref="AA38:AC38"/>
    <mergeCell ref="B39:C39"/>
    <mergeCell ref="D39:E39"/>
    <mergeCell ref="F39:I39"/>
    <mergeCell ref="J39:M39"/>
    <mergeCell ref="N39:Q39"/>
    <mergeCell ref="R39:Y39"/>
    <mergeCell ref="AA39:AC39"/>
    <mergeCell ref="B35:C35"/>
    <mergeCell ref="D35:E35"/>
    <mergeCell ref="F35:I35"/>
    <mergeCell ref="J35:M35"/>
    <mergeCell ref="N35:Q35"/>
    <mergeCell ref="R35:Y35"/>
    <mergeCell ref="AA35:AC35"/>
    <mergeCell ref="B34:C34"/>
    <mergeCell ref="D34:E34"/>
    <mergeCell ref="F34:I34"/>
    <mergeCell ref="J34:M34"/>
    <mergeCell ref="N34:Q34"/>
    <mergeCell ref="R34:Y34"/>
    <mergeCell ref="AA4:AC26"/>
    <mergeCell ref="C5:D6"/>
    <mergeCell ref="E5:H5"/>
    <mergeCell ref="I5:I6"/>
    <mergeCell ref="J5:M5"/>
    <mergeCell ref="N5:N6"/>
    <mergeCell ref="O5:Q6"/>
    <mergeCell ref="E6:H6"/>
    <mergeCell ref="J6:M6"/>
    <mergeCell ref="C9:D10"/>
    <mergeCell ref="X9:X10"/>
    <mergeCell ref="Y9:Y10"/>
    <mergeCell ref="E9:E10"/>
    <mergeCell ref="F9:F10"/>
    <mergeCell ref="L23:O23"/>
    <mergeCell ref="C24:Z25"/>
    <mergeCell ref="H9:H10"/>
    <mergeCell ref="I9:J10"/>
    <mergeCell ref="K9:K10"/>
    <mergeCell ref="C20:D21"/>
    <mergeCell ref="E20:E21"/>
    <mergeCell ref="F20:F21"/>
    <mergeCell ref="H20:H21"/>
    <mergeCell ref="I20:J21"/>
    <mergeCell ref="AA30:AC30"/>
    <mergeCell ref="AA28:AC29"/>
    <mergeCell ref="L9:L10"/>
    <mergeCell ref="C13:Z14"/>
    <mergeCell ref="C16:D17"/>
    <mergeCell ref="D28:E29"/>
    <mergeCell ref="F28:I29"/>
    <mergeCell ref="J28:Y28"/>
    <mergeCell ref="Z28:Z29"/>
    <mergeCell ref="X20:X21"/>
    <mergeCell ref="Y20:Y21"/>
    <mergeCell ref="Z20:Z21"/>
    <mergeCell ref="N21:O21"/>
    <mergeCell ref="Q21:R21"/>
    <mergeCell ref="L20:L21"/>
    <mergeCell ref="M20:M21"/>
    <mergeCell ref="N20:O20"/>
    <mergeCell ref="Q20:R20"/>
    <mergeCell ref="S20:S21"/>
    <mergeCell ref="T20:T21"/>
    <mergeCell ref="J29:M29"/>
    <mergeCell ref="N29:Q29"/>
    <mergeCell ref="R29:Y29"/>
    <mergeCell ref="Z9:Z10"/>
    <mergeCell ref="B30:C30"/>
    <mergeCell ref="D30:E30"/>
    <mergeCell ref="U20:W21"/>
    <mergeCell ref="L12:O12"/>
    <mergeCell ref="M9:M10"/>
    <mergeCell ref="N9:O9"/>
    <mergeCell ref="Q9:R9"/>
    <mergeCell ref="S9:S10"/>
    <mergeCell ref="T9:T10"/>
    <mergeCell ref="U9:W10"/>
    <mergeCell ref="N10:O10"/>
    <mergeCell ref="Q10:R10"/>
    <mergeCell ref="F30:I30"/>
    <mergeCell ref="J30:M30"/>
    <mergeCell ref="N30:Q30"/>
    <mergeCell ref="R30:Y30"/>
    <mergeCell ref="B28:C29"/>
    <mergeCell ref="E16:H16"/>
    <mergeCell ref="I16:I17"/>
    <mergeCell ref="J16:M16"/>
    <mergeCell ref="N16:N17"/>
    <mergeCell ref="O16:Q17"/>
    <mergeCell ref="E17:H17"/>
    <mergeCell ref="J17:M17"/>
    <mergeCell ref="K20:K21"/>
    <mergeCell ref="B48:C48"/>
    <mergeCell ref="D48:E48"/>
    <mergeCell ref="F48:I48"/>
    <mergeCell ref="J48:M48"/>
    <mergeCell ref="N48:Q48"/>
    <mergeCell ref="R48:Y48"/>
    <mergeCell ref="AA48:AC48"/>
    <mergeCell ref="B49:C49"/>
    <mergeCell ref="D49:E49"/>
    <mergeCell ref="F49:I49"/>
    <mergeCell ref="J49:M49"/>
    <mergeCell ref="N49:Q49"/>
    <mergeCell ref="R49:Y49"/>
    <mergeCell ref="AA49:AC49"/>
    <mergeCell ref="B47:C47"/>
    <mergeCell ref="D47:E47"/>
    <mergeCell ref="F47:I47"/>
    <mergeCell ref="J47:M47"/>
    <mergeCell ref="N47:Q47"/>
    <mergeCell ref="R47:Y47"/>
    <mergeCell ref="AA47:AC47"/>
    <mergeCell ref="AA31:AC31"/>
    <mergeCell ref="AA32:AC32"/>
    <mergeCell ref="B31:C31"/>
    <mergeCell ref="D31:E31"/>
    <mergeCell ref="F31:I31"/>
    <mergeCell ref="J31:M31"/>
    <mergeCell ref="N31:Q31"/>
    <mergeCell ref="R31:Y31"/>
    <mergeCell ref="AA33:AC33"/>
    <mergeCell ref="AA34:AC34"/>
    <mergeCell ref="B33:C33"/>
    <mergeCell ref="D33:E33"/>
    <mergeCell ref="F33:I33"/>
    <mergeCell ref="J33:M33"/>
    <mergeCell ref="N33:Q33"/>
    <mergeCell ref="R33:Y33"/>
    <mergeCell ref="B32:C32"/>
    <mergeCell ref="D32:E32"/>
    <mergeCell ref="F32:I32"/>
    <mergeCell ref="J32:M32"/>
    <mergeCell ref="N32:Q32"/>
    <mergeCell ref="R32:Y32"/>
    <mergeCell ref="B50:C50"/>
    <mergeCell ref="D50:E50"/>
    <mergeCell ref="F50:I50"/>
    <mergeCell ref="J50:M50"/>
    <mergeCell ref="N50:Q50"/>
    <mergeCell ref="R50:Y50"/>
    <mergeCell ref="AA50:AC50"/>
    <mergeCell ref="B51:C51"/>
    <mergeCell ref="D51:E51"/>
    <mergeCell ref="F51:I51"/>
    <mergeCell ref="J51:M51"/>
    <mergeCell ref="N51:Q51"/>
    <mergeCell ref="R51:Y51"/>
    <mergeCell ref="AA51:AC51"/>
    <mergeCell ref="B52:C52"/>
    <mergeCell ref="D52:E52"/>
    <mergeCell ref="F52:I52"/>
    <mergeCell ref="J52:M52"/>
    <mergeCell ref="N52:Q52"/>
    <mergeCell ref="R52:Y52"/>
    <mergeCell ref="AA52:AC52"/>
    <mergeCell ref="B53:C53"/>
    <mergeCell ref="D53:E53"/>
    <mergeCell ref="F53:I53"/>
    <mergeCell ref="J53:M53"/>
    <mergeCell ref="N53:Q53"/>
    <mergeCell ref="R53:Y53"/>
    <mergeCell ref="AA53:AC53"/>
    <mergeCell ref="B54:C54"/>
    <mergeCell ref="D54:E54"/>
    <mergeCell ref="F54:I54"/>
    <mergeCell ref="J54:M54"/>
    <mergeCell ref="N54:Q54"/>
    <mergeCell ref="R54:Y54"/>
    <mergeCell ref="AA54:AC54"/>
    <mergeCell ref="B55:C55"/>
    <mergeCell ref="D55:E55"/>
    <mergeCell ref="F55:I55"/>
    <mergeCell ref="J55:M55"/>
    <mergeCell ref="N55:Q55"/>
    <mergeCell ref="R55:Y55"/>
    <mergeCell ref="AA55:AC55"/>
    <mergeCell ref="B56:C56"/>
    <mergeCell ref="D56:E56"/>
    <mergeCell ref="F56:I56"/>
    <mergeCell ref="J56:M56"/>
    <mergeCell ref="N56:Q56"/>
    <mergeCell ref="R56:Y56"/>
    <mergeCell ref="AA56:AC56"/>
    <mergeCell ref="B57:C57"/>
    <mergeCell ref="D57:E57"/>
    <mergeCell ref="F57:I57"/>
    <mergeCell ref="J57:M57"/>
    <mergeCell ref="N57:Q57"/>
    <mergeCell ref="R57:Y57"/>
    <mergeCell ref="AA57:AC57"/>
    <mergeCell ref="B58:C58"/>
    <mergeCell ref="D58:E58"/>
    <mergeCell ref="F58:I58"/>
    <mergeCell ref="J58:M58"/>
    <mergeCell ref="N58:Q58"/>
    <mergeCell ref="R58:Y58"/>
    <mergeCell ref="AA58:AC58"/>
    <mergeCell ref="B59:C59"/>
    <mergeCell ref="D59:E59"/>
    <mergeCell ref="F59:I59"/>
    <mergeCell ref="J59:M59"/>
    <mergeCell ref="N59:Q59"/>
    <mergeCell ref="R59:Y59"/>
    <mergeCell ref="AA59:AC59"/>
    <mergeCell ref="B64:C64"/>
    <mergeCell ref="D64:E64"/>
    <mergeCell ref="F64:I64"/>
    <mergeCell ref="J64:M64"/>
    <mergeCell ref="N64:Q64"/>
    <mergeCell ref="R64:Y64"/>
    <mergeCell ref="AA64:AC64"/>
    <mergeCell ref="B60:C60"/>
    <mergeCell ref="D60:E60"/>
    <mergeCell ref="F60:I60"/>
    <mergeCell ref="J60:M60"/>
    <mergeCell ref="N60:Q60"/>
    <mergeCell ref="R60:Y60"/>
    <mergeCell ref="AA60:AC60"/>
    <mergeCell ref="B61:C61"/>
    <mergeCell ref="D61:E61"/>
    <mergeCell ref="F61:I61"/>
    <mergeCell ref="J61:M61"/>
    <mergeCell ref="N61:Q61"/>
    <mergeCell ref="R61:Y61"/>
    <mergeCell ref="AA61:AC61"/>
    <mergeCell ref="B62:C62"/>
    <mergeCell ref="D62:E62"/>
    <mergeCell ref="F62:I62"/>
    <mergeCell ref="J62:M62"/>
    <mergeCell ref="N62:Q62"/>
    <mergeCell ref="R62:Y62"/>
    <mergeCell ref="AA62:AC62"/>
    <mergeCell ref="B63:C63"/>
    <mergeCell ref="D63:E63"/>
    <mergeCell ref="F63:I63"/>
    <mergeCell ref="J63:M63"/>
    <mergeCell ref="N63:Q63"/>
    <mergeCell ref="R63:Y63"/>
    <mergeCell ref="AA63:AC63"/>
    <mergeCell ref="J68:M68"/>
    <mergeCell ref="N68:Q68"/>
    <mergeCell ref="R68:Y68"/>
    <mergeCell ref="AA68:AC68"/>
    <mergeCell ref="B65:C65"/>
    <mergeCell ref="D65:E65"/>
    <mergeCell ref="F65:I65"/>
    <mergeCell ref="J65:M65"/>
    <mergeCell ref="N65:Q65"/>
    <mergeCell ref="R65:Y65"/>
    <mergeCell ref="AA65:AC65"/>
    <mergeCell ref="B66:C66"/>
    <mergeCell ref="D66:E66"/>
    <mergeCell ref="F66:I66"/>
    <mergeCell ref="J66:M66"/>
    <mergeCell ref="N66:Q66"/>
    <mergeCell ref="R66:Y66"/>
    <mergeCell ref="AA66:AC66"/>
    <mergeCell ref="B70:C70"/>
    <mergeCell ref="D70:E70"/>
    <mergeCell ref="F70:I70"/>
    <mergeCell ref="J70:M70"/>
    <mergeCell ref="N70:Q70"/>
    <mergeCell ref="R70:Y70"/>
    <mergeCell ref="AA70:AC70"/>
    <mergeCell ref="B67:C67"/>
    <mergeCell ref="D67:E67"/>
    <mergeCell ref="F67:I67"/>
    <mergeCell ref="J67:M67"/>
    <mergeCell ref="N67:Q67"/>
    <mergeCell ref="R67:Y67"/>
    <mergeCell ref="AA67:AC67"/>
    <mergeCell ref="B68:C68"/>
    <mergeCell ref="D68:E68"/>
    <mergeCell ref="B69:C69"/>
    <mergeCell ref="D69:E69"/>
    <mergeCell ref="F69:I69"/>
    <mergeCell ref="J69:M69"/>
    <mergeCell ref="N69:Q69"/>
    <mergeCell ref="R69:Y69"/>
    <mergeCell ref="AA69:AC69"/>
    <mergeCell ref="F68:I68"/>
  </mergeCells>
  <phoneticPr fontId="7" type="noConversion"/>
  <dataValidations count="2">
    <dataValidation type="list" allowBlank="1" showInputMessage="1" showErrorMessage="1" sqref="Z30:Z79" xr:uid="{174E1845-2B74-46F2-AF63-6E34C086CED6}">
      <formula1>"物理處理,化學處理,生物處理,固化,穩定,焚化,熱解,熔融,熔煉,其他熱處理,氧化分解,洗淨,滅菌"</formula1>
    </dataValidation>
    <dataValidation type="list" allowBlank="1" showInputMessage="1" showErrorMessage="1" sqref="N30:Q79" xr:uid="{F75FB01F-6135-4004-A654-82DF5C3EC76D}">
      <formula1>$AF$3:$AF$4</formula1>
    </dataValidation>
  </dataValidations>
  <printOptions horizontalCentered="1" vertic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1C9BBA-4505-480E-90F9-2E7407932506}">
          <x14:formula1>
            <xm:f>list!$M$2:$M$5</xm:f>
          </x14:formula1>
          <xm:sqref>R30:Y79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9B5C-076B-4636-B9B4-BCCE0AFA1FA1}">
  <dimension ref="A1:AF81"/>
  <sheetViews>
    <sheetView view="pageBreakPreview" topLeftCell="A2" zoomScale="120" zoomScaleNormal="100" zoomScaleSheetLayoutView="120" workbookViewId="0">
      <selection activeCell="Z4" sqref="Z4:AB16"/>
    </sheetView>
  </sheetViews>
  <sheetFormatPr defaultColWidth="9.046875" defaultRowHeight="14.25"/>
  <cols>
    <col min="1" max="1" width="1.1953125" style="6" customWidth="1"/>
    <col min="2" max="2" width="1.9921875" style="6" customWidth="1"/>
    <col min="3" max="3" width="4.390625" style="6" customWidth="1"/>
    <col min="4" max="4" width="30.3359375" style="6" customWidth="1"/>
    <col min="5" max="5" width="5.71875" style="6" customWidth="1"/>
    <col min="6" max="6" width="5.8515625" style="6" customWidth="1"/>
    <col min="7" max="7" width="13.96875" style="6" customWidth="1"/>
    <col min="8" max="8" width="2.79296875" style="6" customWidth="1"/>
    <col min="9" max="9" width="4.12109375" style="6" customWidth="1"/>
    <col min="10" max="10" width="5.0546875" style="422" customWidth="1"/>
    <col min="11" max="11" width="6.91796875" style="422" customWidth="1"/>
    <col min="12" max="12" width="5.984375" style="423" customWidth="1"/>
    <col min="13" max="13" width="8.51171875" style="423" customWidth="1"/>
    <col min="14" max="14" width="3.85546875" style="423" customWidth="1"/>
    <col min="15" max="15" width="6.25" style="422" customWidth="1"/>
    <col min="16" max="16" width="5.8515625" style="423" customWidth="1"/>
    <col min="17" max="17" width="2.26171875" style="423" customWidth="1"/>
    <col min="18" max="18" width="5.8515625" style="423" customWidth="1"/>
    <col min="19" max="19" width="3.58984375" style="424" customWidth="1"/>
    <col min="20" max="20" width="5.71875" style="53" customWidth="1"/>
    <col min="21" max="21" width="1.4609375" style="6" customWidth="1"/>
    <col min="22" max="22" width="7.71484375" style="6" customWidth="1"/>
    <col min="23" max="23" width="3.05859375" style="40" customWidth="1"/>
    <col min="24" max="24" width="11.83984375" style="40" customWidth="1"/>
    <col min="25" max="25" width="3.32421875" style="40" customWidth="1"/>
    <col min="26" max="26" width="5.8515625" style="40" customWidth="1"/>
    <col min="27" max="27" width="3.05859375" style="40" customWidth="1"/>
    <col min="28" max="28" width="2.52734375" style="40" customWidth="1"/>
    <col min="29" max="29" width="1.4609375" style="40" customWidth="1"/>
    <col min="30" max="30" width="15.96484375" style="40" hidden="1" customWidth="1"/>
    <col min="31" max="31" width="18.625" style="40" hidden="1" customWidth="1"/>
    <col min="32" max="32" width="9.046875" style="40" hidden="1" customWidth="1"/>
    <col min="33" max="16384" width="9.046875" style="40"/>
  </cols>
  <sheetData>
    <row r="1" spans="1:32" ht="21.75" hidden="1">
      <c r="B1" s="421"/>
      <c r="AC1" s="75"/>
    </row>
    <row r="2" spans="1:32" ht="20.25">
      <c r="A2" s="425"/>
      <c r="B2" s="76" t="s">
        <v>189</v>
      </c>
      <c r="C2" s="425"/>
      <c r="D2" s="425"/>
      <c r="E2" s="425"/>
      <c r="F2" s="425"/>
      <c r="G2" s="425"/>
      <c r="H2" s="425"/>
      <c r="I2" s="425"/>
      <c r="J2" s="426"/>
      <c r="K2" s="426"/>
      <c r="L2" s="427"/>
      <c r="M2" s="427"/>
      <c r="N2" s="427"/>
      <c r="O2" s="426"/>
      <c r="P2" s="427"/>
      <c r="Q2" s="225"/>
      <c r="R2" s="225"/>
      <c r="S2" s="428"/>
      <c r="T2" s="429"/>
      <c r="U2" s="425"/>
      <c r="V2" s="425"/>
      <c r="W2" s="75"/>
      <c r="X2" s="75"/>
      <c r="Y2" s="75"/>
      <c r="Z2" s="75"/>
      <c r="AA2" s="75"/>
      <c r="AB2" s="225"/>
      <c r="AC2" s="75"/>
      <c r="AD2" s="477" t="s">
        <v>20</v>
      </c>
      <c r="AE2" s="478" t="s">
        <v>21</v>
      </c>
      <c r="AF2" s="479" t="s">
        <v>493</v>
      </c>
    </row>
    <row r="3" spans="1:32" ht="20.25">
      <c r="A3" s="425"/>
      <c r="B3" s="258" t="s">
        <v>266</v>
      </c>
      <c r="C3" s="383"/>
      <c r="D3" s="425"/>
      <c r="E3" s="425"/>
      <c r="F3" s="425"/>
      <c r="G3" s="425"/>
      <c r="H3" s="425"/>
      <c r="I3" s="425"/>
      <c r="J3" s="426"/>
      <c r="K3" s="426"/>
      <c r="L3" s="427"/>
      <c r="M3" s="427"/>
      <c r="N3" s="427"/>
      <c r="O3" s="426"/>
      <c r="P3" s="427"/>
      <c r="Q3" s="427"/>
      <c r="R3" s="427"/>
      <c r="S3" s="428"/>
      <c r="T3" s="429"/>
      <c r="U3" s="425"/>
      <c r="V3" s="425"/>
      <c r="W3" s="75"/>
      <c r="X3" s="75"/>
      <c r="Y3" s="75"/>
      <c r="Z3" s="75"/>
      <c r="AA3" s="75"/>
      <c r="AB3" s="75"/>
      <c r="AC3" s="75"/>
      <c r="AD3" s="480" t="s">
        <v>39</v>
      </c>
      <c r="AE3" s="481" t="s">
        <v>40</v>
      </c>
      <c r="AF3" s="482" t="s">
        <v>494</v>
      </c>
    </row>
    <row r="4" spans="1:32" ht="12" customHeight="1">
      <c r="A4" s="425"/>
      <c r="B4" s="432"/>
      <c r="C4" s="433"/>
      <c r="D4" s="433"/>
      <c r="E4" s="433"/>
      <c r="F4" s="433"/>
      <c r="G4" s="433"/>
      <c r="H4" s="433"/>
      <c r="I4" s="433"/>
      <c r="J4" s="434"/>
      <c r="K4" s="434"/>
      <c r="L4" s="435"/>
      <c r="M4" s="435"/>
      <c r="N4" s="435"/>
      <c r="O4" s="434"/>
      <c r="P4" s="435"/>
      <c r="Q4" s="435"/>
      <c r="R4" s="435"/>
      <c r="S4" s="436"/>
      <c r="T4" s="437"/>
      <c r="U4" s="438"/>
      <c r="V4" s="438"/>
      <c r="W4" s="433"/>
      <c r="X4" s="433"/>
      <c r="Y4" s="433"/>
      <c r="Z4" s="740" t="s">
        <v>497</v>
      </c>
      <c r="AA4" s="740"/>
      <c r="AB4" s="740"/>
      <c r="AC4" s="75"/>
      <c r="AD4" s="480" t="s">
        <v>53</v>
      </c>
      <c r="AE4" s="481" t="s">
        <v>54</v>
      </c>
      <c r="AF4" s="482" t="s">
        <v>495</v>
      </c>
    </row>
    <row r="5" spans="1:32" s="445" customFormat="1" ht="14.25" customHeight="1">
      <c r="A5" s="439"/>
      <c r="B5" s="440"/>
      <c r="C5" s="733" t="s">
        <v>605</v>
      </c>
      <c r="D5" s="734"/>
      <c r="E5" s="713" t="s">
        <v>267</v>
      </c>
      <c r="F5" s="713"/>
      <c r="G5" s="713"/>
      <c r="H5" s="713"/>
      <c r="I5" s="713"/>
      <c r="J5" s="656" t="s">
        <v>192</v>
      </c>
      <c r="K5" s="708" t="str">
        <f>IF(SUM(W21:X41)=0,"",SUM(W21:X41))</f>
        <v/>
      </c>
      <c r="L5" s="708"/>
      <c r="M5" s="708"/>
      <c r="N5" s="656" t="s">
        <v>192</v>
      </c>
      <c r="O5" s="728" t="str">
        <f>IF(ISERROR(K5/K6),"",K5/K6)</f>
        <v/>
      </c>
      <c r="P5" s="728"/>
      <c r="Q5" s="728"/>
      <c r="R5" s="444"/>
      <c r="S5" s="442"/>
      <c r="T5" s="443"/>
      <c r="U5" s="439"/>
      <c r="V5" s="439"/>
      <c r="W5" s="444"/>
      <c r="X5" s="444"/>
      <c r="Y5" s="444"/>
      <c r="Z5" s="740"/>
      <c r="AA5" s="740"/>
      <c r="AB5" s="740"/>
      <c r="AC5" s="444"/>
      <c r="AD5" s="480" t="s">
        <v>68</v>
      </c>
      <c r="AE5" s="481" t="s">
        <v>69</v>
      </c>
    </row>
    <row r="6" spans="1:32" s="445" customFormat="1" ht="14.25" customHeight="1">
      <c r="A6" s="439"/>
      <c r="B6" s="440"/>
      <c r="C6" s="734"/>
      <c r="D6" s="734"/>
      <c r="E6" s="715" t="s">
        <v>268</v>
      </c>
      <c r="F6" s="715"/>
      <c r="G6" s="715"/>
      <c r="H6" s="715"/>
      <c r="I6" s="715"/>
      <c r="J6" s="656"/>
      <c r="K6" s="716">
        <f>SUM('壹、清潔生產評估背景資訊'!E6,'壹、清潔生產評估背景資訊'!M6,'壹、清潔生產評估背景資訊'!E7,'壹、清潔生產評估背景資訊'!M7,'壹、清潔生產評估背景資訊'!E8,'壹、清潔生產評估背景資訊'!M8,'壹、清潔生產評估背景資訊'!E9)</f>
        <v>0</v>
      </c>
      <c r="L6" s="716"/>
      <c r="M6" s="716"/>
      <c r="N6" s="656"/>
      <c r="O6" s="728"/>
      <c r="P6" s="728"/>
      <c r="Q6" s="728"/>
      <c r="R6" s="444"/>
      <c r="S6" s="442"/>
      <c r="T6" s="443"/>
      <c r="U6" s="439"/>
      <c r="V6" s="439"/>
      <c r="W6" s="444"/>
      <c r="X6" s="444"/>
      <c r="Y6" s="444"/>
      <c r="Z6" s="740"/>
      <c r="AA6" s="740"/>
      <c r="AB6" s="740"/>
      <c r="AC6" s="444"/>
      <c r="AE6" s="481" t="s">
        <v>75</v>
      </c>
    </row>
    <row r="7" spans="1:32" s="445" customFormat="1" ht="3" customHeight="1">
      <c r="A7" s="439"/>
      <c r="B7" s="440"/>
      <c r="C7" s="444"/>
      <c r="D7" s="444"/>
      <c r="E7" s="444"/>
      <c r="F7" s="444"/>
      <c r="G7" s="444"/>
      <c r="H7" s="444"/>
      <c r="I7" s="444"/>
      <c r="J7" s="447"/>
      <c r="K7" s="447"/>
      <c r="L7" s="448"/>
      <c r="M7" s="448"/>
      <c r="N7" s="448"/>
      <c r="O7" s="447"/>
      <c r="P7" s="448"/>
      <c r="Q7" s="448"/>
      <c r="R7" s="448"/>
      <c r="S7" s="442"/>
      <c r="T7" s="443"/>
      <c r="U7" s="439"/>
      <c r="V7" s="439"/>
      <c r="W7" s="444"/>
      <c r="X7" s="444"/>
      <c r="Y7" s="444"/>
      <c r="Z7" s="740"/>
      <c r="AA7" s="740"/>
      <c r="AB7" s="740"/>
      <c r="AC7" s="444"/>
    </row>
    <row r="8" spans="1:32" s="445" customFormat="1" ht="4.5" customHeight="1">
      <c r="A8" s="439"/>
      <c r="B8" s="440"/>
      <c r="C8" s="444"/>
      <c r="D8" s="444"/>
      <c r="E8" s="444"/>
      <c r="F8" s="444"/>
      <c r="G8" s="444"/>
      <c r="H8" s="444"/>
      <c r="I8" s="444"/>
      <c r="J8" s="447"/>
      <c r="K8" s="447"/>
      <c r="L8" s="448"/>
      <c r="M8" s="448"/>
      <c r="N8" s="448"/>
      <c r="O8" s="447"/>
      <c r="P8" s="448"/>
      <c r="Q8" s="448"/>
      <c r="R8" s="448"/>
      <c r="S8" s="442"/>
      <c r="T8" s="443"/>
      <c r="U8" s="439"/>
      <c r="V8" s="439"/>
      <c r="W8" s="444"/>
      <c r="X8" s="444"/>
      <c r="Y8" s="444"/>
      <c r="Z8" s="740"/>
      <c r="AA8" s="740"/>
      <c r="AB8" s="740"/>
      <c r="AC8" s="444"/>
    </row>
    <row r="9" spans="1:32" s="445" customFormat="1" ht="17.100000000000001" customHeight="1">
      <c r="A9" s="439"/>
      <c r="B9" s="440"/>
      <c r="C9" s="733" t="s">
        <v>606</v>
      </c>
      <c r="D9" s="734"/>
      <c r="E9" s="735" t="s">
        <v>603</v>
      </c>
      <c r="F9" s="656" t="s">
        <v>248</v>
      </c>
      <c r="G9" s="483" t="s">
        <v>604</v>
      </c>
      <c r="H9" s="656" t="s">
        <v>196</v>
      </c>
      <c r="I9" s="735" t="s">
        <v>602</v>
      </c>
      <c r="J9" s="735"/>
      <c r="K9" s="735"/>
      <c r="L9" s="656" t="s">
        <v>192</v>
      </c>
      <c r="M9" s="710">
        <f>IF(O5&gt;=附表1_多項產品基準值修正計算方式!AP49,IF(O5&gt;=附表1_多項產品基準值修正計算方式!AP48,IF(O5&gt;=附表1_多項產品基準值修正計算方式!AP47,IF(O5&gt;=附表1_多項產品基準值修正計算方式!AP46,IF(O5&gt;=附表1_多項產品基準值修正計算方式!AP45,0,4),5),6),7),8)</f>
        <v>0</v>
      </c>
      <c r="N9" s="656" t="s">
        <v>248</v>
      </c>
      <c r="O9" s="708" t="str">
        <f>O5</f>
        <v/>
      </c>
      <c r="P9" s="708"/>
      <c r="Q9" s="441" t="s">
        <v>250</v>
      </c>
      <c r="R9" s="708">
        <f>IF(O5&gt;=附表1_多項產品基準值修正計算方式!AP49,IF(O5&gt;=附表1_多項產品基準值修正計算方式!AP48,IF(O5&gt;=附表1_多項產品基準值修正計算方式!AP47,IF(O5&gt;=附表1_多項產品基準值修正計算方式!AP46,IF(O5&gt;=附表1_多項產品基準值修正計算方式!AP45,IF(O5&gt;附表1_多項產品基準值修正計算方式!AP45,"&gt;低標",0),附表1_多項產品基準值修正計算方式!AP45),附表1_多項產品基準值修正計算方式!AP46),附表1_多項產品基準值修正計算方式!AP47),附表1_多項產品基準值修正計算方式!AP48),附表1_多項產品基準值修正計算方式!AP49)</f>
        <v>0</v>
      </c>
      <c r="S9" s="708"/>
      <c r="T9" s="656" t="s">
        <v>196</v>
      </c>
      <c r="U9" s="709" t="s">
        <v>198</v>
      </c>
      <c r="V9" s="710">
        <f>IF(O5&lt;附表1_多項產品基準值修正計算方式!AP45,IF(O5&lt;附表1_多項產品基準值修正計算方式!AP46,IF(O5&lt;附表1_多項產品基準值修正計算方式!AP47,IF(O5&lt;附表1_多項產品基準值修正計算方式!AP48,IF(O5&lt;附表1_多項產品基準值修正計算方式!AP49,8,8),7),6),5),4)</f>
        <v>4</v>
      </c>
      <c r="W9" s="709" t="s">
        <v>250</v>
      </c>
      <c r="X9" s="710">
        <f>IF(O5&gt;=附表1_多項產品基準值修正計算方式!AP49,IF(O5&gt;=附表1_多項產品基準值修正計算方式!AP48,IF(O5&gt;=附表1_多項產品基準值修正計算方式!AP47,IF(O5&gt;=附表1_多項產品基準值修正計算方式!AP46,IF(O5&gt;=附表1_多項產品基準值修正計算方式!AP45,0,4),5),6),7),8)</f>
        <v>0</v>
      </c>
      <c r="Y9" s="741" t="s">
        <v>199</v>
      </c>
      <c r="Z9" s="740"/>
      <c r="AA9" s="740"/>
      <c r="AB9" s="740"/>
      <c r="AC9" s="444"/>
    </row>
    <row r="10" spans="1:32" s="445" customFormat="1" ht="14.25" customHeight="1">
      <c r="A10" s="439"/>
      <c r="B10" s="440"/>
      <c r="C10" s="734"/>
      <c r="D10" s="734"/>
      <c r="E10" s="735"/>
      <c r="F10" s="656"/>
      <c r="G10" s="484" t="s">
        <v>601</v>
      </c>
      <c r="H10" s="656"/>
      <c r="I10" s="735"/>
      <c r="J10" s="735"/>
      <c r="K10" s="735"/>
      <c r="L10" s="656"/>
      <c r="M10" s="710"/>
      <c r="N10" s="656"/>
      <c r="O10" s="711" t="str">
        <f>IF(O5&lt;附表1_多項產品基準值修正計算方式!AP45,IF(O5&lt;附表1_多項產品基準值修正計算方式!AP46,IF(O5&lt;附表1_多項產品基準值修正計算方式!AP47,IF(O5&lt;附表1_多項產品基準值修正計算方式!AP48,IF(O5&lt;附表1_多項產品基準值修正計算方式!AP49,附表1_多項產品基準值修正計算方式!AP49,附表1_多項產品基準值修正計算方式!AP49),附表1_多項產品基準值修正計算方式!AP48),附表1_多項產品基準值修正計算方式!AP47),附表1_多項產品基準值修正計算方式!AP46),附表1_多項產品基準值修正計算方式!AP45)</f>
        <v/>
      </c>
      <c r="P10" s="711"/>
      <c r="Q10" s="446" t="s">
        <v>250</v>
      </c>
      <c r="R10" s="711">
        <f>IF(O5&gt;=附表1_多項產品基準值修正計算方式!AP49,IF(O5&gt;=附表1_多項產品基準值修正計算方式!AP48,IF(O5&gt;=附表1_多項產品基準值修正計算方式!AP47,IF(O5&gt;=附表1_多項產品基準值修正計算方式!AP46,IF(O5&gt;=附表1_多項產品基準值修正計算方式!AP45,IF(O5&gt;附表1_多項產品基準值修正計算方式!AP45,"&gt;低標",0),附表1_多項產品基準值修正計算方式!AP45),附表1_多項產品基準值修正計算方式!AP46),附表1_多項產品基準值修正計算方式!AP47),附表1_多項產品基準值修正計算方式!AP48),附表1_多項產品基準值修正計算方式!AP49)</f>
        <v>0</v>
      </c>
      <c r="S10" s="711"/>
      <c r="T10" s="656"/>
      <c r="U10" s="709"/>
      <c r="V10" s="710"/>
      <c r="W10" s="709"/>
      <c r="X10" s="710"/>
      <c r="Y10" s="741"/>
      <c r="Z10" s="740"/>
      <c r="AA10" s="740"/>
      <c r="AB10" s="740"/>
      <c r="AC10" s="444"/>
    </row>
    <row r="11" spans="1:32" s="445" customFormat="1" ht="6.75" customHeight="1">
      <c r="A11" s="439"/>
      <c r="B11" s="450"/>
      <c r="C11" s="439"/>
      <c r="D11" s="439"/>
      <c r="E11" s="439"/>
      <c r="F11" s="439"/>
      <c r="G11" s="439"/>
      <c r="H11" s="439"/>
      <c r="I11" s="439"/>
      <c r="J11" s="451"/>
      <c r="K11" s="451"/>
      <c r="L11" s="449"/>
      <c r="M11" s="449"/>
      <c r="N11" s="449"/>
      <c r="O11" s="451"/>
      <c r="P11" s="449"/>
      <c r="Q11" s="449"/>
      <c r="R11" s="449"/>
      <c r="S11" s="452"/>
      <c r="T11" s="453"/>
      <c r="U11" s="439"/>
      <c r="V11" s="439"/>
      <c r="W11" s="444"/>
      <c r="X11" s="444"/>
      <c r="Y11" s="444"/>
      <c r="Z11" s="740"/>
      <c r="AA11" s="740"/>
      <c r="AB11" s="740"/>
      <c r="AC11" s="444"/>
    </row>
    <row r="12" spans="1:32" s="445" customFormat="1" ht="14.25" customHeight="1">
      <c r="A12" s="439"/>
      <c r="B12" s="450"/>
      <c r="C12" s="750" t="s">
        <v>811</v>
      </c>
      <c r="D12" s="750"/>
      <c r="E12" s="750"/>
      <c r="F12" s="750"/>
      <c r="G12" s="750"/>
      <c r="H12" s="452"/>
      <c r="I12" s="439"/>
      <c r="J12" s="451"/>
      <c r="K12" s="451"/>
      <c r="L12" s="449" t="s">
        <v>192</v>
      </c>
      <c r="M12" s="728" t="str">
        <f>IFERROR(IF(K5=0,"",IF(M9=8,8,IF(R9="&gt;低標",0,M9+(O9-R9)/(O10-R10)*(V9-X9)))),"")</f>
        <v/>
      </c>
      <c r="N12" s="728"/>
      <c r="O12" s="728"/>
      <c r="P12" s="728"/>
      <c r="Q12" s="449"/>
      <c r="R12" s="449"/>
      <c r="S12" s="452"/>
      <c r="T12" s="453"/>
      <c r="U12" s="439"/>
      <c r="V12" s="439"/>
      <c r="W12" s="444"/>
      <c r="X12" s="444"/>
      <c r="Y12" s="444"/>
      <c r="Z12" s="740"/>
      <c r="AA12" s="740"/>
      <c r="AB12" s="740"/>
      <c r="AC12" s="444"/>
    </row>
    <row r="13" spans="1:32" s="445" customFormat="1" ht="14.25" customHeight="1">
      <c r="A13" s="439"/>
      <c r="B13" s="450"/>
      <c r="C13" s="750"/>
      <c r="D13" s="750"/>
      <c r="E13" s="750"/>
      <c r="F13" s="750"/>
      <c r="G13" s="750"/>
      <c r="H13" s="452"/>
      <c r="I13" s="439"/>
      <c r="J13" s="451"/>
      <c r="K13" s="451"/>
      <c r="L13" s="449"/>
      <c r="M13" s="448"/>
      <c r="N13" s="448"/>
      <c r="O13" s="448"/>
      <c r="P13" s="448"/>
      <c r="Q13" s="449"/>
      <c r="R13" s="449"/>
      <c r="S13" s="452"/>
      <c r="T13" s="453"/>
      <c r="U13" s="439"/>
      <c r="V13" s="439"/>
      <c r="W13" s="444"/>
      <c r="X13" s="444"/>
      <c r="Y13" s="444"/>
      <c r="Z13" s="740"/>
      <c r="AA13" s="740"/>
      <c r="AB13" s="740"/>
      <c r="AC13" s="444"/>
    </row>
    <row r="14" spans="1:32" s="445" customFormat="1" ht="14.25" customHeight="1">
      <c r="A14" s="439"/>
      <c r="B14" s="450"/>
      <c r="C14" s="750"/>
      <c r="D14" s="750"/>
      <c r="E14" s="750"/>
      <c r="F14" s="750"/>
      <c r="G14" s="750"/>
      <c r="H14" s="452"/>
      <c r="I14" s="439"/>
      <c r="J14" s="451"/>
      <c r="K14" s="451"/>
      <c r="L14" s="449"/>
      <c r="M14" s="448"/>
      <c r="N14" s="448"/>
      <c r="O14" s="448"/>
      <c r="P14" s="448"/>
      <c r="Q14" s="449"/>
      <c r="R14" s="449"/>
      <c r="S14" s="452"/>
      <c r="T14" s="453"/>
      <c r="U14" s="439"/>
      <c r="V14" s="439"/>
      <c r="W14" s="444"/>
      <c r="X14" s="444"/>
      <c r="Y14" s="444"/>
      <c r="Z14" s="740"/>
      <c r="AA14" s="740"/>
      <c r="AB14" s="740"/>
      <c r="AC14" s="444"/>
    </row>
    <row r="15" spans="1:32" s="445" customFormat="1" ht="24.75" customHeight="1">
      <c r="A15" s="439"/>
      <c r="B15" s="450"/>
      <c r="C15" s="750"/>
      <c r="D15" s="750"/>
      <c r="E15" s="750"/>
      <c r="F15" s="750"/>
      <c r="G15" s="750"/>
      <c r="H15" s="452"/>
      <c r="I15" s="439"/>
      <c r="J15" s="451"/>
      <c r="K15" s="451"/>
      <c r="L15" s="448"/>
      <c r="M15" s="444"/>
      <c r="N15" s="444"/>
      <c r="O15" s="444"/>
      <c r="P15" s="444"/>
      <c r="Q15" s="449"/>
      <c r="R15" s="449"/>
      <c r="S15" s="452"/>
      <c r="T15" s="453"/>
      <c r="U15" s="439"/>
      <c r="V15" s="439"/>
      <c r="W15" s="444"/>
      <c r="X15" s="444"/>
      <c r="Y15" s="444"/>
      <c r="Z15" s="740"/>
      <c r="AA15" s="740"/>
      <c r="AB15" s="740"/>
      <c r="AC15" s="444"/>
    </row>
    <row r="16" spans="1:32" s="463" customFormat="1">
      <c r="A16" s="72"/>
      <c r="B16" s="455"/>
      <c r="C16" s="750"/>
      <c r="D16" s="750"/>
      <c r="E16" s="750"/>
      <c r="F16" s="750"/>
      <c r="G16" s="750"/>
      <c r="H16" s="485"/>
      <c r="I16" s="457"/>
      <c r="J16" s="458"/>
      <c r="K16" s="458"/>
      <c r="L16" s="459"/>
      <c r="M16" s="459"/>
      <c r="N16" s="459"/>
      <c r="O16" s="458"/>
      <c r="P16" s="459"/>
      <c r="Q16" s="459"/>
      <c r="R16" s="459"/>
      <c r="S16" s="460"/>
      <c r="T16" s="461"/>
      <c r="U16" s="457"/>
      <c r="V16" s="457"/>
      <c r="W16" s="462"/>
      <c r="X16" s="462"/>
      <c r="Y16" s="462"/>
      <c r="Z16" s="740"/>
      <c r="AA16" s="740"/>
      <c r="AB16" s="740"/>
      <c r="AC16" s="74"/>
    </row>
    <row r="17" spans="1:29" ht="42" customHeight="1">
      <c r="A17" s="425"/>
      <c r="B17" s="751" t="s">
        <v>269</v>
      </c>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
      <c r="AC17" s="75"/>
    </row>
    <row r="18" spans="1:29" ht="19.5" customHeight="1">
      <c r="A18" s="425"/>
      <c r="B18" s="752" t="s">
        <v>795</v>
      </c>
      <c r="C18" s="752"/>
      <c r="D18" s="752" t="s">
        <v>796</v>
      </c>
      <c r="E18" s="752"/>
      <c r="F18" s="752"/>
      <c r="G18" s="752" t="s">
        <v>797</v>
      </c>
      <c r="H18" s="752"/>
      <c r="I18" s="752"/>
      <c r="J18" s="752"/>
      <c r="K18" s="752"/>
      <c r="L18" s="752"/>
      <c r="M18" s="752" t="s">
        <v>798</v>
      </c>
      <c r="N18" s="752"/>
      <c r="O18" s="752"/>
      <c r="P18" s="752"/>
      <c r="Q18" s="753" t="s">
        <v>612</v>
      </c>
      <c r="R18" s="752"/>
      <c r="S18" s="752"/>
      <c r="T18" s="754"/>
      <c r="U18" s="754"/>
      <c r="V18" s="754"/>
      <c r="W18" s="752"/>
      <c r="X18" s="752"/>
      <c r="Y18" s="755" t="s">
        <v>799</v>
      </c>
      <c r="Z18" s="755"/>
      <c r="AA18" s="755"/>
      <c r="AB18" s="755"/>
      <c r="AC18" s="75"/>
    </row>
    <row r="19" spans="1:29" s="463" customFormat="1" ht="35.1" customHeight="1">
      <c r="A19" s="72"/>
      <c r="B19" s="752"/>
      <c r="C19" s="752"/>
      <c r="D19" s="486" t="s">
        <v>800</v>
      </c>
      <c r="E19" s="752" t="s">
        <v>801</v>
      </c>
      <c r="F19" s="752"/>
      <c r="G19" s="752" t="s">
        <v>802</v>
      </c>
      <c r="H19" s="752"/>
      <c r="I19" s="752" t="s">
        <v>803</v>
      </c>
      <c r="J19" s="752"/>
      <c r="K19" s="752" t="s">
        <v>804</v>
      </c>
      <c r="L19" s="752"/>
      <c r="M19" s="752" t="s">
        <v>805</v>
      </c>
      <c r="N19" s="752"/>
      <c r="O19" s="756" t="s">
        <v>806</v>
      </c>
      <c r="P19" s="752"/>
      <c r="Q19" s="752" t="s">
        <v>807</v>
      </c>
      <c r="R19" s="752"/>
      <c r="S19" s="757"/>
      <c r="T19" s="746" t="s">
        <v>808</v>
      </c>
      <c r="U19" s="747"/>
      <c r="V19" s="487" t="s">
        <v>809</v>
      </c>
      <c r="W19" s="758" t="s">
        <v>810</v>
      </c>
      <c r="X19" s="759"/>
      <c r="Y19" s="755"/>
      <c r="Z19" s="755"/>
      <c r="AA19" s="755"/>
      <c r="AB19" s="755"/>
      <c r="AC19" s="74"/>
    </row>
    <row r="20" spans="1:29" s="463" customFormat="1" ht="25.5" customHeight="1">
      <c r="A20" s="72"/>
      <c r="B20" s="757" t="s">
        <v>790</v>
      </c>
      <c r="C20" s="761"/>
      <c r="D20" s="488" t="s">
        <v>791</v>
      </c>
      <c r="E20" s="762" t="s">
        <v>792</v>
      </c>
      <c r="F20" s="763"/>
      <c r="G20" s="762" t="s">
        <v>793</v>
      </c>
      <c r="H20" s="763"/>
      <c r="I20" s="752" t="s">
        <v>794</v>
      </c>
      <c r="J20" s="752"/>
      <c r="K20" s="757"/>
      <c r="L20" s="761"/>
      <c r="M20" s="757">
        <v>0.495</v>
      </c>
      <c r="N20" s="761"/>
      <c r="O20" s="764" t="s">
        <v>788</v>
      </c>
      <c r="P20" s="764"/>
      <c r="Q20" s="757">
        <v>1000</v>
      </c>
      <c r="R20" s="765"/>
      <c r="S20" s="761"/>
      <c r="T20" s="489" t="s">
        <v>789</v>
      </c>
      <c r="U20" s="490"/>
      <c r="V20" s="486" t="s">
        <v>33</v>
      </c>
      <c r="W20" s="742">
        <v>0.495</v>
      </c>
      <c r="X20" s="742"/>
      <c r="Y20" s="743" t="s">
        <v>813</v>
      </c>
      <c r="Z20" s="744"/>
      <c r="AA20" s="744"/>
      <c r="AB20" s="745"/>
      <c r="AC20" s="74"/>
    </row>
    <row r="21" spans="1:29">
      <c r="A21" s="425"/>
      <c r="B21" s="701">
        <v>1</v>
      </c>
      <c r="C21" s="701"/>
      <c r="D21" s="491"/>
      <c r="E21" s="736"/>
      <c r="F21" s="736"/>
      <c r="G21" s="736"/>
      <c r="H21" s="736"/>
      <c r="I21" s="736"/>
      <c r="J21" s="736"/>
      <c r="K21" s="736"/>
      <c r="L21" s="736"/>
      <c r="M21" s="760"/>
      <c r="N21" s="760"/>
      <c r="O21" s="738"/>
      <c r="P21" s="738"/>
      <c r="Q21" s="739"/>
      <c r="R21" s="739"/>
      <c r="S21" s="739"/>
      <c r="T21" s="748"/>
      <c r="U21" s="749"/>
      <c r="V21" s="492"/>
      <c r="W21" s="737" t="str">
        <f>IF(V21="kg",M21*Q21/1000,IF(V21="t",M21*Q21," "))</f>
        <v xml:space="preserve"> </v>
      </c>
      <c r="X21" s="737"/>
      <c r="Y21" s="736"/>
      <c r="Z21" s="736"/>
      <c r="AA21" s="736"/>
      <c r="AB21" s="736"/>
      <c r="AC21" s="75"/>
    </row>
    <row r="22" spans="1:29">
      <c r="A22" s="425"/>
      <c r="B22" s="701">
        <v>2</v>
      </c>
      <c r="C22" s="701"/>
      <c r="D22" s="491"/>
      <c r="E22" s="736"/>
      <c r="F22" s="736"/>
      <c r="G22" s="736"/>
      <c r="H22" s="736"/>
      <c r="I22" s="736"/>
      <c r="J22" s="736"/>
      <c r="K22" s="736"/>
      <c r="L22" s="736"/>
      <c r="M22" s="760"/>
      <c r="N22" s="760"/>
      <c r="O22" s="736"/>
      <c r="P22" s="736"/>
      <c r="Q22" s="739"/>
      <c r="R22" s="739"/>
      <c r="S22" s="739"/>
      <c r="T22" s="748"/>
      <c r="U22" s="749"/>
      <c r="V22" s="492"/>
      <c r="W22" s="737" t="str">
        <f t="shared" ref="W22:W80" si="0">IF(V22="kg",M22*Q22/1000,IF(V22="t",M22*Q22," "))</f>
        <v xml:space="preserve"> </v>
      </c>
      <c r="X22" s="737"/>
      <c r="Y22" s="736"/>
      <c r="Z22" s="736"/>
      <c r="AA22" s="736"/>
      <c r="AB22" s="736"/>
      <c r="AC22" s="75"/>
    </row>
    <row r="23" spans="1:29">
      <c r="A23" s="425"/>
      <c r="B23" s="701">
        <v>3</v>
      </c>
      <c r="C23" s="701"/>
      <c r="D23" s="491"/>
      <c r="E23" s="736"/>
      <c r="F23" s="736"/>
      <c r="G23" s="736"/>
      <c r="H23" s="736"/>
      <c r="I23" s="736"/>
      <c r="J23" s="736"/>
      <c r="K23" s="736"/>
      <c r="L23" s="736"/>
      <c r="M23" s="760"/>
      <c r="N23" s="760"/>
      <c r="O23" s="736"/>
      <c r="P23" s="736"/>
      <c r="Q23" s="739"/>
      <c r="R23" s="739"/>
      <c r="S23" s="739"/>
      <c r="T23" s="748"/>
      <c r="U23" s="749"/>
      <c r="V23" s="492"/>
      <c r="W23" s="737" t="str">
        <f t="shared" si="0"/>
        <v xml:space="preserve"> </v>
      </c>
      <c r="X23" s="737"/>
      <c r="Y23" s="736"/>
      <c r="Z23" s="736"/>
      <c r="AA23" s="736"/>
      <c r="AB23" s="736"/>
      <c r="AC23" s="75"/>
    </row>
    <row r="24" spans="1:29">
      <c r="A24" s="425"/>
      <c r="B24" s="701">
        <v>4</v>
      </c>
      <c r="C24" s="701"/>
      <c r="D24" s="491"/>
      <c r="E24" s="736"/>
      <c r="F24" s="736"/>
      <c r="G24" s="736"/>
      <c r="H24" s="736"/>
      <c r="I24" s="736"/>
      <c r="J24" s="736"/>
      <c r="K24" s="736"/>
      <c r="L24" s="736"/>
      <c r="M24" s="760"/>
      <c r="N24" s="760"/>
      <c r="O24" s="736"/>
      <c r="P24" s="736"/>
      <c r="Q24" s="739"/>
      <c r="R24" s="739"/>
      <c r="S24" s="739"/>
      <c r="T24" s="748"/>
      <c r="U24" s="749"/>
      <c r="V24" s="492"/>
      <c r="W24" s="737" t="str">
        <f t="shared" si="0"/>
        <v xml:space="preserve"> </v>
      </c>
      <c r="X24" s="737"/>
      <c r="Y24" s="736"/>
      <c r="Z24" s="736"/>
      <c r="AA24" s="736"/>
      <c r="AB24" s="736"/>
      <c r="AC24" s="75"/>
    </row>
    <row r="25" spans="1:29">
      <c r="A25" s="425"/>
      <c r="B25" s="701">
        <v>5</v>
      </c>
      <c r="C25" s="701"/>
      <c r="D25" s="491"/>
      <c r="E25" s="736"/>
      <c r="F25" s="736"/>
      <c r="G25" s="736"/>
      <c r="H25" s="736"/>
      <c r="I25" s="736"/>
      <c r="J25" s="736"/>
      <c r="K25" s="736"/>
      <c r="L25" s="736"/>
      <c r="M25" s="760"/>
      <c r="N25" s="760"/>
      <c r="O25" s="736"/>
      <c r="P25" s="736"/>
      <c r="Q25" s="739"/>
      <c r="R25" s="739"/>
      <c r="S25" s="739"/>
      <c r="T25" s="748"/>
      <c r="U25" s="749"/>
      <c r="V25" s="492"/>
      <c r="W25" s="737" t="str">
        <f t="shared" si="0"/>
        <v xml:space="preserve"> </v>
      </c>
      <c r="X25" s="737"/>
      <c r="Y25" s="736"/>
      <c r="Z25" s="736"/>
      <c r="AA25" s="736"/>
      <c r="AB25" s="736"/>
      <c r="AC25" s="75"/>
    </row>
    <row r="26" spans="1:29">
      <c r="A26" s="425"/>
      <c r="B26" s="701">
        <v>6</v>
      </c>
      <c r="C26" s="701"/>
      <c r="D26" s="491"/>
      <c r="E26" s="736"/>
      <c r="F26" s="736"/>
      <c r="G26" s="736"/>
      <c r="H26" s="736"/>
      <c r="I26" s="736"/>
      <c r="J26" s="736"/>
      <c r="K26" s="736"/>
      <c r="L26" s="736"/>
      <c r="M26" s="760"/>
      <c r="N26" s="760"/>
      <c r="O26" s="736"/>
      <c r="P26" s="736"/>
      <c r="Q26" s="739"/>
      <c r="R26" s="739"/>
      <c r="S26" s="739"/>
      <c r="T26" s="748"/>
      <c r="U26" s="749"/>
      <c r="V26" s="492"/>
      <c r="W26" s="737" t="str">
        <f t="shared" si="0"/>
        <v xml:space="preserve"> </v>
      </c>
      <c r="X26" s="737"/>
      <c r="Y26" s="736"/>
      <c r="Z26" s="736"/>
      <c r="AA26" s="736"/>
      <c r="AB26" s="736"/>
      <c r="AC26" s="75"/>
    </row>
    <row r="27" spans="1:29">
      <c r="A27" s="425"/>
      <c r="B27" s="701">
        <v>7</v>
      </c>
      <c r="C27" s="701"/>
      <c r="D27" s="491"/>
      <c r="E27" s="736"/>
      <c r="F27" s="736"/>
      <c r="G27" s="736"/>
      <c r="H27" s="736"/>
      <c r="I27" s="736"/>
      <c r="J27" s="736"/>
      <c r="K27" s="736"/>
      <c r="L27" s="736"/>
      <c r="M27" s="760"/>
      <c r="N27" s="760"/>
      <c r="O27" s="736"/>
      <c r="P27" s="736"/>
      <c r="Q27" s="739"/>
      <c r="R27" s="739"/>
      <c r="S27" s="739"/>
      <c r="T27" s="748"/>
      <c r="U27" s="749"/>
      <c r="V27" s="492"/>
      <c r="W27" s="737" t="str">
        <f t="shared" si="0"/>
        <v xml:space="preserve"> </v>
      </c>
      <c r="X27" s="737"/>
      <c r="Y27" s="736"/>
      <c r="Z27" s="736"/>
      <c r="AA27" s="736"/>
      <c r="AB27" s="736"/>
      <c r="AC27" s="75"/>
    </row>
    <row r="28" spans="1:29">
      <c r="A28" s="425"/>
      <c r="B28" s="701">
        <v>8</v>
      </c>
      <c r="C28" s="701"/>
      <c r="D28" s="491"/>
      <c r="E28" s="736"/>
      <c r="F28" s="736"/>
      <c r="G28" s="736"/>
      <c r="H28" s="736"/>
      <c r="I28" s="736"/>
      <c r="J28" s="736"/>
      <c r="K28" s="736"/>
      <c r="L28" s="736"/>
      <c r="M28" s="760"/>
      <c r="N28" s="760"/>
      <c r="O28" s="736"/>
      <c r="P28" s="736"/>
      <c r="Q28" s="739"/>
      <c r="R28" s="739"/>
      <c r="S28" s="739"/>
      <c r="T28" s="748"/>
      <c r="U28" s="749"/>
      <c r="V28" s="492"/>
      <c r="W28" s="737" t="str">
        <f t="shared" si="0"/>
        <v xml:space="preserve"> </v>
      </c>
      <c r="X28" s="737"/>
      <c r="Y28" s="736"/>
      <c r="Z28" s="736"/>
      <c r="AA28" s="736"/>
      <c r="AB28" s="736"/>
      <c r="AC28" s="75"/>
    </row>
    <row r="29" spans="1:29">
      <c r="A29" s="425"/>
      <c r="B29" s="701">
        <v>9</v>
      </c>
      <c r="C29" s="701"/>
      <c r="D29" s="491"/>
      <c r="E29" s="736"/>
      <c r="F29" s="736"/>
      <c r="G29" s="736"/>
      <c r="H29" s="736"/>
      <c r="I29" s="736"/>
      <c r="J29" s="736"/>
      <c r="K29" s="736"/>
      <c r="L29" s="736"/>
      <c r="M29" s="760"/>
      <c r="N29" s="760"/>
      <c r="O29" s="736"/>
      <c r="P29" s="736"/>
      <c r="Q29" s="739"/>
      <c r="R29" s="739"/>
      <c r="S29" s="739"/>
      <c r="T29" s="748"/>
      <c r="U29" s="749"/>
      <c r="V29" s="492"/>
      <c r="W29" s="737" t="str">
        <f t="shared" si="0"/>
        <v xml:space="preserve"> </v>
      </c>
      <c r="X29" s="737"/>
      <c r="Y29" s="736"/>
      <c r="Z29" s="736"/>
      <c r="AA29" s="736"/>
      <c r="AB29" s="736"/>
      <c r="AC29" s="75"/>
    </row>
    <row r="30" spans="1:29">
      <c r="A30" s="425"/>
      <c r="B30" s="701">
        <v>10</v>
      </c>
      <c r="C30" s="701"/>
      <c r="D30" s="491"/>
      <c r="E30" s="736"/>
      <c r="F30" s="736"/>
      <c r="G30" s="736"/>
      <c r="H30" s="736"/>
      <c r="I30" s="736"/>
      <c r="J30" s="736"/>
      <c r="K30" s="736"/>
      <c r="L30" s="736"/>
      <c r="M30" s="760"/>
      <c r="N30" s="760"/>
      <c r="O30" s="736"/>
      <c r="P30" s="736"/>
      <c r="Q30" s="739"/>
      <c r="R30" s="739"/>
      <c r="S30" s="739"/>
      <c r="T30" s="748"/>
      <c r="U30" s="749"/>
      <c r="V30" s="492"/>
      <c r="W30" s="737" t="str">
        <f t="shared" si="0"/>
        <v xml:space="preserve"> </v>
      </c>
      <c r="X30" s="737"/>
      <c r="Y30" s="736"/>
      <c r="Z30" s="736"/>
      <c r="AA30" s="736"/>
      <c r="AB30" s="736"/>
      <c r="AC30" s="75"/>
    </row>
    <row r="31" spans="1:29">
      <c r="A31" s="425"/>
      <c r="B31" s="701">
        <v>11</v>
      </c>
      <c r="C31" s="701"/>
      <c r="D31" s="491"/>
      <c r="E31" s="736"/>
      <c r="F31" s="736"/>
      <c r="G31" s="736"/>
      <c r="H31" s="736"/>
      <c r="I31" s="736"/>
      <c r="J31" s="736"/>
      <c r="K31" s="736"/>
      <c r="L31" s="736"/>
      <c r="M31" s="760"/>
      <c r="N31" s="760"/>
      <c r="O31" s="736"/>
      <c r="P31" s="736"/>
      <c r="Q31" s="739"/>
      <c r="R31" s="739"/>
      <c r="S31" s="739"/>
      <c r="T31" s="748"/>
      <c r="U31" s="749"/>
      <c r="V31" s="492"/>
      <c r="W31" s="737" t="str">
        <f t="shared" si="0"/>
        <v xml:space="preserve"> </v>
      </c>
      <c r="X31" s="737"/>
      <c r="Y31" s="736"/>
      <c r="Z31" s="736"/>
      <c r="AA31" s="736"/>
      <c r="AB31" s="736"/>
      <c r="AC31" s="75"/>
    </row>
    <row r="32" spans="1:29" ht="17.25" customHeight="1">
      <c r="A32" s="425"/>
      <c r="B32" s="701">
        <v>12</v>
      </c>
      <c r="C32" s="701"/>
      <c r="D32" s="491"/>
      <c r="E32" s="736"/>
      <c r="F32" s="736"/>
      <c r="G32" s="736"/>
      <c r="H32" s="736"/>
      <c r="I32" s="736"/>
      <c r="J32" s="736"/>
      <c r="K32" s="736"/>
      <c r="L32" s="736"/>
      <c r="M32" s="760"/>
      <c r="N32" s="760"/>
      <c r="O32" s="736"/>
      <c r="P32" s="736"/>
      <c r="Q32" s="739"/>
      <c r="R32" s="739"/>
      <c r="S32" s="739"/>
      <c r="T32" s="748"/>
      <c r="U32" s="749"/>
      <c r="V32" s="492"/>
      <c r="W32" s="737" t="str">
        <f t="shared" si="0"/>
        <v xml:space="preserve"> </v>
      </c>
      <c r="X32" s="737"/>
      <c r="Y32" s="736"/>
      <c r="Z32" s="736"/>
      <c r="AA32" s="736"/>
      <c r="AB32" s="736"/>
      <c r="AC32" s="75"/>
    </row>
    <row r="33" spans="1:29">
      <c r="A33" s="425"/>
      <c r="B33" s="701">
        <v>13</v>
      </c>
      <c r="C33" s="701"/>
      <c r="D33" s="491"/>
      <c r="E33" s="736"/>
      <c r="F33" s="736"/>
      <c r="G33" s="736"/>
      <c r="H33" s="736"/>
      <c r="I33" s="736"/>
      <c r="J33" s="736"/>
      <c r="K33" s="736"/>
      <c r="L33" s="736"/>
      <c r="M33" s="760"/>
      <c r="N33" s="760"/>
      <c r="O33" s="736"/>
      <c r="P33" s="736"/>
      <c r="Q33" s="739"/>
      <c r="R33" s="739"/>
      <c r="S33" s="739"/>
      <c r="T33" s="748"/>
      <c r="U33" s="749"/>
      <c r="V33" s="492"/>
      <c r="W33" s="737" t="str">
        <f t="shared" si="0"/>
        <v xml:space="preserve"> </v>
      </c>
      <c r="X33" s="737"/>
      <c r="Y33" s="736"/>
      <c r="Z33" s="736"/>
      <c r="AA33" s="736"/>
      <c r="AB33" s="736"/>
      <c r="AC33" s="75"/>
    </row>
    <row r="34" spans="1:29">
      <c r="A34" s="425"/>
      <c r="B34" s="701">
        <v>14</v>
      </c>
      <c r="C34" s="701"/>
      <c r="D34" s="491"/>
      <c r="E34" s="736"/>
      <c r="F34" s="736"/>
      <c r="G34" s="736"/>
      <c r="H34" s="736"/>
      <c r="I34" s="736"/>
      <c r="J34" s="736"/>
      <c r="K34" s="736"/>
      <c r="L34" s="736"/>
      <c r="M34" s="760"/>
      <c r="N34" s="760"/>
      <c r="O34" s="736"/>
      <c r="P34" s="736"/>
      <c r="Q34" s="739"/>
      <c r="R34" s="739"/>
      <c r="S34" s="739"/>
      <c r="T34" s="748"/>
      <c r="U34" s="749"/>
      <c r="V34" s="492"/>
      <c r="W34" s="737" t="str">
        <f t="shared" si="0"/>
        <v xml:space="preserve"> </v>
      </c>
      <c r="X34" s="737"/>
      <c r="Y34" s="736"/>
      <c r="Z34" s="736"/>
      <c r="AA34" s="736"/>
      <c r="AB34" s="736"/>
      <c r="AC34" s="75"/>
    </row>
    <row r="35" spans="1:29">
      <c r="A35" s="425"/>
      <c r="B35" s="701">
        <v>15</v>
      </c>
      <c r="C35" s="701"/>
      <c r="D35" s="491"/>
      <c r="E35" s="736"/>
      <c r="F35" s="736"/>
      <c r="G35" s="736"/>
      <c r="H35" s="736"/>
      <c r="I35" s="736"/>
      <c r="J35" s="736"/>
      <c r="K35" s="736"/>
      <c r="L35" s="736"/>
      <c r="M35" s="760"/>
      <c r="N35" s="760"/>
      <c r="O35" s="736"/>
      <c r="P35" s="736"/>
      <c r="Q35" s="739"/>
      <c r="R35" s="739"/>
      <c r="S35" s="739"/>
      <c r="T35" s="748"/>
      <c r="U35" s="749"/>
      <c r="V35" s="492"/>
      <c r="W35" s="737" t="str">
        <f t="shared" si="0"/>
        <v xml:space="preserve"> </v>
      </c>
      <c r="X35" s="737"/>
      <c r="Y35" s="736"/>
      <c r="Z35" s="736"/>
      <c r="AA35" s="736"/>
      <c r="AB35" s="736"/>
      <c r="AC35" s="75"/>
    </row>
    <row r="36" spans="1:29">
      <c r="A36" s="425"/>
      <c r="B36" s="701">
        <v>16</v>
      </c>
      <c r="C36" s="701"/>
      <c r="D36" s="491"/>
      <c r="E36" s="736"/>
      <c r="F36" s="736"/>
      <c r="G36" s="736"/>
      <c r="H36" s="736"/>
      <c r="I36" s="736"/>
      <c r="J36" s="736"/>
      <c r="K36" s="736"/>
      <c r="L36" s="736"/>
      <c r="M36" s="760"/>
      <c r="N36" s="760"/>
      <c r="O36" s="736"/>
      <c r="P36" s="736"/>
      <c r="Q36" s="739"/>
      <c r="R36" s="739"/>
      <c r="S36" s="739"/>
      <c r="T36" s="748"/>
      <c r="U36" s="749"/>
      <c r="V36" s="492"/>
      <c r="W36" s="737" t="str">
        <f t="shared" si="0"/>
        <v xml:space="preserve"> </v>
      </c>
      <c r="X36" s="737"/>
      <c r="Y36" s="736"/>
      <c r="Z36" s="736"/>
      <c r="AA36" s="736"/>
      <c r="AB36" s="736"/>
      <c r="AC36" s="75"/>
    </row>
    <row r="37" spans="1:29">
      <c r="A37" s="425"/>
      <c r="B37" s="701">
        <v>17</v>
      </c>
      <c r="C37" s="701"/>
      <c r="D37" s="491"/>
      <c r="E37" s="736"/>
      <c r="F37" s="736"/>
      <c r="G37" s="736"/>
      <c r="H37" s="736"/>
      <c r="I37" s="736"/>
      <c r="J37" s="736"/>
      <c r="K37" s="736"/>
      <c r="L37" s="736"/>
      <c r="M37" s="760"/>
      <c r="N37" s="760"/>
      <c r="O37" s="736"/>
      <c r="P37" s="736"/>
      <c r="Q37" s="739"/>
      <c r="R37" s="739"/>
      <c r="S37" s="739"/>
      <c r="T37" s="748"/>
      <c r="U37" s="749"/>
      <c r="V37" s="492"/>
      <c r="W37" s="737" t="str">
        <f t="shared" si="0"/>
        <v xml:space="preserve"> </v>
      </c>
      <c r="X37" s="737"/>
      <c r="Y37" s="736"/>
      <c r="Z37" s="736"/>
      <c r="AA37" s="736"/>
      <c r="AB37" s="736"/>
      <c r="AC37" s="75"/>
    </row>
    <row r="38" spans="1:29" ht="17.25" customHeight="1">
      <c r="A38" s="425"/>
      <c r="B38" s="701">
        <v>18</v>
      </c>
      <c r="C38" s="701"/>
      <c r="D38" s="491"/>
      <c r="E38" s="736"/>
      <c r="F38" s="736"/>
      <c r="G38" s="736"/>
      <c r="H38" s="736"/>
      <c r="I38" s="736"/>
      <c r="J38" s="736"/>
      <c r="K38" s="736"/>
      <c r="L38" s="736"/>
      <c r="M38" s="760"/>
      <c r="N38" s="760"/>
      <c r="O38" s="736"/>
      <c r="P38" s="736"/>
      <c r="Q38" s="739"/>
      <c r="R38" s="739"/>
      <c r="S38" s="739"/>
      <c r="T38" s="748"/>
      <c r="U38" s="749"/>
      <c r="V38" s="492"/>
      <c r="W38" s="737" t="str">
        <f t="shared" si="0"/>
        <v xml:space="preserve"> </v>
      </c>
      <c r="X38" s="737"/>
      <c r="Y38" s="736"/>
      <c r="Z38" s="736"/>
      <c r="AA38" s="736"/>
      <c r="AB38" s="736"/>
      <c r="AC38" s="75"/>
    </row>
    <row r="39" spans="1:29">
      <c r="A39" s="425"/>
      <c r="B39" s="701">
        <v>19</v>
      </c>
      <c r="C39" s="701"/>
      <c r="D39" s="491"/>
      <c r="E39" s="736"/>
      <c r="F39" s="736"/>
      <c r="G39" s="736"/>
      <c r="H39" s="736"/>
      <c r="I39" s="736"/>
      <c r="J39" s="736"/>
      <c r="K39" s="736"/>
      <c r="L39" s="736"/>
      <c r="M39" s="760"/>
      <c r="N39" s="760"/>
      <c r="O39" s="736"/>
      <c r="P39" s="736"/>
      <c r="Q39" s="739"/>
      <c r="R39" s="739"/>
      <c r="S39" s="739"/>
      <c r="T39" s="748"/>
      <c r="U39" s="749"/>
      <c r="V39" s="492"/>
      <c r="W39" s="737" t="str">
        <f t="shared" si="0"/>
        <v xml:space="preserve"> </v>
      </c>
      <c r="X39" s="737"/>
      <c r="Y39" s="736"/>
      <c r="Z39" s="736"/>
      <c r="AA39" s="736"/>
      <c r="AB39" s="736"/>
      <c r="AC39" s="75"/>
    </row>
    <row r="40" spans="1:29">
      <c r="A40" s="425"/>
      <c r="B40" s="701">
        <v>20</v>
      </c>
      <c r="C40" s="701"/>
      <c r="D40" s="491"/>
      <c r="E40" s="736"/>
      <c r="F40" s="736"/>
      <c r="G40" s="736"/>
      <c r="H40" s="736"/>
      <c r="I40" s="736"/>
      <c r="J40" s="736"/>
      <c r="K40" s="736"/>
      <c r="L40" s="736"/>
      <c r="M40" s="760"/>
      <c r="N40" s="760"/>
      <c r="O40" s="736"/>
      <c r="P40" s="736"/>
      <c r="Q40" s="739"/>
      <c r="R40" s="739"/>
      <c r="S40" s="739"/>
      <c r="T40" s="748"/>
      <c r="U40" s="749"/>
      <c r="V40" s="492"/>
      <c r="W40" s="737" t="str">
        <f t="shared" si="0"/>
        <v xml:space="preserve"> </v>
      </c>
      <c r="X40" s="737"/>
      <c r="Y40" s="736"/>
      <c r="Z40" s="736"/>
      <c r="AA40" s="736"/>
      <c r="AB40" s="736"/>
      <c r="AC40" s="75"/>
    </row>
    <row r="41" spans="1:29">
      <c r="A41" s="425"/>
      <c r="B41" s="701">
        <v>21</v>
      </c>
      <c r="C41" s="701"/>
      <c r="D41" s="491"/>
      <c r="E41" s="736"/>
      <c r="F41" s="736"/>
      <c r="G41" s="736"/>
      <c r="H41" s="736"/>
      <c r="I41" s="736"/>
      <c r="J41" s="736"/>
      <c r="K41" s="736"/>
      <c r="L41" s="736"/>
      <c r="M41" s="760"/>
      <c r="N41" s="760"/>
      <c r="O41" s="736"/>
      <c r="P41" s="736"/>
      <c r="Q41" s="739"/>
      <c r="R41" s="739"/>
      <c r="S41" s="739"/>
      <c r="T41" s="748"/>
      <c r="U41" s="749"/>
      <c r="V41" s="492"/>
      <c r="W41" s="737" t="str">
        <f t="shared" si="0"/>
        <v xml:space="preserve"> </v>
      </c>
      <c r="X41" s="737"/>
      <c r="Y41" s="736"/>
      <c r="Z41" s="736"/>
      <c r="AA41" s="736"/>
      <c r="AB41" s="736"/>
      <c r="AC41" s="75"/>
    </row>
    <row r="42" spans="1:29">
      <c r="A42" s="425"/>
      <c r="B42" s="701">
        <v>22</v>
      </c>
      <c r="C42" s="701"/>
      <c r="D42" s="491"/>
      <c r="E42" s="736"/>
      <c r="F42" s="736"/>
      <c r="G42" s="736"/>
      <c r="H42" s="736"/>
      <c r="I42" s="736"/>
      <c r="J42" s="736"/>
      <c r="K42" s="736"/>
      <c r="L42" s="736"/>
      <c r="M42" s="760"/>
      <c r="N42" s="760"/>
      <c r="O42" s="736"/>
      <c r="P42" s="736"/>
      <c r="Q42" s="739"/>
      <c r="R42" s="739"/>
      <c r="S42" s="739"/>
      <c r="T42" s="748"/>
      <c r="U42" s="749"/>
      <c r="V42" s="492"/>
      <c r="W42" s="737" t="str">
        <f t="shared" si="0"/>
        <v xml:space="preserve"> </v>
      </c>
      <c r="X42" s="737"/>
      <c r="Y42" s="736"/>
      <c r="Z42" s="736"/>
      <c r="AA42" s="736"/>
      <c r="AB42" s="736"/>
      <c r="AC42" s="75"/>
    </row>
    <row r="43" spans="1:29">
      <c r="B43" s="701">
        <v>23</v>
      </c>
      <c r="C43" s="701"/>
      <c r="D43" s="491"/>
      <c r="E43" s="736"/>
      <c r="F43" s="736"/>
      <c r="G43" s="736"/>
      <c r="H43" s="736"/>
      <c r="I43" s="736"/>
      <c r="J43" s="736"/>
      <c r="K43" s="736"/>
      <c r="L43" s="736"/>
      <c r="M43" s="760"/>
      <c r="N43" s="760"/>
      <c r="O43" s="736"/>
      <c r="P43" s="736"/>
      <c r="Q43" s="739"/>
      <c r="R43" s="739"/>
      <c r="S43" s="739"/>
      <c r="T43" s="748"/>
      <c r="U43" s="749"/>
      <c r="V43" s="492"/>
      <c r="W43" s="737" t="str">
        <f t="shared" si="0"/>
        <v xml:space="preserve"> </v>
      </c>
      <c r="X43" s="737"/>
      <c r="Y43" s="736"/>
      <c r="Z43" s="736"/>
      <c r="AA43" s="736"/>
      <c r="AB43" s="736"/>
      <c r="AC43" s="75"/>
    </row>
    <row r="44" spans="1:29" ht="17.25" customHeight="1">
      <c r="B44" s="701">
        <v>24</v>
      </c>
      <c r="C44" s="701"/>
      <c r="D44" s="491"/>
      <c r="E44" s="736"/>
      <c r="F44" s="736"/>
      <c r="G44" s="736"/>
      <c r="H44" s="736"/>
      <c r="I44" s="736"/>
      <c r="J44" s="736"/>
      <c r="K44" s="736"/>
      <c r="L44" s="736"/>
      <c r="M44" s="760"/>
      <c r="N44" s="760"/>
      <c r="O44" s="736"/>
      <c r="P44" s="736"/>
      <c r="Q44" s="739"/>
      <c r="R44" s="739"/>
      <c r="S44" s="739"/>
      <c r="T44" s="748"/>
      <c r="U44" s="749"/>
      <c r="V44" s="492"/>
      <c r="W44" s="737" t="str">
        <f t="shared" si="0"/>
        <v xml:space="preserve"> </v>
      </c>
      <c r="X44" s="737"/>
      <c r="Y44" s="736"/>
      <c r="Z44" s="736"/>
      <c r="AA44" s="736"/>
      <c r="AB44" s="736"/>
      <c r="AC44" s="75"/>
    </row>
    <row r="45" spans="1:29">
      <c r="B45" s="701">
        <v>25</v>
      </c>
      <c r="C45" s="701"/>
      <c r="D45" s="491"/>
      <c r="E45" s="736"/>
      <c r="F45" s="736"/>
      <c r="G45" s="736"/>
      <c r="H45" s="736"/>
      <c r="I45" s="736"/>
      <c r="J45" s="736"/>
      <c r="K45" s="736"/>
      <c r="L45" s="736"/>
      <c r="M45" s="760"/>
      <c r="N45" s="760"/>
      <c r="O45" s="736"/>
      <c r="P45" s="736"/>
      <c r="Q45" s="739"/>
      <c r="R45" s="739"/>
      <c r="S45" s="739"/>
      <c r="T45" s="748"/>
      <c r="U45" s="749"/>
      <c r="V45" s="492"/>
      <c r="W45" s="737" t="str">
        <f t="shared" si="0"/>
        <v xml:space="preserve"> </v>
      </c>
      <c r="X45" s="737"/>
      <c r="Y45" s="736"/>
      <c r="Z45" s="736"/>
      <c r="AA45" s="736"/>
      <c r="AB45" s="736"/>
      <c r="AC45" s="75"/>
    </row>
    <row r="46" spans="1:29">
      <c r="B46" s="701">
        <v>26</v>
      </c>
      <c r="C46" s="701"/>
      <c r="D46" s="491"/>
      <c r="E46" s="736"/>
      <c r="F46" s="736"/>
      <c r="G46" s="736"/>
      <c r="H46" s="736"/>
      <c r="I46" s="736"/>
      <c r="J46" s="736"/>
      <c r="K46" s="736"/>
      <c r="L46" s="736"/>
      <c r="M46" s="760"/>
      <c r="N46" s="760"/>
      <c r="O46" s="736"/>
      <c r="P46" s="736"/>
      <c r="Q46" s="739"/>
      <c r="R46" s="739"/>
      <c r="S46" s="739"/>
      <c r="T46" s="748"/>
      <c r="U46" s="749"/>
      <c r="V46" s="492"/>
      <c r="W46" s="737" t="str">
        <f t="shared" si="0"/>
        <v xml:space="preserve"> </v>
      </c>
      <c r="X46" s="737"/>
      <c r="Y46" s="736"/>
      <c r="Z46" s="736"/>
      <c r="AA46" s="736"/>
      <c r="AB46" s="736"/>
      <c r="AC46" s="75"/>
    </row>
    <row r="47" spans="1:29">
      <c r="B47" s="701">
        <v>27</v>
      </c>
      <c r="C47" s="701"/>
      <c r="D47" s="491"/>
      <c r="E47" s="736"/>
      <c r="F47" s="736"/>
      <c r="G47" s="736"/>
      <c r="H47" s="736"/>
      <c r="I47" s="736"/>
      <c r="J47" s="736"/>
      <c r="K47" s="736"/>
      <c r="L47" s="736"/>
      <c r="M47" s="760"/>
      <c r="N47" s="760"/>
      <c r="O47" s="736"/>
      <c r="P47" s="736"/>
      <c r="Q47" s="739"/>
      <c r="R47" s="739"/>
      <c r="S47" s="739"/>
      <c r="T47" s="748"/>
      <c r="U47" s="749"/>
      <c r="V47" s="492"/>
      <c r="W47" s="737" t="str">
        <f t="shared" si="0"/>
        <v xml:space="preserve"> </v>
      </c>
      <c r="X47" s="737"/>
      <c r="Y47" s="736"/>
      <c r="Z47" s="736"/>
      <c r="AA47" s="736"/>
      <c r="AB47" s="736"/>
      <c r="AC47" s="75"/>
    </row>
    <row r="48" spans="1:29">
      <c r="B48" s="701">
        <v>28</v>
      </c>
      <c r="C48" s="701"/>
      <c r="D48" s="491"/>
      <c r="E48" s="736"/>
      <c r="F48" s="736"/>
      <c r="G48" s="736"/>
      <c r="H48" s="736"/>
      <c r="I48" s="736"/>
      <c r="J48" s="736"/>
      <c r="K48" s="736"/>
      <c r="L48" s="736"/>
      <c r="M48" s="760"/>
      <c r="N48" s="760"/>
      <c r="O48" s="736"/>
      <c r="P48" s="736"/>
      <c r="Q48" s="739"/>
      <c r="R48" s="739"/>
      <c r="S48" s="739"/>
      <c r="T48" s="748"/>
      <c r="U48" s="749"/>
      <c r="V48" s="492"/>
      <c r="W48" s="737" t="str">
        <f t="shared" si="0"/>
        <v xml:space="preserve"> </v>
      </c>
      <c r="X48" s="737"/>
      <c r="Y48" s="736"/>
      <c r="Z48" s="736"/>
      <c r="AA48" s="736"/>
      <c r="AB48" s="736"/>
      <c r="AC48" s="75"/>
    </row>
    <row r="49" spans="2:29">
      <c r="B49" s="701">
        <v>29</v>
      </c>
      <c r="C49" s="701"/>
      <c r="D49" s="491"/>
      <c r="E49" s="736"/>
      <c r="F49" s="736"/>
      <c r="G49" s="736"/>
      <c r="H49" s="736"/>
      <c r="I49" s="736"/>
      <c r="J49" s="736"/>
      <c r="K49" s="736"/>
      <c r="L49" s="736"/>
      <c r="M49" s="760"/>
      <c r="N49" s="760"/>
      <c r="O49" s="736"/>
      <c r="P49" s="736"/>
      <c r="Q49" s="739"/>
      <c r="R49" s="739"/>
      <c r="S49" s="739"/>
      <c r="T49" s="748"/>
      <c r="U49" s="749"/>
      <c r="V49" s="492"/>
      <c r="W49" s="737" t="str">
        <f t="shared" si="0"/>
        <v xml:space="preserve"> </v>
      </c>
      <c r="X49" s="737"/>
      <c r="Y49" s="736"/>
      <c r="Z49" s="736"/>
      <c r="AA49" s="736"/>
      <c r="AB49" s="736"/>
      <c r="AC49" s="75"/>
    </row>
    <row r="50" spans="2:29" ht="17.25" customHeight="1">
      <c r="B50" s="701">
        <v>30</v>
      </c>
      <c r="C50" s="701"/>
      <c r="D50" s="491"/>
      <c r="E50" s="736"/>
      <c r="F50" s="736"/>
      <c r="G50" s="736"/>
      <c r="H50" s="736"/>
      <c r="I50" s="736"/>
      <c r="J50" s="736"/>
      <c r="K50" s="736"/>
      <c r="L50" s="736"/>
      <c r="M50" s="760"/>
      <c r="N50" s="760"/>
      <c r="O50" s="736"/>
      <c r="P50" s="736"/>
      <c r="Q50" s="739"/>
      <c r="R50" s="739"/>
      <c r="S50" s="739"/>
      <c r="T50" s="748"/>
      <c r="U50" s="749"/>
      <c r="V50" s="492"/>
      <c r="W50" s="737" t="str">
        <f t="shared" si="0"/>
        <v xml:space="preserve"> </v>
      </c>
      <c r="X50" s="737"/>
      <c r="Y50" s="736"/>
      <c r="Z50" s="736"/>
      <c r="AA50" s="736"/>
      <c r="AB50" s="736"/>
      <c r="AC50" s="75"/>
    </row>
    <row r="51" spans="2:29">
      <c r="B51" s="701">
        <v>31</v>
      </c>
      <c r="C51" s="701"/>
      <c r="D51" s="491"/>
      <c r="E51" s="736"/>
      <c r="F51" s="736"/>
      <c r="G51" s="736"/>
      <c r="H51" s="736"/>
      <c r="I51" s="736"/>
      <c r="J51" s="736"/>
      <c r="K51" s="736"/>
      <c r="L51" s="736"/>
      <c r="M51" s="760"/>
      <c r="N51" s="760"/>
      <c r="O51" s="736"/>
      <c r="P51" s="736"/>
      <c r="Q51" s="739"/>
      <c r="R51" s="739"/>
      <c r="S51" s="739"/>
      <c r="T51" s="748"/>
      <c r="U51" s="749"/>
      <c r="V51" s="492"/>
      <c r="W51" s="737" t="str">
        <f t="shared" si="0"/>
        <v xml:space="preserve"> </v>
      </c>
      <c r="X51" s="737"/>
      <c r="Y51" s="736"/>
      <c r="Z51" s="736"/>
      <c r="AA51" s="736"/>
      <c r="AB51" s="736"/>
      <c r="AC51" s="75"/>
    </row>
    <row r="52" spans="2:29">
      <c r="B52" s="701">
        <v>32</v>
      </c>
      <c r="C52" s="701"/>
      <c r="D52" s="491"/>
      <c r="E52" s="736"/>
      <c r="F52" s="736"/>
      <c r="G52" s="736"/>
      <c r="H52" s="736"/>
      <c r="I52" s="736"/>
      <c r="J52" s="736"/>
      <c r="K52" s="736"/>
      <c r="L52" s="736"/>
      <c r="M52" s="760"/>
      <c r="N52" s="760"/>
      <c r="O52" s="736"/>
      <c r="P52" s="736"/>
      <c r="Q52" s="739"/>
      <c r="R52" s="739"/>
      <c r="S52" s="739"/>
      <c r="T52" s="748"/>
      <c r="U52" s="749"/>
      <c r="V52" s="492"/>
      <c r="W52" s="737" t="str">
        <f t="shared" si="0"/>
        <v xml:space="preserve"> </v>
      </c>
      <c r="X52" s="737"/>
      <c r="Y52" s="736"/>
      <c r="Z52" s="736"/>
      <c r="AA52" s="736"/>
      <c r="AB52" s="736"/>
      <c r="AC52" s="75"/>
    </row>
    <row r="53" spans="2:29">
      <c r="B53" s="701">
        <v>33</v>
      </c>
      <c r="C53" s="701"/>
      <c r="D53" s="491"/>
      <c r="E53" s="736"/>
      <c r="F53" s="736"/>
      <c r="G53" s="736"/>
      <c r="H53" s="736"/>
      <c r="I53" s="736"/>
      <c r="J53" s="736"/>
      <c r="K53" s="736"/>
      <c r="L53" s="736"/>
      <c r="M53" s="760"/>
      <c r="N53" s="760"/>
      <c r="O53" s="736"/>
      <c r="P53" s="736"/>
      <c r="Q53" s="739"/>
      <c r="R53" s="739"/>
      <c r="S53" s="739"/>
      <c r="T53" s="748"/>
      <c r="U53" s="749"/>
      <c r="V53" s="492"/>
      <c r="W53" s="737" t="str">
        <f t="shared" si="0"/>
        <v xml:space="preserve"> </v>
      </c>
      <c r="X53" s="737"/>
      <c r="Y53" s="736"/>
      <c r="Z53" s="736"/>
      <c r="AA53" s="736"/>
      <c r="AB53" s="736"/>
      <c r="AC53" s="75"/>
    </row>
    <row r="54" spans="2:29">
      <c r="B54" s="701">
        <v>34</v>
      </c>
      <c r="C54" s="701"/>
      <c r="D54" s="491"/>
      <c r="E54" s="736"/>
      <c r="F54" s="736"/>
      <c r="G54" s="736"/>
      <c r="H54" s="736"/>
      <c r="I54" s="736"/>
      <c r="J54" s="736"/>
      <c r="K54" s="736"/>
      <c r="L54" s="736"/>
      <c r="M54" s="760"/>
      <c r="N54" s="760"/>
      <c r="O54" s="736"/>
      <c r="P54" s="736"/>
      <c r="Q54" s="739"/>
      <c r="R54" s="739"/>
      <c r="S54" s="739"/>
      <c r="T54" s="748"/>
      <c r="U54" s="749"/>
      <c r="V54" s="492"/>
      <c r="W54" s="737" t="str">
        <f t="shared" si="0"/>
        <v xml:space="preserve"> </v>
      </c>
      <c r="X54" s="737"/>
      <c r="Y54" s="736"/>
      <c r="Z54" s="736"/>
      <c r="AA54" s="736"/>
      <c r="AB54" s="736"/>
      <c r="AC54" s="75"/>
    </row>
    <row r="55" spans="2:29">
      <c r="B55" s="701">
        <v>35</v>
      </c>
      <c r="C55" s="701"/>
      <c r="D55" s="491"/>
      <c r="E55" s="736"/>
      <c r="F55" s="736"/>
      <c r="G55" s="736"/>
      <c r="H55" s="736"/>
      <c r="I55" s="736"/>
      <c r="J55" s="736"/>
      <c r="K55" s="736"/>
      <c r="L55" s="736"/>
      <c r="M55" s="760"/>
      <c r="N55" s="760"/>
      <c r="O55" s="736"/>
      <c r="P55" s="736"/>
      <c r="Q55" s="739"/>
      <c r="R55" s="739"/>
      <c r="S55" s="739"/>
      <c r="T55" s="748"/>
      <c r="U55" s="749"/>
      <c r="V55" s="492"/>
      <c r="W55" s="737" t="str">
        <f t="shared" si="0"/>
        <v xml:space="preserve"> </v>
      </c>
      <c r="X55" s="737"/>
      <c r="Y55" s="736"/>
      <c r="Z55" s="736"/>
      <c r="AA55" s="736"/>
      <c r="AB55" s="736"/>
      <c r="AC55" s="75"/>
    </row>
    <row r="56" spans="2:29">
      <c r="B56" s="701">
        <v>36</v>
      </c>
      <c r="C56" s="701"/>
      <c r="D56" s="491"/>
      <c r="E56" s="736"/>
      <c r="F56" s="736"/>
      <c r="G56" s="736"/>
      <c r="H56" s="736"/>
      <c r="I56" s="736"/>
      <c r="J56" s="736"/>
      <c r="K56" s="736"/>
      <c r="L56" s="736"/>
      <c r="M56" s="760"/>
      <c r="N56" s="760"/>
      <c r="O56" s="736"/>
      <c r="P56" s="736"/>
      <c r="Q56" s="739"/>
      <c r="R56" s="739"/>
      <c r="S56" s="739"/>
      <c r="T56" s="748"/>
      <c r="U56" s="749"/>
      <c r="V56" s="492"/>
      <c r="W56" s="737" t="str">
        <f t="shared" si="0"/>
        <v xml:space="preserve"> </v>
      </c>
      <c r="X56" s="737"/>
      <c r="Y56" s="736"/>
      <c r="Z56" s="736"/>
      <c r="AA56" s="736"/>
      <c r="AB56" s="736"/>
      <c r="AC56" s="75"/>
    </row>
    <row r="57" spans="2:29">
      <c r="B57" s="701">
        <v>37</v>
      </c>
      <c r="C57" s="701"/>
      <c r="D57" s="491"/>
      <c r="E57" s="736"/>
      <c r="F57" s="736"/>
      <c r="G57" s="736"/>
      <c r="H57" s="736"/>
      <c r="I57" s="736"/>
      <c r="J57" s="736"/>
      <c r="K57" s="736"/>
      <c r="L57" s="736"/>
      <c r="M57" s="760"/>
      <c r="N57" s="760"/>
      <c r="O57" s="736"/>
      <c r="P57" s="736"/>
      <c r="Q57" s="739"/>
      <c r="R57" s="739"/>
      <c r="S57" s="739"/>
      <c r="T57" s="748"/>
      <c r="U57" s="749"/>
      <c r="V57" s="492"/>
      <c r="W57" s="737" t="str">
        <f t="shared" si="0"/>
        <v xml:space="preserve"> </v>
      </c>
      <c r="X57" s="737"/>
      <c r="Y57" s="736"/>
      <c r="Z57" s="736"/>
      <c r="AA57" s="736"/>
      <c r="AB57" s="736"/>
      <c r="AC57" s="75"/>
    </row>
    <row r="58" spans="2:29">
      <c r="B58" s="701">
        <v>38</v>
      </c>
      <c r="C58" s="701"/>
      <c r="D58" s="491"/>
      <c r="E58" s="736"/>
      <c r="F58" s="736"/>
      <c r="G58" s="736"/>
      <c r="H58" s="736"/>
      <c r="I58" s="736"/>
      <c r="J58" s="736"/>
      <c r="K58" s="736"/>
      <c r="L58" s="736"/>
      <c r="M58" s="760"/>
      <c r="N58" s="760"/>
      <c r="O58" s="736"/>
      <c r="P58" s="736"/>
      <c r="Q58" s="739"/>
      <c r="R58" s="739"/>
      <c r="S58" s="739"/>
      <c r="T58" s="748"/>
      <c r="U58" s="749"/>
      <c r="V58" s="492"/>
      <c r="W58" s="737" t="str">
        <f t="shared" si="0"/>
        <v xml:space="preserve"> </v>
      </c>
      <c r="X58" s="737"/>
      <c r="Y58" s="736"/>
      <c r="Z58" s="736"/>
      <c r="AA58" s="736"/>
      <c r="AB58" s="736"/>
      <c r="AC58" s="75"/>
    </row>
    <row r="59" spans="2:29">
      <c r="B59" s="701">
        <v>39</v>
      </c>
      <c r="C59" s="701"/>
      <c r="D59" s="491"/>
      <c r="E59" s="736"/>
      <c r="F59" s="736"/>
      <c r="G59" s="736"/>
      <c r="H59" s="736"/>
      <c r="I59" s="736"/>
      <c r="J59" s="736"/>
      <c r="K59" s="736"/>
      <c r="L59" s="736"/>
      <c r="M59" s="760"/>
      <c r="N59" s="760"/>
      <c r="O59" s="736"/>
      <c r="P59" s="736"/>
      <c r="Q59" s="739"/>
      <c r="R59" s="739"/>
      <c r="S59" s="739"/>
      <c r="T59" s="748"/>
      <c r="U59" s="749"/>
      <c r="V59" s="492"/>
      <c r="W59" s="737" t="str">
        <f t="shared" si="0"/>
        <v xml:space="preserve"> </v>
      </c>
      <c r="X59" s="737"/>
      <c r="Y59" s="736"/>
      <c r="Z59" s="736"/>
      <c r="AA59" s="736"/>
      <c r="AB59" s="736"/>
      <c r="AC59" s="75"/>
    </row>
    <row r="60" spans="2:29">
      <c r="B60" s="701">
        <v>40</v>
      </c>
      <c r="C60" s="701"/>
      <c r="D60" s="491"/>
      <c r="E60" s="736"/>
      <c r="F60" s="736"/>
      <c r="G60" s="736"/>
      <c r="H60" s="736"/>
      <c r="I60" s="736"/>
      <c r="J60" s="736"/>
      <c r="K60" s="736"/>
      <c r="L60" s="736"/>
      <c r="M60" s="760"/>
      <c r="N60" s="760"/>
      <c r="O60" s="736"/>
      <c r="P60" s="736"/>
      <c r="Q60" s="739"/>
      <c r="R60" s="739"/>
      <c r="S60" s="739"/>
      <c r="T60" s="748"/>
      <c r="U60" s="749"/>
      <c r="V60" s="492"/>
      <c r="W60" s="737" t="str">
        <f t="shared" si="0"/>
        <v xml:space="preserve"> </v>
      </c>
      <c r="X60" s="737"/>
      <c r="Y60" s="736"/>
      <c r="Z60" s="736"/>
      <c r="AA60" s="736"/>
      <c r="AB60" s="736"/>
      <c r="AC60" s="75"/>
    </row>
    <row r="61" spans="2:29">
      <c r="B61" s="701">
        <v>41</v>
      </c>
      <c r="C61" s="701"/>
      <c r="D61" s="491"/>
      <c r="E61" s="736"/>
      <c r="F61" s="736"/>
      <c r="G61" s="736"/>
      <c r="H61" s="736"/>
      <c r="I61" s="736"/>
      <c r="J61" s="736"/>
      <c r="K61" s="736"/>
      <c r="L61" s="736"/>
      <c r="M61" s="760"/>
      <c r="N61" s="760"/>
      <c r="O61" s="736"/>
      <c r="P61" s="736"/>
      <c r="Q61" s="739"/>
      <c r="R61" s="739"/>
      <c r="S61" s="739"/>
      <c r="T61" s="748"/>
      <c r="U61" s="749"/>
      <c r="V61" s="492"/>
      <c r="W61" s="737" t="str">
        <f t="shared" si="0"/>
        <v xml:space="preserve"> </v>
      </c>
      <c r="X61" s="737"/>
      <c r="Y61" s="736"/>
      <c r="Z61" s="736"/>
      <c r="AA61" s="736"/>
      <c r="AB61" s="736"/>
      <c r="AC61" s="75"/>
    </row>
    <row r="62" spans="2:29">
      <c r="B62" s="701">
        <v>42</v>
      </c>
      <c r="C62" s="701"/>
      <c r="D62" s="491"/>
      <c r="E62" s="736"/>
      <c r="F62" s="736"/>
      <c r="G62" s="736"/>
      <c r="H62" s="736"/>
      <c r="I62" s="736"/>
      <c r="J62" s="736"/>
      <c r="K62" s="736"/>
      <c r="L62" s="736"/>
      <c r="M62" s="760"/>
      <c r="N62" s="760"/>
      <c r="O62" s="736"/>
      <c r="P62" s="736"/>
      <c r="Q62" s="739"/>
      <c r="R62" s="739"/>
      <c r="S62" s="739"/>
      <c r="T62" s="748"/>
      <c r="U62" s="749"/>
      <c r="V62" s="492"/>
      <c r="W62" s="737" t="str">
        <f t="shared" si="0"/>
        <v xml:space="preserve"> </v>
      </c>
      <c r="X62" s="737"/>
      <c r="Y62" s="736"/>
      <c r="Z62" s="736"/>
      <c r="AA62" s="736"/>
      <c r="AB62" s="736"/>
      <c r="AC62" s="75"/>
    </row>
    <row r="63" spans="2:29">
      <c r="B63" s="701">
        <v>43</v>
      </c>
      <c r="C63" s="701"/>
      <c r="D63" s="491"/>
      <c r="E63" s="736"/>
      <c r="F63" s="736"/>
      <c r="G63" s="736"/>
      <c r="H63" s="736"/>
      <c r="I63" s="736"/>
      <c r="J63" s="736"/>
      <c r="K63" s="736"/>
      <c r="L63" s="736"/>
      <c r="M63" s="760"/>
      <c r="N63" s="760"/>
      <c r="O63" s="736"/>
      <c r="P63" s="736"/>
      <c r="Q63" s="739"/>
      <c r="R63" s="739"/>
      <c r="S63" s="739"/>
      <c r="T63" s="748"/>
      <c r="U63" s="749"/>
      <c r="V63" s="492"/>
      <c r="W63" s="737" t="str">
        <f t="shared" si="0"/>
        <v xml:space="preserve"> </v>
      </c>
      <c r="X63" s="737"/>
      <c r="Y63" s="736"/>
      <c r="Z63" s="736"/>
      <c r="AA63" s="736"/>
      <c r="AB63" s="736"/>
      <c r="AC63" s="75"/>
    </row>
    <row r="64" spans="2:29">
      <c r="B64" s="701">
        <v>44</v>
      </c>
      <c r="C64" s="701"/>
      <c r="D64" s="491"/>
      <c r="E64" s="736"/>
      <c r="F64" s="736"/>
      <c r="G64" s="736"/>
      <c r="H64" s="736"/>
      <c r="I64" s="736"/>
      <c r="J64" s="736"/>
      <c r="K64" s="736"/>
      <c r="L64" s="736"/>
      <c r="M64" s="760"/>
      <c r="N64" s="760"/>
      <c r="O64" s="736"/>
      <c r="P64" s="736"/>
      <c r="Q64" s="739"/>
      <c r="R64" s="739"/>
      <c r="S64" s="739"/>
      <c r="T64" s="748"/>
      <c r="U64" s="749"/>
      <c r="V64" s="492"/>
      <c r="W64" s="737" t="str">
        <f t="shared" si="0"/>
        <v xml:space="preserve"> </v>
      </c>
      <c r="X64" s="737"/>
      <c r="Y64" s="736"/>
      <c r="Z64" s="736"/>
      <c r="AA64" s="736"/>
      <c r="AB64" s="736"/>
      <c r="AC64" s="75"/>
    </row>
    <row r="65" spans="2:29">
      <c r="B65" s="701">
        <v>45</v>
      </c>
      <c r="C65" s="701"/>
      <c r="D65" s="491"/>
      <c r="E65" s="736"/>
      <c r="F65" s="736"/>
      <c r="G65" s="736"/>
      <c r="H65" s="736"/>
      <c r="I65" s="736"/>
      <c r="J65" s="736"/>
      <c r="K65" s="736"/>
      <c r="L65" s="736"/>
      <c r="M65" s="760"/>
      <c r="N65" s="760"/>
      <c r="O65" s="736"/>
      <c r="P65" s="736"/>
      <c r="Q65" s="739"/>
      <c r="R65" s="739"/>
      <c r="S65" s="739"/>
      <c r="T65" s="748"/>
      <c r="U65" s="749"/>
      <c r="V65" s="492"/>
      <c r="W65" s="737" t="str">
        <f t="shared" si="0"/>
        <v xml:space="preserve"> </v>
      </c>
      <c r="X65" s="737"/>
      <c r="Y65" s="736"/>
      <c r="Z65" s="736"/>
      <c r="AA65" s="736"/>
      <c r="AB65" s="736"/>
      <c r="AC65" s="75"/>
    </row>
    <row r="66" spans="2:29">
      <c r="B66" s="701">
        <v>46</v>
      </c>
      <c r="C66" s="701"/>
      <c r="D66" s="491"/>
      <c r="E66" s="736"/>
      <c r="F66" s="736"/>
      <c r="G66" s="736"/>
      <c r="H66" s="736"/>
      <c r="I66" s="736"/>
      <c r="J66" s="736"/>
      <c r="K66" s="736"/>
      <c r="L66" s="736"/>
      <c r="M66" s="760"/>
      <c r="N66" s="760"/>
      <c r="O66" s="736"/>
      <c r="P66" s="736"/>
      <c r="Q66" s="739"/>
      <c r="R66" s="739"/>
      <c r="S66" s="739"/>
      <c r="T66" s="748"/>
      <c r="U66" s="749"/>
      <c r="V66" s="492"/>
      <c r="W66" s="737" t="str">
        <f t="shared" si="0"/>
        <v xml:space="preserve"> </v>
      </c>
      <c r="X66" s="737"/>
      <c r="Y66" s="736"/>
      <c r="Z66" s="736"/>
      <c r="AA66" s="736"/>
      <c r="AB66" s="736"/>
      <c r="AC66" s="75"/>
    </row>
    <row r="67" spans="2:29">
      <c r="B67" s="701">
        <v>47</v>
      </c>
      <c r="C67" s="701"/>
      <c r="D67" s="491"/>
      <c r="E67" s="736"/>
      <c r="F67" s="736"/>
      <c r="G67" s="736"/>
      <c r="H67" s="736"/>
      <c r="I67" s="736"/>
      <c r="J67" s="736"/>
      <c r="K67" s="736"/>
      <c r="L67" s="736"/>
      <c r="M67" s="760"/>
      <c r="N67" s="760"/>
      <c r="O67" s="736"/>
      <c r="P67" s="736"/>
      <c r="Q67" s="739"/>
      <c r="R67" s="739"/>
      <c r="S67" s="739"/>
      <c r="T67" s="748"/>
      <c r="U67" s="749"/>
      <c r="V67" s="492"/>
      <c r="W67" s="737" t="str">
        <f t="shared" si="0"/>
        <v xml:space="preserve"> </v>
      </c>
      <c r="X67" s="737"/>
      <c r="Y67" s="736"/>
      <c r="Z67" s="736"/>
      <c r="AA67" s="736"/>
      <c r="AB67" s="736"/>
      <c r="AC67" s="75"/>
    </row>
    <row r="68" spans="2:29">
      <c r="B68" s="701">
        <v>48</v>
      </c>
      <c r="C68" s="701"/>
      <c r="D68" s="491"/>
      <c r="E68" s="736"/>
      <c r="F68" s="736"/>
      <c r="G68" s="736"/>
      <c r="H68" s="736"/>
      <c r="I68" s="736"/>
      <c r="J68" s="736"/>
      <c r="K68" s="736"/>
      <c r="L68" s="736"/>
      <c r="M68" s="760"/>
      <c r="N68" s="760"/>
      <c r="O68" s="736"/>
      <c r="P68" s="736"/>
      <c r="Q68" s="739"/>
      <c r="R68" s="739"/>
      <c r="S68" s="739"/>
      <c r="T68" s="748"/>
      <c r="U68" s="749"/>
      <c r="V68" s="492"/>
      <c r="W68" s="737" t="str">
        <f t="shared" si="0"/>
        <v xml:space="preserve"> </v>
      </c>
      <c r="X68" s="737"/>
      <c r="Y68" s="736"/>
      <c r="Z68" s="736"/>
      <c r="AA68" s="736"/>
      <c r="AB68" s="736"/>
      <c r="AC68" s="75"/>
    </row>
    <row r="69" spans="2:29">
      <c r="B69" s="701">
        <v>49</v>
      </c>
      <c r="C69" s="701"/>
      <c r="D69" s="491"/>
      <c r="E69" s="736"/>
      <c r="F69" s="736"/>
      <c r="G69" s="736"/>
      <c r="H69" s="736"/>
      <c r="I69" s="736"/>
      <c r="J69" s="736"/>
      <c r="K69" s="736"/>
      <c r="L69" s="736"/>
      <c r="M69" s="760"/>
      <c r="N69" s="760"/>
      <c r="O69" s="736"/>
      <c r="P69" s="736"/>
      <c r="Q69" s="739"/>
      <c r="R69" s="739"/>
      <c r="S69" s="739"/>
      <c r="T69" s="748"/>
      <c r="U69" s="749"/>
      <c r="V69" s="492"/>
      <c r="W69" s="737" t="str">
        <f t="shared" si="0"/>
        <v xml:space="preserve"> </v>
      </c>
      <c r="X69" s="737"/>
      <c r="Y69" s="736"/>
      <c r="Z69" s="736"/>
      <c r="AA69" s="736"/>
      <c r="AB69" s="736"/>
      <c r="AC69" s="75"/>
    </row>
    <row r="70" spans="2:29">
      <c r="B70" s="701">
        <v>50</v>
      </c>
      <c r="C70" s="701"/>
      <c r="D70" s="491"/>
      <c r="E70" s="736"/>
      <c r="F70" s="736"/>
      <c r="G70" s="736"/>
      <c r="H70" s="736"/>
      <c r="I70" s="736"/>
      <c r="J70" s="736"/>
      <c r="K70" s="736"/>
      <c r="L70" s="736"/>
      <c r="M70" s="760"/>
      <c r="N70" s="760"/>
      <c r="O70" s="736"/>
      <c r="P70" s="736"/>
      <c r="Q70" s="739"/>
      <c r="R70" s="739"/>
      <c r="S70" s="739"/>
      <c r="T70" s="748"/>
      <c r="U70" s="749"/>
      <c r="V70" s="492"/>
      <c r="W70" s="737" t="str">
        <f t="shared" si="0"/>
        <v xml:space="preserve"> </v>
      </c>
      <c r="X70" s="737"/>
      <c r="Y70" s="736"/>
      <c r="Z70" s="736"/>
      <c r="AA70" s="736"/>
      <c r="AB70" s="736"/>
      <c r="AC70" s="75"/>
    </row>
    <row r="71" spans="2:29">
      <c r="B71" s="701">
        <v>51</v>
      </c>
      <c r="C71" s="701"/>
      <c r="D71" s="491"/>
      <c r="E71" s="736"/>
      <c r="F71" s="736"/>
      <c r="G71" s="736"/>
      <c r="H71" s="736"/>
      <c r="I71" s="736"/>
      <c r="J71" s="736"/>
      <c r="K71" s="736"/>
      <c r="L71" s="736"/>
      <c r="M71" s="760"/>
      <c r="N71" s="760"/>
      <c r="O71" s="736"/>
      <c r="P71" s="736"/>
      <c r="Q71" s="739"/>
      <c r="R71" s="739"/>
      <c r="S71" s="739"/>
      <c r="T71" s="748"/>
      <c r="U71" s="749"/>
      <c r="V71" s="492"/>
      <c r="W71" s="737" t="str">
        <f t="shared" si="0"/>
        <v xml:space="preserve"> </v>
      </c>
      <c r="X71" s="737"/>
      <c r="Y71" s="736"/>
      <c r="Z71" s="736"/>
      <c r="AA71" s="736"/>
      <c r="AB71" s="736"/>
      <c r="AC71" s="75"/>
    </row>
    <row r="72" spans="2:29">
      <c r="B72" s="701">
        <v>52</v>
      </c>
      <c r="C72" s="701"/>
      <c r="D72" s="491"/>
      <c r="E72" s="736"/>
      <c r="F72" s="736"/>
      <c r="G72" s="736"/>
      <c r="H72" s="736"/>
      <c r="I72" s="736"/>
      <c r="J72" s="736"/>
      <c r="K72" s="736"/>
      <c r="L72" s="736"/>
      <c r="M72" s="760"/>
      <c r="N72" s="760"/>
      <c r="O72" s="736"/>
      <c r="P72" s="736"/>
      <c r="Q72" s="739"/>
      <c r="R72" s="739"/>
      <c r="S72" s="739"/>
      <c r="T72" s="748"/>
      <c r="U72" s="749"/>
      <c r="V72" s="492"/>
      <c r="W72" s="737" t="str">
        <f t="shared" si="0"/>
        <v xml:space="preserve"> </v>
      </c>
      <c r="X72" s="737"/>
      <c r="Y72" s="736"/>
      <c r="Z72" s="736"/>
      <c r="AA72" s="736"/>
      <c r="AB72" s="736"/>
      <c r="AC72" s="75"/>
    </row>
    <row r="73" spans="2:29">
      <c r="B73" s="701">
        <v>53</v>
      </c>
      <c r="C73" s="701"/>
      <c r="D73" s="491"/>
      <c r="E73" s="736"/>
      <c r="F73" s="736"/>
      <c r="G73" s="736"/>
      <c r="H73" s="736"/>
      <c r="I73" s="736"/>
      <c r="J73" s="736"/>
      <c r="K73" s="736"/>
      <c r="L73" s="736"/>
      <c r="M73" s="760"/>
      <c r="N73" s="760"/>
      <c r="O73" s="736"/>
      <c r="P73" s="736"/>
      <c r="Q73" s="739"/>
      <c r="R73" s="739"/>
      <c r="S73" s="739"/>
      <c r="T73" s="748"/>
      <c r="U73" s="749"/>
      <c r="V73" s="492"/>
      <c r="W73" s="737" t="str">
        <f t="shared" si="0"/>
        <v xml:space="preserve"> </v>
      </c>
      <c r="X73" s="737"/>
      <c r="Y73" s="736"/>
      <c r="Z73" s="736"/>
      <c r="AA73" s="736"/>
      <c r="AB73" s="736"/>
      <c r="AC73" s="75"/>
    </row>
    <row r="74" spans="2:29">
      <c r="B74" s="701">
        <v>54</v>
      </c>
      <c r="C74" s="701"/>
      <c r="D74" s="491"/>
      <c r="E74" s="736"/>
      <c r="F74" s="736"/>
      <c r="G74" s="736"/>
      <c r="H74" s="736"/>
      <c r="I74" s="736"/>
      <c r="J74" s="736"/>
      <c r="K74" s="736"/>
      <c r="L74" s="736"/>
      <c r="M74" s="760"/>
      <c r="N74" s="760"/>
      <c r="O74" s="736"/>
      <c r="P74" s="736"/>
      <c r="Q74" s="739"/>
      <c r="R74" s="739"/>
      <c r="S74" s="739"/>
      <c r="T74" s="748"/>
      <c r="U74" s="749"/>
      <c r="V74" s="492"/>
      <c r="W74" s="737" t="str">
        <f t="shared" si="0"/>
        <v xml:space="preserve"> </v>
      </c>
      <c r="X74" s="737"/>
      <c r="Y74" s="736"/>
      <c r="Z74" s="736"/>
      <c r="AA74" s="736"/>
      <c r="AB74" s="736"/>
      <c r="AC74" s="75"/>
    </row>
    <row r="75" spans="2:29">
      <c r="B75" s="701">
        <v>55</v>
      </c>
      <c r="C75" s="701"/>
      <c r="D75" s="491"/>
      <c r="E75" s="736"/>
      <c r="F75" s="736"/>
      <c r="G75" s="736"/>
      <c r="H75" s="736"/>
      <c r="I75" s="736"/>
      <c r="J75" s="736"/>
      <c r="K75" s="736"/>
      <c r="L75" s="736"/>
      <c r="M75" s="760"/>
      <c r="N75" s="760"/>
      <c r="O75" s="736"/>
      <c r="P75" s="736"/>
      <c r="Q75" s="739"/>
      <c r="R75" s="739"/>
      <c r="S75" s="739"/>
      <c r="T75" s="748"/>
      <c r="U75" s="749"/>
      <c r="V75" s="492"/>
      <c r="W75" s="737" t="str">
        <f t="shared" si="0"/>
        <v xml:space="preserve"> </v>
      </c>
      <c r="X75" s="737"/>
      <c r="Y75" s="736"/>
      <c r="Z75" s="736"/>
      <c r="AA75" s="736"/>
      <c r="AB75" s="736"/>
      <c r="AC75" s="75"/>
    </row>
    <row r="76" spans="2:29">
      <c r="B76" s="701">
        <v>56</v>
      </c>
      <c r="C76" s="701"/>
      <c r="D76" s="491"/>
      <c r="E76" s="736"/>
      <c r="F76" s="736"/>
      <c r="G76" s="736"/>
      <c r="H76" s="736"/>
      <c r="I76" s="736"/>
      <c r="J76" s="736"/>
      <c r="K76" s="736"/>
      <c r="L76" s="736"/>
      <c r="M76" s="760"/>
      <c r="N76" s="760"/>
      <c r="O76" s="736"/>
      <c r="P76" s="736"/>
      <c r="Q76" s="739"/>
      <c r="R76" s="739"/>
      <c r="S76" s="739"/>
      <c r="T76" s="748"/>
      <c r="U76" s="749"/>
      <c r="V76" s="492"/>
      <c r="W76" s="737" t="str">
        <f t="shared" si="0"/>
        <v xml:space="preserve"> </v>
      </c>
      <c r="X76" s="737"/>
      <c r="Y76" s="736"/>
      <c r="Z76" s="736"/>
      <c r="AA76" s="736"/>
      <c r="AB76" s="736"/>
      <c r="AC76" s="75"/>
    </row>
    <row r="77" spans="2:29">
      <c r="B77" s="701">
        <v>57</v>
      </c>
      <c r="C77" s="701"/>
      <c r="D77" s="491"/>
      <c r="E77" s="736"/>
      <c r="F77" s="736"/>
      <c r="G77" s="736"/>
      <c r="H77" s="736"/>
      <c r="I77" s="736"/>
      <c r="J77" s="736"/>
      <c r="K77" s="736"/>
      <c r="L77" s="736"/>
      <c r="M77" s="760"/>
      <c r="N77" s="760"/>
      <c r="O77" s="736"/>
      <c r="P77" s="736"/>
      <c r="Q77" s="739"/>
      <c r="R77" s="739"/>
      <c r="S77" s="739"/>
      <c r="T77" s="748"/>
      <c r="U77" s="749"/>
      <c r="V77" s="492"/>
      <c r="W77" s="737" t="str">
        <f t="shared" si="0"/>
        <v xml:space="preserve"> </v>
      </c>
      <c r="X77" s="737"/>
      <c r="Y77" s="736"/>
      <c r="Z77" s="736"/>
      <c r="AA77" s="736"/>
      <c r="AB77" s="736"/>
      <c r="AC77" s="75"/>
    </row>
    <row r="78" spans="2:29">
      <c r="B78" s="701">
        <v>58</v>
      </c>
      <c r="C78" s="701"/>
      <c r="D78" s="491"/>
      <c r="E78" s="736"/>
      <c r="F78" s="736"/>
      <c r="G78" s="736"/>
      <c r="H78" s="736"/>
      <c r="I78" s="736"/>
      <c r="J78" s="736"/>
      <c r="K78" s="736"/>
      <c r="L78" s="736"/>
      <c r="M78" s="760"/>
      <c r="N78" s="760"/>
      <c r="O78" s="736"/>
      <c r="P78" s="736"/>
      <c r="Q78" s="739"/>
      <c r="R78" s="739"/>
      <c r="S78" s="739"/>
      <c r="T78" s="748"/>
      <c r="U78" s="749"/>
      <c r="V78" s="492"/>
      <c r="W78" s="737" t="str">
        <f t="shared" si="0"/>
        <v xml:space="preserve"> </v>
      </c>
      <c r="X78" s="737"/>
      <c r="Y78" s="736"/>
      <c r="Z78" s="736"/>
      <c r="AA78" s="736"/>
      <c r="AB78" s="736"/>
      <c r="AC78" s="75"/>
    </row>
    <row r="79" spans="2:29">
      <c r="B79" s="701">
        <v>59</v>
      </c>
      <c r="C79" s="701"/>
      <c r="D79" s="491"/>
      <c r="E79" s="736"/>
      <c r="F79" s="736"/>
      <c r="G79" s="736"/>
      <c r="H79" s="736"/>
      <c r="I79" s="736"/>
      <c r="J79" s="736"/>
      <c r="K79" s="736"/>
      <c r="L79" s="736"/>
      <c r="M79" s="760"/>
      <c r="N79" s="760"/>
      <c r="O79" s="736"/>
      <c r="P79" s="736"/>
      <c r="Q79" s="739"/>
      <c r="R79" s="739"/>
      <c r="S79" s="739"/>
      <c r="T79" s="748"/>
      <c r="U79" s="749"/>
      <c r="V79" s="492"/>
      <c r="W79" s="737" t="str">
        <f t="shared" si="0"/>
        <v xml:space="preserve"> </v>
      </c>
      <c r="X79" s="737"/>
      <c r="Y79" s="736"/>
      <c r="Z79" s="736"/>
      <c r="AA79" s="736"/>
      <c r="AB79" s="736"/>
      <c r="AC79" s="75"/>
    </row>
    <row r="80" spans="2:29">
      <c r="B80" s="701">
        <v>60</v>
      </c>
      <c r="C80" s="701"/>
      <c r="D80" s="491"/>
      <c r="E80" s="736"/>
      <c r="F80" s="736"/>
      <c r="G80" s="736"/>
      <c r="H80" s="736"/>
      <c r="I80" s="736"/>
      <c r="J80" s="736"/>
      <c r="K80" s="736"/>
      <c r="L80" s="736"/>
      <c r="M80" s="760"/>
      <c r="N80" s="760"/>
      <c r="O80" s="736"/>
      <c r="P80" s="736"/>
      <c r="Q80" s="739"/>
      <c r="R80" s="739"/>
      <c r="S80" s="739"/>
      <c r="T80" s="748"/>
      <c r="U80" s="749"/>
      <c r="V80" s="492"/>
      <c r="W80" s="737" t="str">
        <f t="shared" si="0"/>
        <v xml:space="preserve"> </v>
      </c>
      <c r="X80" s="737"/>
      <c r="Y80" s="736"/>
      <c r="Z80" s="736"/>
      <c r="AA80" s="736"/>
      <c r="AB80" s="736"/>
      <c r="AC80" s="75"/>
    </row>
    <row r="81" spans="19:29">
      <c r="S81" s="428"/>
      <c r="T81" s="429"/>
      <c r="U81" s="425"/>
      <c r="V81" s="425"/>
      <c r="W81" s="75"/>
      <c r="X81" s="75"/>
      <c r="Y81" s="75"/>
      <c r="Z81" s="75"/>
      <c r="AA81" s="75"/>
      <c r="AB81" s="75"/>
      <c r="AC81" s="75"/>
    </row>
  </sheetData>
  <sheetProtection algorithmName="SHA-512" hashValue="imGvq1KmeiU1tLRv35iXaTxr3MDx6sTpOIhnKsaGw39OLj86gesY3E52K3YXLDNYTzSbUr0D07nZnWWbTfrt7w==" saltValue="P/dXsCB2iijk5izw/knVJQ==" spinCount="100000" sheet="1" scenarios="1" formatCells="0" formatColumns="0" formatRows="0" insertHyperlinks="0" selectLockedCells="1"/>
  <mergeCells count="715">
    <mergeCell ref="B20:C20"/>
    <mergeCell ref="E20:F20"/>
    <mergeCell ref="G20:H20"/>
    <mergeCell ref="I20:J20"/>
    <mergeCell ref="K20:L20"/>
    <mergeCell ref="M20:N20"/>
    <mergeCell ref="O20:P20"/>
    <mergeCell ref="Q20:S20"/>
    <mergeCell ref="W80:X80"/>
    <mergeCell ref="W78:X78"/>
    <mergeCell ref="W76:X76"/>
    <mergeCell ref="W74:X74"/>
    <mergeCell ref="W72:X72"/>
    <mergeCell ref="W70:X70"/>
    <mergeCell ref="W68:X68"/>
    <mergeCell ref="W66:X66"/>
    <mergeCell ref="W64:X64"/>
    <mergeCell ref="W62:X62"/>
    <mergeCell ref="W60:X60"/>
    <mergeCell ref="W58:X58"/>
    <mergeCell ref="W56:X56"/>
    <mergeCell ref="W54:X54"/>
    <mergeCell ref="W52:X52"/>
    <mergeCell ref="W50:X50"/>
    <mergeCell ref="Y80:AB80"/>
    <mergeCell ref="B80:C80"/>
    <mergeCell ref="E80:F80"/>
    <mergeCell ref="G80:H80"/>
    <mergeCell ref="I80:J80"/>
    <mergeCell ref="K80:L80"/>
    <mergeCell ref="M80:N80"/>
    <mergeCell ref="O80:P80"/>
    <mergeCell ref="Q80:S80"/>
    <mergeCell ref="T80:U80"/>
    <mergeCell ref="Y78:AB78"/>
    <mergeCell ref="B79:C79"/>
    <mergeCell ref="E79:F79"/>
    <mergeCell ref="G79:H79"/>
    <mergeCell ref="I79:J79"/>
    <mergeCell ref="K79:L79"/>
    <mergeCell ref="M79:N79"/>
    <mergeCell ref="O79:P79"/>
    <mergeCell ref="Q79:S79"/>
    <mergeCell ref="W79:X79"/>
    <mergeCell ref="Y79:AB79"/>
    <mergeCell ref="B78:C78"/>
    <mergeCell ref="E78:F78"/>
    <mergeCell ref="G78:H78"/>
    <mergeCell ref="I78:J78"/>
    <mergeCell ref="K78:L78"/>
    <mergeCell ref="M78:N78"/>
    <mergeCell ref="O78:P78"/>
    <mergeCell ref="Q78:S78"/>
    <mergeCell ref="T78:U78"/>
    <mergeCell ref="T79:U79"/>
    <mergeCell ref="Y76:AB76"/>
    <mergeCell ref="B77:C77"/>
    <mergeCell ref="E77:F77"/>
    <mergeCell ref="G77:H77"/>
    <mergeCell ref="I77:J77"/>
    <mergeCell ref="K77:L77"/>
    <mergeCell ref="M77:N77"/>
    <mergeCell ref="O77:P77"/>
    <mergeCell ref="Q77:S77"/>
    <mergeCell ref="W77:X77"/>
    <mergeCell ref="Y77:AB77"/>
    <mergeCell ref="B76:C76"/>
    <mergeCell ref="E76:F76"/>
    <mergeCell ref="G76:H76"/>
    <mergeCell ref="I76:J76"/>
    <mergeCell ref="K76:L76"/>
    <mergeCell ref="M76:N76"/>
    <mergeCell ref="O76:P76"/>
    <mergeCell ref="Q76:S76"/>
    <mergeCell ref="T76:U76"/>
    <mergeCell ref="T77:U77"/>
    <mergeCell ref="Y74:AB74"/>
    <mergeCell ref="B75:C75"/>
    <mergeCell ref="E75:F75"/>
    <mergeCell ref="G75:H75"/>
    <mergeCell ref="I75:J75"/>
    <mergeCell ref="K75:L75"/>
    <mergeCell ref="M75:N75"/>
    <mergeCell ref="O75:P75"/>
    <mergeCell ref="Q75:S75"/>
    <mergeCell ref="W75:X75"/>
    <mergeCell ref="Y75:AB75"/>
    <mergeCell ref="B74:C74"/>
    <mergeCell ref="E74:F74"/>
    <mergeCell ref="G74:H74"/>
    <mergeCell ref="I74:J74"/>
    <mergeCell ref="K74:L74"/>
    <mergeCell ref="M74:N74"/>
    <mergeCell ref="O74:P74"/>
    <mergeCell ref="Q74:S74"/>
    <mergeCell ref="T74:U74"/>
    <mergeCell ref="T75:U75"/>
    <mergeCell ref="Y72:AB72"/>
    <mergeCell ref="B73:C73"/>
    <mergeCell ref="E73:F73"/>
    <mergeCell ref="G73:H73"/>
    <mergeCell ref="I73:J73"/>
    <mergeCell ref="K73:L73"/>
    <mergeCell ref="M73:N73"/>
    <mergeCell ref="O73:P73"/>
    <mergeCell ref="Q73:S73"/>
    <mergeCell ref="W73:X73"/>
    <mergeCell ref="Y73:AB73"/>
    <mergeCell ref="B72:C72"/>
    <mergeCell ref="E72:F72"/>
    <mergeCell ref="G72:H72"/>
    <mergeCell ref="I72:J72"/>
    <mergeCell ref="K72:L72"/>
    <mergeCell ref="M72:N72"/>
    <mergeCell ref="O72:P72"/>
    <mergeCell ref="Q72:S72"/>
    <mergeCell ref="T72:U72"/>
    <mergeCell ref="T73:U73"/>
    <mergeCell ref="Y70:AB70"/>
    <mergeCell ref="B71:C71"/>
    <mergeCell ref="E71:F71"/>
    <mergeCell ref="G71:H71"/>
    <mergeCell ref="I71:J71"/>
    <mergeCell ref="K71:L71"/>
    <mergeCell ref="M71:N71"/>
    <mergeCell ref="O71:P71"/>
    <mergeCell ref="Q71:S71"/>
    <mergeCell ref="W71:X71"/>
    <mergeCell ref="Y71:AB71"/>
    <mergeCell ref="B70:C70"/>
    <mergeCell ref="E70:F70"/>
    <mergeCell ref="G70:H70"/>
    <mergeCell ref="I70:J70"/>
    <mergeCell ref="K70:L70"/>
    <mergeCell ref="M70:N70"/>
    <mergeCell ref="O70:P70"/>
    <mergeCell ref="Q70:S70"/>
    <mergeCell ref="T70:U70"/>
    <mergeCell ref="T71:U71"/>
    <mergeCell ref="Y68:AB68"/>
    <mergeCell ref="B69:C69"/>
    <mergeCell ref="E69:F69"/>
    <mergeCell ref="G69:H69"/>
    <mergeCell ref="I69:J69"/>
    <mergeCell ref="K69:L69"/>
    <mergeCell ref="M69:N69"/>
    <mergeCell ref="O69:P69"/>
    <mergeCell ref="Q69:S69"/>
    <mergeCell ref="W69:X69"/>
    <mergeCell ref="Y69:AB69"/>
    <mergeCell ref="B68:C68"/>
    <mergeCell ref="E68:F68"/>
    <mergeCell ref="G68:H68"/>
    <mergeCell ref="I68:J68"/>
    <mergeCell ref="K68:L68"/>
    <mergeCell ref="M68:N68"/>
    <mergeCell ref="O68:P68"/>
    <mergeCell ref="Q68:S68"/>
    <mergeCell ref="T68:U68"/>
    <mergeCell ref="T69:U69"/>
    <mergeCell ref="Y66:AB66"/>
    <mergeCell ref="B67:C67"/>
    <mergeCell ref="E67:F67"/>
    <mergeCell ref="G67:H67"/>
    <mergeCell ref="I67:J67"/>
    <mergeCell ref="K67:L67"/>
    <mergeCell ref="M67:N67"/>
    <mergeCell ref="O67:P67"/>
    <mergeCell ref="Q67:S67"/>
    <mergeCell ref="W67:X67"/>
    <mergeCell ref="Y67:AB67"/>
    <mergeCell ref="B66:C66"/>
    <mergeCell ref="E66:F66"/>
    <mergeCell ref="G66:H66"/>
    <mergeCell ref="I66:J66"/>
    <mergeCell ref="K66:L66"/>
    <mergeCell ref="M66:N66"/>
    <mergeCell ref="O66:P66"/>
    <mergeCell ref="Q66:S66"/>
    <mergeCell ref="T66:U66"/>
    <mergeCell ref="T67:U67"/>
    <mergeCell ref="Y64:AB64"/>
    <mergeCell ref="B65:C65"/>
    <mergeCell ref="E65:F65"/>
    <mergeCell ref="G65:H65"/>
    <mergeCell ref="I65:J65"/>
    <mergeCell ref="K65:L65"/>
    <mergeCell ref="M65:N65"/>
    <mergeCell ref="O65:P65"/>
    <mergeCell ref="Q65:S65"/>
    <mergeCell ref="W65:X65"/>
    <mergeCell ref="Y65:AB65"/>
    <mergeCell ref="B64:C64"/>
    <mergeCell ref="E64:F64"/>
    <mergeCell ref="G64:H64"/>
    <mergeCell ref="I64:J64"/>
    <mergeCell ref="K64:L64"/>
    <mergeCell ref="M64:N64"/>
    <mergeCell ref="O64:P64"/>
    <mergeCell ref="Q64:S64"/>
    <mergeCell ref="T64:U64"/>
    <mergeCell ref="T65:U65"/>
    <mergeCell ref="Y62:AB62"/>
    <mergeCell ref="B63:C63"/>
    <mergeCell ref="E63:F63"/>
    <mergeCell ref="G63:H63"/>
    <mergeCell ref="I63:J63"/>
    <mergeCell ref="K63:L63"/>
    <mergeCell ref="M63:N63"/>
    <mergeCell ref="O63:P63"/>
    <mergeCell ref="Q63:S63"/>
    <mergeCell ref="W63:X63"/>
    <mergeCell ref="Y63:AB63"/>
    <mergeCell ref="B62:C62"/>
    <mergeCell ref="E62:F62"/>
    <mergeCell ref="G62:H62"/>
    <mergeCell ref="I62:J62"/>
    <mergeCell ref="K62:L62"/>
    <mergeCell ref="M62:N62"/>
    <mergeCell ref="O62:P62"/>
    <mergeCell ref="Q62:S62"/>
    <mergeCell ref="T62:U62"/>
    <mergeCell ref="T63:U63"/>
    <mergeCell ref="Y60:AB60"/>
    <mergeCell ref="B61:C61"/>
    <mergeCell ref="E61:F61"/>
    <mergeCell ref="G61:H61"/>
    <mergeCell ref="I61:J61"/>
    <mergeCell ref="K61:L61"/>
    <mergeCell ref="M61:N61"/>
    <mergeCell ref="O61:P61"/>
    <mergeCell ref="Q61:S61"/>
    <mergeCell ref="W61:X61"/>
    <mergeCell ref="Y61:AB61"/>
    <mergeCell ref="B60:C60"/>
    <mergeCell ref="E60:F60"/>
    <mergeCell ref="G60:H60"/>
    <mergeCell ref="I60:J60"/>
    <mergeCell ref="K60:L60"/>
    <mergeCell ref="M60:N60"/>
    <mergeCell ref="O60:P60"/>
    <mergeCell ref="Q60:S60"/>
    <mergeCell ref="T60:U60"/>
    <mergeCell ref="T61:U61"/>
    <mergeCell ref="Y58:AB58"/>
    <mergeCell ref="B59:C59"/>
    <mergeCell ref="E59:F59"/>
    <mergeCell ref="G59:H59"/>
    <mergeCell ref="I59:J59"/>
    <mergeCell ref="K59:L59"/>
    <mergeCell ref="M59:N59"/>
    <mergeCell ref="O59:P59"/>
    <mergeCell ref="Q59:S59"/>
    <mergeCell ref="W59:X59"/>
    <mergeCell ref="Y59:AB59"/>
    <mergeCell ref="B58:C58"/>
    <mergeCell ref="E58:F58"/>
    <mergeCell ref="G58:H58"/>
    <mergeCell ref="I58:J58"/>
    <mergeCell ref="K58:L58"/>
    <mergeCell ref="M58:N58"/>
    <mergeCell ref="O58:P58"/>
    <mergeCell ref="Q58:S58"/>
    <mergeCell ref="T58:U58"/>
    <mergeCell ref="T59:U59"/>
    <mergeCell ref="Y56:AB56"/>
    <mergeCell ref="B57:C57"/>
    <mergeCell ref="E57:F57"/>
    <mergeCell ref="G57:H57"/>
    <mergeCell ref="I57:J57"/>
    <mergeCell ref="K57:L57"/>
    <mergeCell ref="M57:N57"/>
    <mergeCell ref="O57:P57"/>
    <mergeCell ref="Q57:S57"/>
    <mergeCell ref="W57:X57"/>
    <mergeCell ref="Y57:AB57"/>
    <mergeCell ref="B56:C56"/>
    <mergeCell ref="E56:F56"/>
    <mergeCell ref="G56:H56"/>
    <mergeCell ref="I56:J56"/>
    <mergeCell ref="K56:L56"/>
    <mergeCell ref="M56:N56"/>
    <mergeCell ref="O56:P56"/>
    <mergeCell ref="Q56:S56"/>
    <mergeCell ref="T56:U56"/>
    <mergeCell ref="T57:U57"/>
    <mergeCell ref="Y54:AB54"/>
    <mergeCell ref="B55:C55"/>
    <mergeCell ref="E55:F55"/>
    <mergeCell ref="G55:H55"/>
    <mergeCell ref="I55:J55"/>
    <mergeCell ref="K55:L55"/>
    <mergeCell ref="M55:N55"/>
    <mergeCell ref="O55:P55"/>
    <mergeCell ref="Q55:S55"/>
    <mergeCell ref="W55:X55"/>
    <mergeCell ref="Y55:AB55"/>
    <mergeCell ref="B54:C54"/>
    <mergeCell ref="E54:F54"/>
    <mergeCell ref="G54:H54"/>
    <mergeCell ref="I54:J54"/>
    <mergeCell ref="K54:L54"/>
    <mergeCell ref="M54:N54"/>
    <mergeCell ref="O54:P54"/>
    <mergeCell ref="Q54:S54"/>
    <mergeCell ref="T54:U54"/>
    <mergeCell ref="T55:U55"/>
    <mergeCell ref="Y52:AB52"/>
    <mergeCell ref="B53:C53"/>
    <mergeCell ref="E53:F53"/>
    <mergeCell ref="G53:H53"/>
    <mergeCell ref="I53:J53"/>
    <mergeCell ref="K53:L53"/>
    <mergeCell ref="M53:N53"/>
    <mergeCell ref="O53:P53"/>
    <mergeCell ref="Q53:S53"/>
    <mergeCell ref="W53:X53"/>
    <mergeCell ref="Y53:AB53"/>
    <mergeCell ref="B52:C52"/>
    <mergeCell ref="E52:F52"/>
    <mergeCell ref="G52:H52"/>
    <mergeCell ref="I52:J52"/>
    <mergeCell ref="K52:L52"/>
    <mergeCell ref="M52:N52"/>
    <mergeCell ref="O52:P52"/>
    <mergeCell ref="Q52:S52"/>
    <mergeCell ref="T52:U52"/>
    <mergeCell ref="T53:U53"/>
    <mergeCell ref="Y50:AB50"/>
    <mergeCell ref="B51:C51"/>
    <mergeCell ref="E51:F51"/>
    <mergeCell ref="G51:H51"/>
    <mergeCell ref="I51:J51"/>
    <mergeCell ref="K51:L51"/>
    <mergeCell ref="M51:N51"/>
    <mergeCell ref="O51:P51"/>
    <mergeCell ref="Q51:S51"/>
    <mergeCell ref="W51:X51"/>
    <mergeCell ref="Y51:AB51"/>
    <mergeCell ref="B50:C50"/>
    <mergeCell ref="E50:F50"/>
    <mergeCell ref="G50:H50"/>
    <mergeCell ref="I50:J50"/>
    <mergeCell ref="K50:L50"/>
    <mergeCell ref="M50:N50"/>
    <mergeCell ref="O50:P50"/>
    <mergeCell ref="Q50:S50"/>
    <mergeCell ref="T50:U50"/>
    <mergeCell ref="T51:U51"/>
    <mergeCell ref="W48:X48"/>
    <mergeCell ref="Y48:AB48"/>
    <mergeCell ref="B49:C49"/>
    <mergeCell ref="E49:F49"/>
    <mergeCell ref="G49:H49"/>
    <mergeCell ref="I49:J49"/>
    <mergeCell ref="K49:L49"/>
    <mergeCell ref="M49:N49"/>
    <mergeCell ref="O49:P49"/>
    <mergeCell ref="Q49:S49"/>
    <mergeCell ref="W49:X49"/>
    <mergeCell ref="Y49:AB49"/>
    <mergeCell ref="B48:C48"/>
    <mergeCell ref="E48:F48"/>
    <mergeCell ref="G48:H48"/>
    <mergeCell ref="I48:J48"/>
    <mergeCell ref="K48:L48"/>
    <mergeCell ref="M48:N48"/>
    <mergeCell ref="O48:P48"/>
    <mergeCell ref="Q48:S48"/>
    <mergeCell ref="T48:U48"/>
    <mergeCell ref="T49:U49"/>
    <mergeCell ref="W46:X46"/>
    <mergeCell ref="Y46:AB46"/>
    <mergeCell ref="B47:C47"/>
    <mergeCell ref="E47:F47"/>
    <mergeCell ref="G47:H47"/>
    <mergeCell ref="I47:J47"/>
    <mergeCell ref="K47:L47"/>
    <mergeCell ref="M47:N47"/>
    <mergeCell ref="O47:P47"/>
    <mergeCell ref="Q47:S47"/>
    <mergeCell ref="W47:X47"/>
    <mergeCell ref="Y47:AB47"/>
    <mergeCell ref="B46:C46"/>
    <mergeCell ref="E46:F46"/>
    <mergeCell ref="G46:H46"/>
    <mergeCell ref="I46:J46"/>
    <mergeCell ref="K46:L46"/>
    <mergeCell ref="M46:N46"/>
    <mergeCell ref="O46:P46"/>
    <mergeCell ref="Q46:S46"/>
    <mergeCell ref="T46:U46"/>
    <mergeCell ref="T47:U47"/>
    <mergeCell ref="W44:X44"/>
    <mergeCell ref="Y44:AB44"/>
    <mergeCell ref="B45:C45"/>
    <mergeCell ref="E45:F45"/>
    <mergeCell ref="G45:H45"/>
    <mergeCell ref="I45:J45"/>
    <mergeCell ref="K45:L45"/>
    <mergeCell ref="M45:N45"/>
    <mergeCell ref="O45:P45"/>
    <mergeCell ref="Q45:S45"/>
    <mergeCell ref="W45:X45"/>
    <mergeCell ref="Y45:AB45"/>
    <mergeCell ref="B44:C44"/>
    <mergeCell ref="E44:F44"/>
    <mergeCell ref="G44:H44"/>
    <mergeCell ref="I44:J44"/>
    <mergeCell ref="K44:L44"/>
    <mergeCell ref="M44:N44"/>
    <mergeCell ref="O44:P44"/>
    <mergeCell ref="Q44:S44"/>
    <mergeCell ref="T45:U45"/>
    <mergeCell ref="T44:U44"/>
    <mergeCell ref="W42:X42"/>
    <mergeCell ref="Y42:AB42"/>
    <mergeCell ref="B43:C43"/>
    <mergeCell ref="E43:F43"/>
    <mergeCell ref="G43:H43"/>
    <mergeCell ref="I43:J43"/>
    <mergeCell ref="K43:L43"/>
    <mergeCell ref="M43:N43"/>
    <mergeCell ref="O43:P43"/>
    <mergeCell ref="Q43:S43"/>
    <mergeCell ref="W43:X43"/>
    <mergeCell ref="Y43:AB43"/>
    <mergeCell ref="B42:C42"/>
    <mergeCell ref="E42:F42"/>
    <mergeCell ref="G42:H42"/>
    <mergeCell ref="I42:J42"/>
    <mergeCell ref="K42:L42"/>
    <mergeCell ref="M42:N42"/>
    <mergeCell ref="O42:P42"/>
    <mergeCell ref="Q42:S42"/>
    <mergeCell ref="T42:U42"/>
    <mergeCell ref="T43:U43"/>
    <mergeCell ref="Q41:S41"/>
    <mergeCell ref="W41:X41"/>
    <mergeCell ref="Y41:AB41"/>
    <mergeCell ref="W40:X40"/>
    <mergeCell ref="Y40:AB40"/>
    <mergeCell ref="Q39:S39"/>
    <mergeCell ref="W35:X35"/>
    <mergeCell ref="Y35:AB35"/>
    <mergeCell ref="W33:X33"/>
    <mergeCell ref="Y33:AB33"/>
    <mergeCell ref="Q33:S33"/>
    <mergeCell ref="Y38:AB38"/>
    <mergeCell ref="Y37:AB37"/>
    <mergeCell ref="T36:U36"/>
    <mergeCell ref="T37:U37"/>
    <mergeCell ref="T38:U38"/>
    <mergeCell ref="T39:U39"/>
    <mergeCell ref="T40:U40"/>
    <mergeCell ref="T41:U41"/>
    <mergeCell ref="Q32:S32"/>
    <mergeCell ref="W32:X32"/>
    <mergeCell ref="Y32:AB32"/>
    <mergeCell ref="T32:U32"/>
    <mergeCell ref="T33:U33"/>
    <mergeCell ref="T34:U34"/>
    <mergeCell ref="T35:U35"/>
    <mergeCell ref="B41:C41"/>
    <mergeCell ref="E41:F41"/>
    <mergeCell ref="G41:H41"/>
    <mergeCell ref="I41:J41"/>
    <mergeCell ref="K41:L41"/>
    <mergeCell ref="M41:N41"/>
    <mergeCell ref="O41:P41"/>
    <mergeCell ref="W39:X39"/>
    <mergeCell ref="Y39:AB39"/>
    <mergeCell ref="B40:C40"/>
    <mergeCell ref="E40:F40"/>
    <mergeCell ref="G40:H40"/>
    <mergeCell ref="I40:J40"/>
    <mergeCell ref="K40:L40"/>
    <mergeCell ref="M40:N40"/>
    <mergeCell ref="O40:P40"/>
    <mergeCell ref="Q40:S40"/>
    <mergeCell ref="B39:C39"/>
    <mergeCell ref="E39:F39"/>
    <mergeCell ref="G39:H39"/>
    <mergeCell ref="I39:J39"/>
    <mergeCell ref="K39:L39"/>
    <mergeCell ref="M39:N39"/>
    <mergeCell ref="O39:P39"/>
    <mergeCell ref="B38:C38"/>
    <mergeCell ref="E38:F38"/>
    <mergeCell ref="G38:H38"/>
    <mergeCell ref="I38:J38"/>
    <mergeCell ref="K38:L38"/>
    <mergeCell ref="B37:C37"/>
    <mergeCell ref="E37:F37"/>
    <mergeCell ref="G37:H37"/>
    <mergeCell ref="I37:J37"/>
    <mergeCell ref="K37:L37"/>
    <mergeCell ref="M38:N38"/>
    <mergeCell ref="O38:P38"/>
    <mergeCell ref="Q38:S38"/>
    <mergeCell ref="W38:X38"/>
    <mergeCell ref="O37:P37"/>
    <mergeCell ref="Q37:S37"/>
    <mergeCell ref="W37:X37"/>
    <mergeCell ref="M37:N37"/>
    <mergeCell ref="B36:C36"/>
    <mergeCell ref="E36:F36"/>
    <mergeCell ref="G36:H36"/>
    <mergeCell ref="I36:J36"/>
    <mergeCell ref="K36:L36"/>
    <mergeCell ref="Q34:S34"/>
    <mergeCell ref="W34:X34"/>
    <mergeCell ref="Y34:AB34"/>
    <mergeCell ref="B35:C35"/>
    <mergeCell ref="E35:F35"/>
    <mergeCell ref="G35:H35"/>
    <mergeCell ref="I35:J35"/>
    <mergeCell ref="K35:L35"/>
    <mergeCell ref="M35:N35"/>
    <mergeCell ref="M36:N36"/>
    <mergeCell ref="O36:P36"/>
    <mergeCell ref="Q36:S36"/>
    <mergeCell ref="W36:X36"/>
    <mergeCell ref="Y36:AB36"/>
    <mergeCell ref="O35:P35"/>
    <mergeCell ref="Q35:S35"/>
    <mergeCell ref="B34:C34"/>
    <mergeCell ref="E34:F34"/>
    <mergeCell ref="G34:H34"/>
    <mergeCell ref="I34:J34"/>
    <mergeCell ref="K34:L34"/>
    <mergeCell ref="M34:N34"/>
    <mergeCell ref="O34:P34"/>
    <mergeCell ref="B33:C33"/>
    <mergeCell ref="E33:F33"/>
    <mergeCell ref="G33:H33"/>
    <mergeCell ref="I33:J33"/>
    <mergeCell ref="K33:L33"/>
    <mergeCell ref="M33:N33"/>
    <mergeCell ref="O33:P33"/>
    <mergeCell ref="O31:P31"/>
    <mergeCell ref="Q31:S31"/>
    <mergeCell ref="W31:X31"/>
    <mergeCell ref="Y31:AB31"/>
    <mergeCell ref="B30:C30"/>
    <mergeCell ref="E30:F30"/>
    <mergeCell ref="G30:H30"/>
    <mergeCell ref="I30:J30"/>
    <mergeCell ref="K30:L30"/>
    <mergeCell ref="M30:N30"/>
    <mergeCell ref="O30:P30"/>
    <mergeCell ref="M31:N31"/>
    <mergeCell ref="Q30:S30"/>
    <mergeCell ref="W30:X30"/>
    <mergeCell ref="Y30:AB30"/>
    <mergeCell ref="T30:U30"/>
    <mergeCell ref="T31:U31"/>
    <mergeCell ref="B32:C32"/>
    <mergeCell ref="E32:F32"/>
    <mergeCell ref="G32:H32"/>
    <mergeCell ref="I32:J32"/>
    <mergeCell ref="K32:L32"/>
    <mergeCell ref="B31:C31"/>
    <mergeCell ref="E31:F31"/>
    <mergeCell ref="G31:H31"/>
    <mergeCell ref="I31:J31"/>
    <mergeCell ref="K31:L31"/>
    <mergeCell ref="M32:N32"/>
    <mergeCell ref="O32:P32"/>
    <mergeCell ref="B27:C27"/>
    <mergeCell ref="E27:F27"/>
    <mergeCell ref="G27:H27"/>
    <mergeCell ref="I27:J27"/>
    <mergeCell ref="K27:L27"/>
    <mergeCell ref="M27:N27"/>
    <mergeCell ref="W28:X28"/>
    <mergeCell ref="B28:C28"/>
    <mergeCell ref="E28:F28"/>
    <mergeCell ref="G28:H28"/>
    <mergeCell ref="I28:J28"/>
    <mergeCell ref="K28:L28"/>
    <mergeCell ref="M28:N28"/>
    <mergeCell ref="O28:P28"/>
    <mergeCell ref="Q28:S28"/>
    <mergeCell ref="B29:C29"/>
    <mergeCell ref="E29:F29"/>
    <mergeCell ref="G29:H29"/>
    <mergeCell ref="I29:J29"/>
    <mergeCell ref="K29:L29"/>
    <mergeCell ref="M29:N29"/>
    <mergeCell ref="O29:P29"/>
    <mergeCell ref="Q29:S29"/>
    <mergeCell ref="W26:X26"/>
    <mergeCell ref="Y26:AB26"/>
    <mergeCell ref="O27:P27"/>
    <mergeCell ref="Q27:S27"/>
    <mergeCell ref="W27:X27"/>
    <mergeCell ref="Y27:AB27"/>
    <mergeCell ref="Y28:AB28"/>
    <mergeCell ref="W29:X29"/>
    <mergeCell ref="Y29:AB29"/>
    <mergeCell ref="T26:U26"/>
    <mergeCell ref="T27:U27"/>
    <mergeCell ref="T28:U28"/>
    <mergeCell ref="T29:U29"/>
    <mergeCell ref="B26:C26"/>
    <mergeCell ref="E26:F26"/>
    <mergeCell ref="G26:H26"/>
    <mergeCell ref="I26:J26"/>
    <mergeCell ref="K26:L26"/>
    <mergeCell ref="M26:N26"/>
    <mergeCell ref="M25:N25"/>
    <mergeCell ref="O25:P25"/>
    <mergeCell ref="Q25:S25"/>
    <mergeCell ref="O26:P26"/>
    <mergeCell ref="Q26:S26"/>
    <mergeCell ref="B24:C24"/>
    <mergeCell ref="E24:F24"/>
    <mergeCell ref="G24:H24"/>
    <mergeCell ref="I24:J24"/>
    <mergeCell ref="K24:L24"/>
    <mergeCell ref="M24:N24"/>
    <mergeCell ref="W25:X25"/>
    <mergeCell ref="Y25:AB25"/>
    <mergeCell ref="O24:P24"/>
    <mergeCell ref="Q24:S24"/>
    <mergeCell ref="W24:X24"/>
    <mergeCell ref="Y24:AB24"/>
    <mergeCell ref="B25:C25"/>
    <mergeCell ref="E25:F25"/>
    <mergeCell ref="G25:H25"/>
    <mergeCell ref="I25:J25"/>
    <mergeCell ref="K25:L25"/>
    <mergeCell ref="T24:U24"/>
    <mergeCell ref="T25:U25"/>
    <mergeCell ref="B23:C23"/>
    <mergeCell ref="E23:F23"/>
    <mergeCell ref="G23:H23"/>
    <mergeCell ref="I23:J23"/>
    <mergeCell ref="K23:L23"/>
    <mergeCell ref="M23:N23"/>
    <mergeCell ref="O23:P23"/>
    <mergeCell ref="Q23:S23"/>
    <mergeCell ref="T23:U23"/>
    <mergeCell ref="B21:C21"/>
    <mergeCell ref="E21:F21"/>
    <mergeCell ref="G21:H21"/>
    <mergeCell ref="I21:J21"/>
    <mergeCell ref="K21:L21"/>
    <mergeCell ref="M21:N21"/>
    <mergeCell ref="B22:C22"/>
    <mergeCell ref="E22:F22"/>
    <mergeCell ref="G22:H22"/>
    <mergeCell ref="I22:J22"/>
    <mergeCell ref="K22:L22"/>
    <mergeCell ref="M22:N22"/>
    <mergeCell ref="C12:G16"/>
    <mergeCell ref="M12:P12"/>
    <mergeCell ref="R9:S9"/>
    <mergeCell ref="T9:T10"/>
    <mergeCell ref="U9:U10"/>
    <mergeCell ref="V9:V10"/>
    <mergeCell ref="W23:X23"/>
    <mergeCell ref="Y23:AB23"/>
    <mergeCell ref="B17:AA17"/>
    <mergeCell ref="B18:C19"/>
    <mergeCell ref="D18:F18"/>
    <mergeCell ref="G18:L18"/>
    <mergeCell ref="M18:P18"/>
    <mergeCell ref="Q18:X18"/>
    <mergeCell ref="Y18:AB19"/>
    <mergeCell ref="E19:F19"/>
    <mergeCell ref="G19:H19"/>
    <mergeCell ref="I19:J19"/>
    <mergeCell ref="K19:L19"/>
    <mergeCell ref="M19:N19"/>
    <mergeCell ref="O19:P19"/>
    <mergeCell ref="Q19:S19"/>
    <mergeCell ref="W19:X19"/>
    <mergeCell ref="W21:X21"/>
    <mergeCell ref="Y21:AB21"/>
    <mergeCell ref="W22:X22"/>
    <mergeCell ref="Y22:AB22"/>
    <mergeCell ref="O21:P21"/>
    <mergeCell ref="Q21:S21"/>
    <mergeCell ref="Z4:AB16"/>
    <mergeCell ref="W9:W10"/>
    <mergeCell ref="X9:X10"/>
    <mergeCell ref="Y9:Y10"/>
    <mergeCell ref="R10:S10"/>
    <mergeCell ref="O22:P22"/>
    <mergeCell ref="Q22:S22"/>
    <mergeCell ref="W20:X20"/>
    <mergeCell ref="Y20:AB20"/>
    <mergeCell ref="T19:U19"/>
    <mergeCell ref="T21:U21"/>
    <mergeCell ref="T22:U22"/>
    <mergeCell ref="C5:D6"/>
    <mergeCell ref="E5:I5"/>
    <mergeCell ref="J5:J6"/>
    <mergeCell ref="K5:M5"/>
    <mergeCell ref="N5:N6"/>
    <mergeCell ref="O5:Q6"/>
    <mergeCell ref="E6:I6"/>
    <mergeCell ref="K6:M6"/>
    <mergeCell ref="C9:D10"/>
    <mergeCell ref="O10:P10"/>
    <mergeCell ref="N9:N10"/>
    <mergeCell ref="O9:P9"/>
    <mergeCell ref="E9:E10"/>
    <mergeCell ref="F9:F10"/>
    <mergeCell ref="H9:H10"/>
    <mergeCell ref="I9:K10"/>
    <mergeCell ref="L9:L10"/>
    <mergeCell ref="M9:M10"/>
  </mergeCells>
  <phoneticPr fontId="7" type="noConversion"/>
  <dataValidations count="3">
    <dataValidation type="list" allowBlank="1" showInputMessage="1" showErrorMessage="1" sqref="I20:J80" xr:uid="{019451A5-63F7-47C8-8547-F7EA1AF2471D}">
      <formula1>$AD$3:$AD$5</formula1>
    </dataValidation>
    <dataValidation type="list" allowBlank="1" showInputMessage="1" showErrorMessage="1" sqref="K21:L80" xr:uid="{56180DB0-DBD9-46F7-B428-3A134CBE92C3}">
      <formula1>$AE$3:$AE$6</formula1>
    </dataValidation>
    <dataValidation type="list" allowBlank="1" showInputMessage="1" showErrorMessage="1" sqref="V20:V80" xr:uid="{DF77F0C6-790D-4CD8-91D4-B9501DE7D0BF}">
      <formula1>$AF$3:$AF$4</formula1>
    </dataValidation>
  </dataValidations>
  <printOptions horizontalCentered="1" verticalCentered="1"/>
  <pageMargins left="0.39370078740157483" right="0.39370078740157483" top="0.39370078740157483" bottom="0.39370078740157483" header="0.39370078740157483" footer="0.31496062992125984"/>
  <pageSetup paperSize="9" scale="80"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912D-9CEB-4883-8C98-38DD1E1860C9}">
  <dimension ref="A1:P94"/>
  <sheetViews>
    <sheetView view="pageBreakPreview" topLeftCell="A74" zoomScale="70" zoomScaleNormal="100" zoomScaleSheetLayoutView="70" workbookViewId="0">
      <selection activeCell="I84" sqref="I84:I91"/>
    </sheetView>
  </sheetViews>
  <sheetFormatPr defaultColWidth="8.78125" defaultRowHeight="14.25"/>
  <cols>
    <col min="1" max="1" width="3.32421875" style="72" customWidth="1"/>
    <col min="2" max="2" width="10.375" style="27" customWidth="1"/>
    <col min="3" max="3" width="6.78515625" style="27" customWidth="1"/>
    <col min="4" max="4" width="62.26953125" style="56" customWidth="1"/>
    <col min="5" max="5" width="7.98046875" style="224" customWidth="1"/>
    <col min="6" max="6" width="65.0625" style="56" customWidth="1"/>
    <col min="7" max="7" width="19.95703125" style="56" customWidth="1"/>
    <col min="8" max="8" width="6.3828125" style="57" customWidth="1"/>
    <col min="9" max="10" width="6.3828125" style="34" customWidth="1"/>
    <col min="11" max="11" width="1.7265625" style="72" customWidth="1"/>
    <col min="12" max="12" width="8.78125" style="27" customWidth="1"/>
    <col min="13" max="16384" width="8.78125" style="27"/>
  </cols>
  <sheetData>
    <row r="1" spans="1:16" s="40" customFormat="1" ht="16.5" hidden="1" customHeight="1">
      <c r="A1" s="72"/>
      <c r="B1" s="27"/>
      <c r="C1" s="27"/>
      <c r="D1" s="56"/>
      <c r="E1" s="224"/>
      <c r="F1" s="56"/>
      <c r="G1" s="56"/>
      <c r="H1" s="57"/>
      <c r="I1" s="34"/>
      <c r="J1" s="34"/>
      <c r="K1" s="72"/>
      <c r="L1" s="27"/>
      <c r="M1" s="27"/>
      <c r="N1" s="27"/>
      <c r="O1" s="27"/>
      <c r="P1" s="27"/>
    </row>
    <row r="2" spans="1:16" s="40" customFormat="1" ht="20.25">
      <c r="A2" s="76" t="s">
        <v>270</v>
      </c>
      <c r="B2" s="27"/>
      <c r="C2" s="27"/>
      <c r="D2" s="56"/>
      <c r="E2" s="224"/>
      <c r="F2" s="56"/>
      <c r="G2" s="56"/>
      <c r="H2" s="57"/>
      <c r="I2" s="34"/>
      <c r="J2" s="34"/>
      <c r="K2" s="225"/>
      <c r="L2" s="27"/>
      <c r="M2" s="27"/>
      <c r="N2" s="27"/>
      <c r="O2" s="27"/>
      <c r="P2" s="27"/>
    </row>
    <row r="3" spans="1:16" s="40" customFormat="1" ht="21" thickBot="1">
      <c r="A3" s="115" t="s">
        <v>271</v>
      </c>
      <c r="B3" s="27"/>
      <c r="C3" s="27"/>
      <c r="D3" s="56"/>
      <c r="E3" s="224"/>
      <c r="F3" s="56"/>
      <c r="G3" s="56"/>
      <c r="H3" s="57"/>
      <c r="I3" s="34"/>
      <c r="J3" s="34"/>
      <c r="K3" s="72"/>
      <c r="L3" s="27"/>
      <c r="M3" s="27"/>
      <c r="N3" s="27"/>
      <c r="O3" s="27"/>
      <c r="P3" s="27"/>
    </row>
    <row r="4" spans="1:16" s="40" customFormat="1" ht="35.25" customHeight="1">
      <c r="A4" s="72"/>
      <c r="B4" s="116" t="s">
        <v>272</v>
      </c>
      <c r="C4" s="806" t="s">
        <v>273</v>
      </c>
      <c r="D4" s="807"/>
      <c r="E4" s="117" t="s">
        <v>274</v>
      </c>
      <c r="F4" s="117" t="s">
        <v>275</v>
      </c>
      <c r="G4" s="117" t="s">
        <v>276</v>
      </c>
      <c r="H4" s="226" t="s">
        <v>277</v>
      </c>
      <c r="I4" s="118" t="s">
        <v>278</v>
      </c>
      <c r="J4" s="119" t="s">
        <v>279</v>
      </c>
      <c r="K4" s="72"/>
      <c r="L4" s="27"/>
      <c r="M4" s="27"/>
      <c r="N4" s="27"/>
      <c r="O4" s="27"/>
      <c r="P4" s="27"/>
    </row>
    <row r="5" spans="1:16" s="40" customFormat="1" ht="35.1" customHeight="1" thickBot="1">
      <c r="A5" s="72"/>
      <c r="B5" s="121" t="s">
        <v>280</v>
      </c>
      <c r="C5" s="129" t="s">
        <v>615</v>
      </c>
      <c r="D5" s="124" t="s">
        <v>281</v>
      </c>
      <c r="E5" s="234" t="b">
        <v>0</v>
      </c>
      <c r="F5" s="235"/>
      <c r="G5" s="235"/>
      <c r="H5" s="122">
        <v>0.6</v>
      </c>
      <c r="I5" s="244"/>
      <c r="J5" s="123"/>
      <c r="K5" s="72"/>
      <c r="L5" s="27"/>
      <c r="M5" s="27"/>
      <c r="N5" s="27"/>
      <c r="O5" s="27"/>
      <c r="P5" s="27"/>
    </row>
    <row r="6" spans="1:16" s="40" customFormat="1" ht="35.1" customHeight="1">
      <c r="A6" s="72"/>
      <c r="B6" s="766" t="s">
        <v>282</v>
      </c>
      <c r="C6" s="131" t="s">
        <v>616</v>
      </c>
      <c r="D6" s="125" t="s">
        <v>283</v>
      </c>
      <c r="E6" s="236" t="b">
        <v>0</v>
      </c>
      <c r="F6" s="237"/>
      <c r="G6" s="237"/>
      <c r="H6" s="769">
        <v>1.8</v>
      </c>
      <c r="I6" s="772"/>
      <c r="J6" s="775"/>
      <c r="K6" s="72"/>
      <c r="L6" s="27"/>
      <c r="M6" s="27"/>
      <c r="N6" s="27"/>
      <c r="O6" s="27"/>
      <c r="P6" s="27"/>
    </row>
    <row r="7" spans="1:16" s="40" customFormat="1" ht="35.1" customHeight="1">
      <c r="A7" s="72"/>
      <c r="B7" s="767"/>
      <c r="C7" s="129" t="s">
        <v>617</v>
      </c>
      <c r="D7" s="126" t="s">
        <v>284</v>
      </c>
      <c r="E7" s="238" t="b">
        <v>0</v>
      </c>
      <c r="F7" s="239"/>
      <c r="G7" s="239"/>
      <c r="H7" s="770"/>
      <c r="I7" s="773"/>
      <c r="J7" s="776"/>
      <c r="K7" s="72"/>
      <c r="L7" s="27"/>
      <c r="M7" s="27"/>
      <c r="N7" s="27"/>
      <c r="O7" s="27"/>
      <c r="P7" s="27"/>
    </row>
    <row r="8" spans="1:16" s="40" customFormat="1" ht="35.1" customHeight="1">
      <c r="A8" s="72"/>
      <c r="B8" s="767"/>
      <c r="C8" s="129" t="s">
        <v>618</v>
      </c>
      <c r="D8" s="126" t="s">
        <v>285</v>
      </c>
      <c r="E8" s="238" t="b">
        <v>0</v>
      </c>
      <c r="F8" s="239"/>
      <c r="G8" s="239"/>
      <c r="H8" s="770"/>
      <c r="I8" s="773"/>
      <c r="J8" s="776"/>
      <c r="K8" s="72"/>
      <c r="L8" s="27"/>
      <c r="M8" s="27"/>
      <c r="N8" s="27"/>
      <c r="O8" s="27"/>
      <c r="P8" s="27"/>
    </row>
    <row r="9" spans="1:16" s="40" customFormat="1" ht="35.1" customHeight="1">
      <c r="A9" s="72"/>
      <c r="B9" s="767"/>
      <c r="C9" s="129" t="s">
        <v>619</v>
      </c>
      <c r="D9" s="126" t="s">
        <v>286</v>
      </c>
      <c r="E9" s="238" t="b">
        <v>0</v>
      </c>
      <c r="F9" s="239"/>
      <c r="G9" s="239"/>
      <c r="H9" s="770"/>
      <c r="I9" s="773"/>
      <c r="J9" s="776"/>
      <c r="K9" s="72"/>
      <c r="L9" s="27"/>
      <c r="M9" s="27"/>
      <c r="N9" s="27"/>
      <c r="O9" s="27"/>
      <c r="P9" s="27"/>
    </row>
    <row r="10" spans="1:16" s="40" customFormat="1" ht="35.1" customHeight="1">
      <c r="A10" s="72"/>
      <c r="B10" s="767"/>
      <c r="C10" s="129" t="s">
        <v>620</v>
      </c>
      <c r="D10" s="126" t="s">
        <v>287</v>
      </c>
      <c r="E10" s="238" t="b">
        <v>0</v>
      </c>
      <c r="F10" s="239"/>
      <c r="G10" s="239"/>
      <c r="H10" s="770"/>
      <c r="I10" s="773"/>
      <c r="J10" s="776"/>
      <c r="K10" s="72"/>
      <c r="L10" s="27"/>
      <c r="M10" s="27"/>
      <c r="N10" s="27"/>
      <c r="O10" s="27"/>
      <c r="P10" s="27"/>
    </row>
    <row r="11" spans="1:16" s="40" customFormat="1" ht="35.1" customHeight="1" thickBot="1">
      <c r="A11" s="72"/>
      <c r="B11" s="768"/>
      <c r="C11" s="129" t="s">
        <v>621</v>
      </c>
      <c r="D11" s="127" t="s">
        <v>288</v>
      </c>
      <c r="E11" s="240" t="b">
        <v>0</v>
      </c>
      <c r="F11" s="241"/>
      <c r="G11" s="241"/>
      <c r="H11" s="771"/>
      <c r="I11" s="774"/>
      <c r="J11" s="777"/>
      <c r="K11" s="72"/>
      <c r="L11" s="27"/>
      <c r="M11" s="27"/>
      <c r="N11" s="27"/>
      <c r="O11" s="27"/>
      <c r="P11" s="27"/>
    </row>
    <row r="12" spans="1:16" s="40" customFormat="1" ht="35.1" customHeight="1">
      <c r="A12" s="72"/>
      <c r="B12" s="778" t="s">
        <v>289</v>
      </c>
      <c r="C12" s="131" t="s">
        <v>622</v>
      </c>
      <c r="D12" s="128" t="s">
        <v>290</v>
      </c>
      <c r="E12" s="242" t="b">
        <v>0</v>
      </c>
      <c r="F12" s="243"/>
      <c r="G12" s="243"/>
      <c r="H12" s="780">
        <v>0.6</v>
      </c>
      <c r="I12" s="781"/>
      <c r="J12" s="782"/>
      <c r="K12" s="72"/>
      <c r="L12" s="27"/>
      <c r="M12" s="27"/>
      <c r="N12" s="27"/>
      <c r="O12" s="27"/>
      <c r="P12" s="27"/>
    </row>
    <row r="13" spans="1:16" s="40" customFormat="1" ht="35.1" customHeight="1">
      <c r="A13" s="72"/>
      <c r="B13" s="779"/>
      <c r="C13" s="130" t="s">
        <v>623</v>
      </c>
      <c r="D13" s="126" t="s">
        <v>291</v>
      </c>
      <c r="E13" s="238" t="b">
        <v>0</v>
      </c>
      <c r="F13" s="239"/>
      <c r="G13" s="239"/>
      <c r="H13" s="770"/>
      <c r="I13" s="773"/>
      <c r="J13" s="776"/>
      <c r="K13" s="72"/>
      <c r="L13" s="27"/>
      <c r="M13" s="27"/>
      <c r="N13" s="27"/>
      <c r="O13" s="27"/>
      <c r="P13" s="27"/>
    </row>
    <row r="14" spans="1:16" s="40" customFormat="1" ht="32.25" customHeight="1">
      <c r="A14" s="72"/>
      <c r="B14" s="791" t="s">
        <v>175</v>
      </c>
      <c r="C14" s="792"/>
      <c r="D14" s="793"/>
      <c r="E14" s="793"/>
      <c r="F14" s="793"/>
      <c r="G14" s="793"/>
      <c r="H14" s="59">
        <f>SUM(H5:H13)</f>
        <v>3</v>
      </c>
      <c r="I14" s="60">
        <f>SUM(I5:I13)</f>
        <v>0</v>
      </c>
      <c r="J14" s="120"/>
      <c r="K14" s="72"/>
      <c r="L14" s="27"/>
      <c r="M14" s="27"/>
      <c r="N14" s="27"/>
      <c r="O14" s="27"/>
      <c r="P14" s="27"/>
    </row>
    <row r="15" spans="1:16" s="40" customFormat="1" ht="29.1" customHeight="1">
      <c r="A15" s="72"/>
      <c r="B15" s="783" t="s">
        <v>614</v>
      </c>
      <c r="C15" s="784"/>
      <c r="D15" s="785"/>
      <c r="E15" s="785"/>
      <c r="F15" s="785"/>
      <c r="G15" s="785"/>
      <c r="H15" s="785"/>
      <c r="I15" s="785"/>
      <c r="J15" s="786"/>
      <c r="K15" s="72"/>
      <c r="L15" s="27"/>
      <c r="M15" s="27"/>
      <c r="N15" s="27"/>
      <c r="O15" s="27"/>
      <c r="P15" s="27"/>
    </row>
    <row r="16" spans="1:16" s="40" customFormat="1" ht="16.5" customHeight="1" thickBot="1">
      <c r="A16" s="72"/>
      <c r="B16" s="787"/>
      <c r="C16" s="788"/>
      <c r="D16" s="789"/>
      <c r="E16" s="789"/>
      <c r="F16" s="789"/>
      <c r="G16" s="789"/>
      <c r="H16" s="789"/>
      <c r="I16" s="789"/>
      <c r="J16" s="790"/>
      <c r="K16" s="72"/>
      <c r="L16" s="27"/>
      <c r="M16" s="27"/>
      <c r="N16" s="27"/>
      <c r="O16" s="27"/>
      <c r="P16" s="27"/>
    </row>
    <row r="17" spans="1:16" s="40" customFormat="1" ht="18.600000000000001" customHeight="1">
      <c r="A17" s="72"/>
      <c r="B17" s="27"/>
      <c r="C17" s="27"/>
      <c r="D17" s="56"/>
      <c r="E17" s="224"/>
      <c r="F17" s="56"/>
      <c r="G17" s="56"/>
      <c r="H17" s="57"/>
      <c r="I17" s="34"/>
      <c r="J17" s="34"/>
      <c r="K17" s="72"/>
      <c r="L17" s="27"/>
      <c r="M17" s="27"/>
      <c r="N17" s="27"/>
      <c r="O17" s="27"/>
      <c r="P17" s="27"/>
    </row>
    <row r="18" spans="1:16" s="40" customFormat="1" ht="20.25">
      <c r="A18" s="76" t="s">
        <v>270</v>
      </c>
      <c r="B18" s="27"/>
      <c r="C18" s="27"/>
      <c r="D18" s="56"/>
      <c r="E18" s="224"/>
      <c r="F18" s="56"/>
      <c r="G18" s="56"/>
      <c r="H18" s="57"/>
      <c r="I18" s="34"/>
      <c r="J18" s="34"/>
      <c r="K18" s="225"/>
      <c r="L18" s="27"/>
      <c r="M18" s="27"/>
      <c r="N18" s="27"/>
      <c r="O18" s="27"/>
      <c r="P18" s="27"/>
    </row>
    <row r="19" spans="1:16" s="40" customFormat="1" ht="21" thickBot="1">
      <c r="A19" s="115" t="s">
        <v>292</v>
      </c>
      <c r="B19" s="27"/>
      <c r="C19" s="27"/>
      <c r="D19" s="56"/>
      <c r="E19" s="224"/>
      <c r="F19" s="56"/>
      <c r="G19" s="56"/>
      <c r="H19" s="57"/>
      <c r="I19" s="34"/>
      <c r="J19" s="34"/>
      <c r="K19" s="72"/>
      <c r="L19" s="27"/>
      <c r="M19" s="27"/>
      <c r="N19" s="27"/>
      <c r="O19" s="27"/>
      <c r="P19" s="27"/>
    </row>
    <row r="20" spans="1:16" s="40" customFormat="1" ht="34.5" customHeight="1">
      <c r="A20" s="72"/>
      <c r="B20" s="116" t="s">
        <v>272</v>
      </c>
      <c r="C20" s="806" t="s">
        <v>273</v>
      </c>
      <c r="D20" s="807"/>
      <c r="E20" s="118" t="s">
        <v>274</v>
      </c>
      <c r="F20" s="117" t="s">
        <v>275</v>
      </c>
      <c r="G20" s="117" t="s">
        <v>276</v>
      </c>
      <c r="H20" s="226" t="s">
        <v>277</v>
      </c>
      <c r="I20" s="118" t="s">
        <v>278</v>
      </c>
      <c r="J20" s="119" t="s">
        <v>279</v>
      </c>
      <c r="K20" s="72"/>
      <c r="L20" s="27"/>
      <c r="M20" s="27"/>
      <c r="N20" s="27"/>
      <c r="O20" s="27"/>
      <c r="P20" s="27"/>
    </row>
    <row r="21" spans="1:16" s="40" customFormat="1" ht="35.1" customHeight="1" thickBot="1">
      <c r="A21" s="72"/>
      <c r="B21" s="227" t="s">
        <v>280</v>
      </c>
      <c r="C21" s="129" t="s">
        <v>624</v>
      </c>
      <c r="D21" s="142" t="s">
        <v>767</v>
      </c>
      <c r="E21" s="234" t="b">
        <v>0</v>
      </c>
      <c r="F21" s="245"/>
      <c r="G21" s="245"/>
      <c r="H21" s="228">
        <v>1.2</v>
      </c>
      <c r="I21" s="245"/>
      <c r="J21" s="229"/>
      <c r="K21" s="72"/>
      <c r="L21" s="27"/>
      <c r="M21" s="27"/>
      <c r="N21" s="27"/>
      <c r="O21" s="27"/>
      <c r="P21" s="27"/>
    </row>
    <row r="22" spans="1:16" s="40" customFormat="1" ht="35.1" customHeight="1">
      <c r="A22" s="72"/>
      <c r="B22" s="794" t="s">
        <v>282</v>
      </c>
      <c r="C22" s="131" t="s">
        <v>625</v>
      </c>
      <c r="D22" s="125" t="s">
        <v>293</v>
      </c>
      <c r="E22" s="236" t="b">
        <v>0</v>
      </c>
      <c r="F22" s="237"/>
      <c r="G22" s="237"/>
      <c r="H22" s="769">
        <v>3.6</v>
      </c>
      <c r="I22" s="797"/>
      <c r="J22" s="775"/>
      <c r="K22" s="72"/>
      <c r="L22" s="27"/>
      <c r="M22" s="27"/>
      <c r="N22" s="27"/>
      <c r="O22" s="27"/>
      <c r="P22" s="27"/>
    </row>
    <row r="23" spans="1:16" s="40" customFormat="1" ht="35.1" customHeight="1">
      <c r="A23" s="72"/>
      <c r="B23" s="795"/>
      <c r="C23" s="129" t="s">
        <v>626</v>
      </c>
      <c r="D23" s="126" t="s">
        <v>294</v>
      </c>
      <c r="E23" s="238" t="b">
        <v>0</v>
      </c>
      <c r="F23" s="239"/>
      <c r="G23" s="239"/>
      <c r="H23" s="770"/>
      <c r="I23" s="622"/>
      <c r="J23" s="776"/>
      <c r="K23" s="72"/>
      <c r="L23" s="27"/>
      <c r="M23" s="27"/>
      <c r="N23" s="27"/>
      <c r="O23" s="27"/>
      <c r="P23" s="27"/>
    </row>
    <row r="24" spans="1:16" s="40" customFormat="1" ht="35.1" customHeight="1" thickBot="1">
      <c r="A24" s="72"/>
      <c r="B24" s="796"/>
      <c r="C24" s="129" t="s">
        <v>627</v>
      </c>
      <c r="D24" s="127" t="s">
        <v>295</v>
      </c>
      <c r="E24" s="240" t="b">
        <v>0</v>
      </c>
      <c r="F24" s="241"/>
      <c r="G24" s="241"/>
      <c r="H24" s="771"/>
      <c r="I24" s="798"/>
      <c r="J24" s="777"/>
      <c r="K24" s="72"/>
      <c r="L24" s="27"/>
      <c r="M24" s="27"/>
      <c r="N24" s="27"/>
      <c r="O24" s="27"/>
      <c r="P24" s="27"/>
    </row>
    <row r="25" spans="1:16" s="40" customFormat="1" ht="35.1" customHeight="1">
      <c r="A25" s="72"/>
      <c r="B25" s="799" t="s">
        <v>289</v>
      </c>
      <c r="C25" s="131" t="s">
        <v>628</v>
      </c>
      <c r="D25" s="128" t="s">
        <v>296</v>
      </c>
      <c r="E25" s="242" t="b">
        <v>0</v>
      </c>
      <c r="F25" s="243"/>
      <c r="G25" s="243"/>
      <c r="H25" s="780">
        <v>1.2</v>
      </c>
      <c r="I25" s="801"/>
      <c r="J25" s="782"/>
      <c r="K25" s="72"/>
      <c r="L25" s="27"/>
      <c r="M25" s="27"/>
      <c r="N25" s="27"/>
      <c r="O25" s="27"/>
      <c r="P25" s="27"/>
    </row>
    <row r="26" spans="1:16" s="40" customFormat="1" ht="35.1" customHeight="1">
      <c r="A26" s="72"/>
      <c r="B26" s="800"/>
      <c r="C26" s="130" t="s">
        <v>629</v>
      </c>
      <c r="D26" s="126" t="s">
        <v>297</v>
      </c>
      <c r="E26" s="238" t="b">
        <v>0</v>
      </c>
      <c r="F26" s="239"/>
      <c r="G26" s="239"/>
      <c r="H26" s="770"/>
      <c r="I26" s="622"/>
      <c r="J26" s="776"/>
      <c r="K26" s="72"/>
      <c r="L26" s="27"/>
      <c r="M26" s="27"/>
      <c r="N26" s="27"/>
      <c r="O26" s="27"/>
      <c r="P26" s="27"/>
    </row>
    <row r="27" spans="1:16" s="40" customFormat="1" ht="30" customHeight="1">
      <c r="A27" s="72"/>
      <c r="B27" s="791" t="s">
        <v>175</v>
      </c>
      <c r="C27" s="792"/>
      <c r="D27" s="793"/>
      <c r="E27" s="793"/>
      <c r="F27" s="793"/>
      <c r="G27" s="793"/>
      <c r="H27" s="59">
        <f>SUM(H21:H26)</f>
        <v>6</v>
      </c>
      <c r="I27" s="60">
        <f>SUM(I21:I26)</f>
        <v>0</v>
      </c>
      <c r="J27" s="120"/>
      <c r="K27" s="72"/>
      <c r="L27" s="27"/>
      <c r="M27" s="27"/>
      <c r="N27" s="27"/>
      <c r="O27" s="27"/>
      <c r="P27" s="27"/>
    </row>
    <row r="28" spans="1:16" s="40" customFormat="1" ht="27.6" customHeight="1">
      <c r="A28" s="72"/>
      <c r="B28" s="783" t="s">
        <v>614</v>
      </c>
      <c r="C28" s="784"/>
      <c r="D28" s="785"/>
      <c r="E28" s="785"/>
      <c r="F28" s="785"/>
      <c r="G28" s="785"/>
      <c r="H28" s="785"/>
      <c r="I28" s="785"/>
      <c r="J28" s="786"/>
      <c r="K28" s="72"/>
      <c r="L28" s="27"/>
      <c r="M28" s="27"/>
      <c r="N28" s="27"/>
      <c r="O28" s="27"/>
      <c r="P28" s="27"/>
    </row>
    <row r="29" spans="1:16" s="40" customFormat="1" ht="20.100000000000001" customHeight="1" thickBot="1">
      <c r="A29" s="72"/>
      <c r="B29" s="787"/>
      <c r="C29" s="788"/>
      <c r="D29" s="789"/>
      <c r="E29" s="789"/>
      <c r="F29" s="789"/>
      <c r="G29" s="789"/>
      <c r="H29" s="789"/>
      <c r="I29" s="789"/>
      <c r="J29" s="790"/>
      <c r="K29" s="72"/>
      <c r="L29" s="27"/>
      <c r="M29" s="27"/>
      <c r="N29" s="27"/>
      <c r="O29" s="27"/>
      <c r="P29" s="27"/>
    </row>
    <row r="30" spans="1:16" ht="18.600000000000001" customHeight="1"/>
    <row r="31" spans="1:16" s="40" customFormat="1" ht="20.25">
      <c r="A31" s="76" t="s">
        <v>270</v>
      </c>
      <c r="B31" s="27"/>
      <c r="C31" s="27"/>
      <c r="D31" s="56"/>
      <c r="E31" s="224"/>
      <c r="F31" s="56"/>
      <c r="G31" s="56"/>
      <c r="H31" s="57"/>
      <c r="I31" s="34"/>
      <c r="J31" s="34"/>
      <c r="K31" s="225"/>
      <c r="L31" s="27"/>
      <c r="M31" s="27"/>
      <c r="N31" s="27"/>
      <c r="O31" s="27"/>
      <c r="P31" s="27"/>
    </row>
    <row r="32" spans="1:16" s="40" customFormat="1" ht="21" thickBot="1">
      <c r="A32" s="115" t="s">
        <v>298</v>
      </c>
      <c r="B32" s="27"/>
      <c r="C32" s="27"/>
      <c r="D32" s="56"/>
      <c r="E32" s="224"/>
      <c r="F32" s="56"/>
      <c r="G32" s="56"/>
      <c r="H32" s="57"/>
      <c r="I32" s="34"/>
      <c r="J32" s="34"/>
      <c r="K32" s="72"/>
      <c r="L32" s="27"/>
      <c r="M32" s="27"/>
      <c r="N32" s="27"/>
      <c r="O32" s="27"/>
      <c r="P32" s="27"/>
    </row>
    <row r="33" spans="1:16" s="40" customFormat="1" ht="34.5" customHeight="1">
      <c r="A33" s="72"/>
      <c r="B33" s="116" t="s">
        <v>272</v>
      </c>
      <c r="C33" s="806" t="s">
        <v>273</v>
      </c>
      <c r="D33" s="807"/>
      <c r="E33" s="118" t="s">
        <v>274</v>
      </c>
      <c r="F33" s="117" t="s">
        <v>275</v>
      </c>
      <c r="G33" s="117" t="s">
        <v>276</v>
      </c>
      <c r="H33" s="226" t="s">
        <v>277</v>
      </c>
      <c r="I33" s="118" t="s">
        <v>278</v>
      </c>
      <c r="J33" s="119" t="s">
        <v>279</v>
      </c>
      <c r="K33" s="72"/>
      <c r="L33" s="27"/>
      <c r="M33" s="27"/>
      <c r="N33" s="27"/>
      <c r="O33" s="27"/>
      <c r="P33" s="27"/>
    </row>
    <row r="34" spans="1:16" s="40" customFormat="1" ht="35.1" customHeight="1">
      <c r="A34" s="72"/>
      <c r="B34" s="802" t="s">
        <v>280</v>
      </c>
      <c r="C34" s="130" t="s">
        <v>630</v>
      </c>
      <c r="D34" s="126" t="s">
        <v>299</v>
      </c>
      <c r="E34" s="238" t="b">
        <v>0</v>
      </c>
      <c r="F34" s="246"/>
      <c r="G34" s="246"/>
      <c r="H34" s="770">
        <v>0.4</v>
      </c>
      <c r="I34" s="641"/>
      <c r="J34" s="776"/>
      <c r="K34" s="72"/>
      <c r="L34" s="27"/>
      <c r="M34" s="27"/>
      <c r="N34" s="27"/>
      <c r="O34" s="27"/>
      <c r="P34" s="27"/>
    </row>
    <row r="35" spans="1:16" s="40" customFormat="1" ht="35.1" customHeight="1">
      <c r="A35" s="72"/>
      <c r="B35" s="802"/>
      <c r="C35" s="130" t="s">
        <v>631</v>
      </c>
      <c r="D35" s="126" t="s">
        <v>300</v>
      </c>
      <c r="E35" s="238" t="b">
        <v>0</v>
      </c>
      <c r="F35" s="246"/>
      <c r="G35" s="246"/>
      <c r="H35" s="770"/>
      <c r="I35" s="641"/>
      <c r="J35" s="776"/>
      <c r="K35" s="72"/>
      <c r="L35" s="27"/>
      <c r="M35" s="27"/>
      <c r="N35" s="27"/>
      <c r="O35" s="27"/>
      <c r="P35" s="27"/>
    </row>
    <row r="36" spans="1:16" s="40" customFormat="1" ht="35.1" customHeight="1" thickBot="1">
      <c r="A36" s="72"/>
      <c r="B36" s="803"/>
      <c r="C36" s="129" t="s">
        <v>632</v>
      </c>
      <c r="D36" s="124" t="s">
        <v>301</v>
      </c>
      <c r="E36" s="234" t="b">
        <v>0</v>
      </c>
      <c r="F36" s="245"/>
      <c r="G36" s="245"/>
      <c r="H36" s="804"/>
      <c r="I36" s="703"/>
      <c r="J36" s="805"/>
      <c r="K36" s="72"/>
      <c r="L36" s="27"/>
      <c r="M36" s="27"/>
      <c r="N36" s="27"/>
      <c r="O36" s="27"/>
      <c r="P36" s="27"/>
    </row>
    <row r="37" spans="1:16" s="40" customFormat="1" ht="35.1" customHeight="1">
      <c r="A37" s="72"/>
      <c r="B37" s="766" t="s">
        <v>282</v>
      </c>
      <c r="C37" s="131" t="s">
        <v>633</v>
      </c>
      <c r="D37" s="125" t="s">
        <v>302</v>
      </c>
      <c r="E37" s="236" t="b">
        <v>0</v>
      </c>
      <c r="F37" s="237"/>
      <c r="G37" s="237"/>
      <c r="H37" s="769">
        <v>1.2</v>
      </c>
      <c r="I37" s="797"/>
      <c r="J37" s="775"/>
      <c r="K37" s="72"/>
      <c r="L37" s="27"/>
      <c r="M37" s="27"/>
      <c r="N37" s="27"/>
      <c r="O37" s="27"/>
      <c r="P37" s="27"/>
    </row>
    <row r="38" spans="1:16" s="40" customFormat="1" ht="35.1" customHeight="1">
      <c r="A38" s="72"/>
      <c r="B38" s="767"/>
      <c r="C38" s="130" t="s">
        <v>634</v>
      </c>
      <c r="D38" s="126" t="s">
        <v>303</v>
      </c>
      <c r="E38" s="238" t="b">
        <v>0</v>
      </c>
      <c r="F38" s="239"/>
      <c r="G38" s="239"/>
      <c r="H38" s="770"/>
      <c r="I38" s="622"/>
      <c r="J38" s="776"/>
      <c r="K38" s="72"/>
      <c r="L38" s="27"/>
      <c r="M38" s="27"/>
      <c r="N38" s="27"/>
      <c r="O38" s="27"/>
      <c r="P38" s="27"/>
    </row>
    <row r="39" spans="1:16" s="40" customFormat="1" ht="35.1" customHeight="1">
      <c r="A39" s="72"/>
      <c r="B39" s="767"/>
      <c r="C39" s="130" t="s">
        <v>635</v>
      </c>
      <c r="D39" s="126" t="s">
        <v>304</v>
      </c>
      <c r="E39" s="238" t="b">
        <v>0</v>
      </c>
      <c r="F39" s="239"/>
      <c r="G39" s="239"/>
      <c r="H39" s="770"/>
      <c r="I39" s="622"/>
      <c r="J39" s="776"/>
      <c r="K39" s="72"/>
      <c r="L39" s="27"/>
      <c r="M39" s="27"/>
      <c r="N39" s="27"/>
      <c r="O39" s="27"/>
      <c r="P39" s="27"/>
    </row>
    <row r="40" spans="1:16" s="40" customFormat="1" ht="35.1" customHeight="1">
      <c r="A40" s="72"/>
      <c r="B40" s="767"/>
      <c r="C40" s="130" t="s">
        <v>636</v>
      </c>
      <c r="D40" s="126" t="s">
        <v>305</v>
      </c>
      <c r="E40" s="238" t="b">
        <v>0</v>
      </c>
      <c r="F40" s="239"/>
      <c r="G40" s="239"/>
      <c r="H40" s="770"/>
      <c r="I40" s="622"/>
      <c r="J40" s="776"/>
      <c r="K40" s="72"/>
      <c r="L40" s="27"/>
      <c r="M40" s="27"/>
      <c r="N40" s="27"/>
      <c r="O40" s="27"/>
      <c r="P40" s="27"/>
    </row>
    <row r="41" spans="1:16" s="40" customFormat="1" ht="35.1" customHeight="1" thickBot="1">
      <c r="A41" s="72"/>
      <c r="B41" s="768"/>
      <c r="C41" s="129" t="s">
        <v>637</v>
      </c>
      <c r="D41" s="127" t="s">
        <v>306</v>
      </c>
      <c r="E41" s="240" t="b">
        <v>0</v>
      </c>
      <c r="F41" s="241"/>
      <c r="G41" s="241"/>
      <c r="H41" s="771"/>
      <c r="I41" s="798"/>
      <c r="J41" s="777"/>
      <c r="K41" s="72"/>
      <c r="L41" s="27"/>
      <c r="M41" s="27"/>
      <c r="N41" s="27"/>
      <c r="O41" s="27"/>
      <c r="P41" s="27"/>
    </row>
    <row r="42" spans="1:16" s="40" customFormat="1" ht="35.1" customHeight="1">
      <c r="A42" s="72"/>
      <c r="B42" s="778" t="s">
        <v>289</v>
      </c>
      <c r="C42" s="131" t="s">
        <v>638</v>
      </c>
      <c r="D42" s="128" t="s">
        <v>307</v>
      </c>
      <c r="E42" s="242" t="b">
        <v>0</v>
      </c>
      <c r="F42" s="243"/>
      <c r="G42" s="243"/>
      <c r="H42" s="780">
        <v>0.4</v>
      </c>
      <c r="I42" s="801"/>
      <c r="J42" s="782"/>
      <c r="K42" s="72"/>
      <c r="L42" s="27"/>
      <c r="M42" s="27"/>
      <c r="N42" s="27"/>
      <c r="O42" s="27"/>
      <c r="P42" s="27"/>
    </row>
    <row r="43" spans="1:16" s="40" customFormat="1" ht="35.1" customHeight="1">
      <c r="A43" s="72"/>
      <c r="B43" s="779"/>
      <c r="C43" s="130" t="s">
        <v>639</v>
      </c>
      <c r="D43" s="126" t="s">
        <v>308</v>
      </c>
      <c r="E43" s="238" t="b">
        <v>0</v>
      </c>
      <c r="F43" s="239"/>
      <c r="G43" s="239"/>
      <c r="H43" s="770"/>
      <c r="I43" s="622"/>
      <c r="J43" s="776"/>
      <c r="K43" s="72"/>
      <c r="L43" s="27"/>
      <c r="M43" s="27"/>
      <c r="N43" s="27"/>
      <c r="O43" s="27"/>
      <c r="P43" s="27"/>
    </row>
    <row r="44" spans="1:16" s="40" customFormat="1" ht="35.1" customHeight="1">
      <c r="A44" s="72"/>
      <c r="B44" s="779"/>
      <c r="C44" s="130" t="s">
        <v>640</v>
      </c>
      <c r="D44" s="126" t="s">
        <v>309</v>
      </c>
      <c r="E44" s="238" t="b">
        <v>0</v>
      </c>
      <c r="F44" s="239"/>
      <c r="G44" s="239"/>
      <c r="H44" s="770"/>
      <c r="I44" s="622"/>
      <c r="J44" s="776"/>
      <c r="K44" s="72"/>
      <c r="L44" s="27"/>
      <c r="M44" s="27"/>
      <c r="N44" s="27"/>
      <c r="O44" s="27"/>
      <c r="P44" s="27"/>
    </row>
    <row r="45" spans="1:16" s="40" customFormat="1" ht="30" customHeight="1">
      <c r="A45" s="72"/>
      <c r="B45" s="791" t="s">
        <v>175</v>
      </c>
      <c r="C45" s="792"/>
      <c r="D45" s="793"/>
      <c r="E45" s="793"/>
      <c r="F45" s="793"/>
      <c r="G45" s="793"/>
      <c r="H45" s="59">
        <f>SUM(H34:H44)</f>
        <v>2</v>
      </c>
      <c r="I45" s="60">
        <f>SUM(I34:I44)</f>
        <v>0</v>
      </c>
      <c r="J45" s="120"/>
      <c r="K45" s="72"/>
      <c r="L45" s="27"/>
      <c r="M45" s="27"/>
      <c r="N45" s="27"/>
      <c r="O45" s="27"/>
      <c r="P45" s="27"/>
    </row>
    <row r="46" spans="1:16" s="40" customFormat="1" ht="32.25" customHeight="1">
      <c r="A46" s="72"/>
      <c r="B46" s="783" t="s">
        <v>614</v>
      </c>
      <c r="C46" s="784"/>
      <c r="D46" s="785"/>
      <c r="E46" s="785"/>
      <c r="F46" s="785"/>
      <c r="G46" s="785"/>
      <c r="H46" s="785"/>
      <c r="I46" s="785"/>
      <c r="J46" s="786"/>
      <c r="K46" s="72"/>
      <c r="L46" s="27"/>
      <c r="M46" s="27"/>
      <c r="N46" s="27"/>
      <c r="O46" s="27"/>
      <c r="P46" s="27"/>
    </row>
    <row r="47" spans="1:16" s="40" customFormat="1" ht="15.6" customHeight="1" thickBot="1">
      <c r="A47" s="72"/>
      <c r="B47" s="787"/>
      <c r="C47" s="788"/>
      <c r="D47" s="789"/>
      <c r="E47" s="789"/>
      <c r="F47" s="789"/>
      <c r="G47" s="789"/>
      <c r="H47" s="789"/>
      <c r="I47" s="789"/>
      <c r="J47" s="790"/>
      <c r="K47" s="72"/>
      <c r="L47" s="27"/>
      <c r="M47" s="27"/>
      <c r="N47" s="27"/>
      <c r="O47" s="27"/>
      <c r="P47" s="27"/>
    </row>
    <row r="48" spans="1:16" s="40" customFormat="1" ht="25.5" customHeight="1">
      <c r="A48" s="72"/>
      <c r="B48" s="27"/>
      <c r="C48" s="27"/>
      <c r="D48" s="56"/>
      <c r="E48" s="224"/>
      <c r="F48" s="56"/>
      <c r="G48" s="56"/>
      <c r="H48" s="57"/>
      <c r="I48" s="34"/>
      <c r="J48" s="34"/>
      <c r="K48" s="72"/>
      <c r="L48" s="27"/>
      <c r="M48" s="27"/>
      <c r="N48" s="27"/>
      <c r="O48" s="27"/>
      <c r="P48" s="27"/>
    </row>
    <row r="49" spans="1:16" s="40" customFormat="1" ht="20.25">
      <c r="A49" s="76" t="s">
        <v>270</v>
      </c>
      <c r="B49" s="27"/>
      <c r="C49" s="27"/>
      <c r="D49" s="56"/>
      <c r="E49" s="224"/>
      <c r="F49" s="56"/>
      <c r="G49" s="56"/>
      <c r="H49" s="57"/>
      <c r="I49" s="34"/>
      <c r="J49" s="34"/>
      <c r="K49" s="72"/>
      <c r="L49" s="27"/>
      <c r="M49" s="27"/>
      <c r="N49" s="27"/>
      <c r="O49" s="27"/>
      <c r="P49" s="27"/>
    </row>
    <row r="50" spans="1:16" s="40" customFormat="1" ht="21" thickBot="1">
      <c r="A50" s="115" t="s">
        <v>310</v>
      </c>
      <c r="B50" s="27"/>
      <c r="C50" s="27"/>
      <c r="D50" s="56"/>
      <c r="E50" s="224"/>
      <c r="F50" s="56"/>
      <c r="G50" s="56"/>
      <c r="H50" s="57"/>
      <c r="I50" s="34"/>
      <c r="J50" s="34"/>
      <c r="K50" s="72"/>
      <c r="L50" s="27"/>
      <c r="M50" s="27"/>
      <c r="N50" s="27"/>
      <c r="O50" s="27"/>
      <c r="P50" s="27"/>
    </row>
    <row r="51" spans="1:16" s="40" customFormat="1" ht="35.25">
      <c r="A51" s="72"/>
      <c r="B51" s="116" t="s">
        <v>272</v>
      </c>
      <c r="C51" s="806" t="s">
        <v>273</v>
      </c>
      <c r="D51" s="807"/>
      <c r="E51" s="118" t="s">
        <v>274</v>
      </c>
      <c r="F51" s="117" t="s">
        <v>275</v>
      </c>
      <c r="G51" s="117" t="s">
        <v>276</v>
      </c>
      <c r="H51" s="226" t="s">
        <v>277</v>
      </c>
      <c r="I51" s="118" t="s">
        <v>278</v>
      </c>
      <c r="J51" s="119" t="s">
        <v>279</v>
      </c>
      <c r="K51" s="72"/>
      <c r="L51" s="27"/>
      <c r="M51" s="27"/>
      <c r="N51" s="27"/>
      <c r="O51" s="27"/>
      <c r="P51" s="27"/>
    </row>
    <row r="52" spans="1:16" s="40" customFormat="1" ht="44.25" customHeight="1">
      <c r="A52" s="72"/>
      <c r="B52" s="802" t="s">
        <v>280</v>
      </c>
      <c r="C52" s="130" t="s">
        <v>641</v>
      </c>
      <c r="D52" s="126" t="s">
        <v>311</v>
      </c>
      <c r="E52" s="238" t="b">
        <v>0</v>
      </c>
      <c r="F52" s="246"/>
      <c r="G52" s="246"/>
      <c r="H52" s="770">
        <v>0.4</v>
      </c>
      <c r="I52" s="641"/>
      <c r="J52" s="776"/>
      <c r="K52" s="72"/>
      <c r="L52" s="27"/>
      <c r="M52" s="27"/>
      <c r="N52" s="27"/>
      <c r="O52" s="27"/>
      <c r="P52" s="27"/>
    </row>
    <row r="53" spans="1:16" s="40" customFormat="1" ht="39.75" customHeight="1" thickBot="1">
      <c r="A53" s="72"/>
      <c r="B53" s="803"/>
      <c r="C53" s="129" t="s">
        <v>642</v>
      </c>
      <c r="D53" s="124" t="s">
        <v>312</v>
      </c>
      <c r="E53" s="234" t="b">
        <v>0</v>
      </c>
      <c r="F53" s="245"/>
      <c r="G53" s="245"/>
      <c r="H53" s="804"/>
      <c r="I53" s="703"/>
      <c r="J53" s="805"/>
      <c r="K53" s="72"/>
      <c r="L53" s="27"/>
      <c r="M53" s="27"/>
      <c r="N53" s="27"/>
      <c r="O53" s="27"/>
      <c r="P53" s="27"/>
    </row>
    <row r="54" spans="1:16" s="40" customFormat="1" ht="42" customHeight="1">
      <c r="A54" s="72"/>
      <c r="B54" s="766" t="s">
        <v>282</v>
      </c>
      <c r="C54" s="131" t="s">
        <v>643</v>
      </c>
      <c r="D54" s="125" t="s">
        <v>313</v>
      </c>
      <c r="E54" s="236" t="b">
        <v>0</v>
      </c>
      <c r="F54" s="237"/>
      <c r="G54" s="237"/>
      <c r="H54" s="769">
        <v>1.2</v>
      </c>
      <c r="I54" s="797"/>
      <c r="J54" s="775"/>
      <c r="K54" s="72"/>
      <c r="L54" s="27"/>
      <c r="M54" s="27"/>
      <c r="N54" s="27"/>
      <c r="O54" s="27"/>
      <c r="P54" s="27"/>
    </row>
    <row r="55" spans="1:16" s="40" customFormat="1" ht="48.75" customHeight="1">
      <c r="A55" s="72"/>
      <c r="B55" s="767"/>
      <c r="C55" s="130" t="s">
        <v>644</v>
      </c>
      <c r="D55" s="230" t="s">
        <v>768</v>
      </c>
      <c r="E55" s="238" t="b">
        <v>0</v>
      </c>
      <c r="F55" s="239"/>
      <c r="G55" s="239"/>
      <c r="H55" s="770"/>
      <c r="I55" s="622"/>
      <c r="J55" s="776"/>
      <c r="K55" s="72"/>
      <c r="L55" s="27"/>
      <c r="M55" s="27"/>
      <c r="N55" s="27"/>
      <c r="O55" s="27"/>
      <c r="P55" s="27"/>
    </row>
    <row r="56" spans="1:16" s="40" customFormat="1" ht="42" customHeight="1">
      <c r="A56" s="72"/>
      <c r="B56" s="767"/>
      <c r="C56" s="130" t="s">
        <v>645</v>
      </c>
      <c r="D56" s="126" t="s">
        <v>314</v>
      </c>
      <c r="E56" s="238" t="b">
        <v>0</v>
      </c>
      <c r="F56" s="239"/>
      <c r="G56" s="239"/>
      <c r="H56" s="770"/>
      <c r="I56" s="622"/>
      <c r="J56" s="776"/>
      <c r="K56" s="72"/>
      <c r="L56" s="27"/>
      <c r="M56" s="27"/>
      <c r="N56" s="27"/>
      <c r="O56" s="27"/>
      <c r="P56" s="27"/>
    </row>
    <row r="57" spans="1:16" s="40" customFormat="1" ht="40.5" customHeight="1" thickBot="1">
      <c r="A57" s="72"/>
      <c r="B57" s="768"/>
      <c r="C57" s="129" t="s">
        <v>646</v>
      </c>
      <c r="D57" s="127" t="s">
        <v>315</v>
      </c>
      <c r="E57" s="240" t="b">
        <v>0</v>
      </c>
      <c r="F57" s="241"/>
      <c r="G57" s="241"/>
      <c r="H57" s="771"/>
      <c r="I57" s="798"/>
      <c r="J57" s="777"/>
      <c r="K57" s="72"/>
      <c r="L57" s="27"/>
      <c r="M57" s="27"/>
      <c r="N57" s="27"/>
      <c r="O57" s="27"/>
      <c r="P57" s="27"/>
    </row>
    <row r="58" spans="1:16" s="40" customFormat="1" ht="39.75" customHeight="1">
      <c r="A58" s="72"/>
      <c r="B58" s="778" t="s">
        <v>289</v>
      </c>
      <c r="C58" s="131" t="s">
        <v>647</v>
      </c>
      <c r="D58" s="128" t="s">
        <v>316</v>
      </c>
      <c r="E58" s="242" t="b">
        <v>0</v>
      </c>
      <c r="F58" s="243"/>
      <c r="G58" s="243"/>
      <c r="H58" s="780">
        <v>0.4</v>
      </c>
      <c r="I58" s="801"/>
      <c r="J58" s="782"/>
      <c r="K58" s="72"/>
      <c r="L58" s="27"/>
      <c r="M58" s="27"/>
      <c r="N58" s="27"/>
      <c r="O58" s="27"/>
      <c r="P58" s="27"/>
    </row>
    <row r="59" spans="1:16" s="40" customFormat="1" ht="40.5" customHeight="1">
      <c r="A59" s="72"/>
      <c r="B59" s="779"/>
      <c r="C59" s="130" t="s">
        <v>648</v>
      </c>
      <c r="D59" s="126" t="s">
        <v>317</v>
      </c>
      <c r="E59" s="238" t="b">
        <v>0</v>
      </c>
      <c r="F59" s="239"/>
      <c r="G59" s="239"/>
      <c r="H59" s="770"/>
      <c r="I59" s="622"/>
      <c r="J59" s="776"/>
      <c r="K59" s="72"/>
      <c r="L59" s="27"/>
      <c r="M59" s="27"/>
      <c r="N59" s="27"/>
      <c r="O59" s="27"/>
      <c r="P59" s="27"/>
    </row>
    <row r="60" spans="1:16" s="40" customFormat="1" ht="48" customHeight="1">
      <c r="A60" s="72"/>
      <c r="B60" s="779"/>
      <c r="C60" s="130" t="s">
        <v>649</v>
      </c>
      <c r="D60" s="126" t="s">
        <v>318</v>
      </c>
      <c r="E60" s="238" t="b">
        <v>0</v>
      </c>
      <c r="F60" s="239"/>
      <c r="G60" s="239"/>
      <c r="H60" s="770"/>
      <c r="I60" s="622"/>
      <c r="J60" s="776"/>
      <c r="K60" s="72"/>
      <c r="L60" s="27"/>
      <c r="M60" s="27"/>
      <c r="N60" s="27"/>
      <c r="O60" s="27"/>
      <c r="P60" s="27"/>
    </row>
    <row r="61" spans="1:16" s="40" customFormat="1" ht="22.5" customHeight="1">
      <c r="A61" s="72"/>
      <c r="B61" s="791" t="s">
        <v>175</v>
      </c>
      <c r="C61" s="792"/>
      <c r="D61" s="793"/>
      <c r="E61" s="793"/>
      <c r="F61" s="793"/>
      <c r="G61" s="793"/>
      <c r="H61" s="59">
        <f>SUM(H52:H60)</f>
        <v>2</v>
      </c>
      <c r="I61" s="60">
        <f>SUM(I52:I60)</f>
        <v>0</v>
      </c>
      <c r="J61" s="120"/>
      <c r="K61" s="75"/>
    </row>
    <row r="62" spans="1:16" s="40" customFormat="1">
      <c r="A62" s="72"/>
      <c r="B62" s="783" t="s">
        <v>614</v>
      </c>
      <c r="C62" s="784"/>
      <c r="D62" s="785"/>
      <c r="E62" s="785"/>
      <c r="F62" s="785"/>
      <c r="G62" s="785"/>
      <c r="H62" s="785"/>
      <c r="I62" s="785"/>
      <c r="J62" s="786"/>
      <c r="K62" s="75"/>
    </row>
    <row r="63" spans="1:16" s="40" customFormat="1" ht="25.5" customHeight="1" thickBot="1">
      <c r="A63" s="72"/>
      <c r="B63" s="787"/>
      <c r="C63" s="788"/>
      <c r="D63" s="789"/>
      <c r="E63" s="789"/>
      <c r="F63" s="789"/>
      <c r="G63" s="789"/>
      <c r="H63" s="789"/>
      <c r="I63" s="789"/>
      <c r="J63" s="790"/>
      <c r="K63" s="75"/>
    </row>
    <row r="64" spans="1:16" ht="18" customHeight="1"/>
    <row r="65" spans="1:11" s="40" customFormat="1" ht="20.25">
      <c r="A65" s="76" t="s">
        <v>270</v>
      </c>
      <c r="B65" s="27"/>
      <c r="C65" s="27"/>
      <c r="D65" s="56"/>
      <c r="E65" s="224"/>
      <c r="F65" s="56"/>
      <c r="G65" s="56"/>
      <c r="H65" s="57"/>
      <c r="I65" s="34"/>
      <c r="J65" s="34"/>
      <c r="K65" s="75"/>
    </row>
    <row r="66" spans="1:11" s="40" customFormat="1" ht="21" thickBot="1">
      <c r="A66" s="115" t="s">
        <v>319</v>
      </c>
      <c r="B66" s="27"/>
      <c r="C66" s="27"/>
      <c r="D66" s="56"/>
      <c r="E66" s="224"/>
      <c r="F66" s="56"/>
      <c r="G66" s="56"/>
      <c r="H66" s="57"/>
      <c r="I66" s="34"/>
      <c r="J66" s="34"/>
      <c r="K66" s="75"/>
    </row>
    <row r="67" spans="1:11" s="40" customFormat="1" ht="35.25">
      <c r="A67" s="72"/>
      <c r="B67" s="116" t="s">
        <v>272</v>
      </c>
      <c r="C67" s="806" t="s">
        <v>273</v>
      </c>
      <c r="D67" s="807"/>
      <c r="E67" s="118" t="s">
        <v>274</v>
      </c>
      <c r="F67" s="117" t="s">
        <v>275</v>
      </c>
      <c r="G67" s="117" t="s">
        <v>276</v>
      </c>
      <c r="H67" s="226" t="s">
        <v>277</v>
      </c>
      <c r="I67" s="118" t="s">
        <v>278</v>
      </c>
      <c r="J67" s="119" t="s">
        <v>279</v>
      </c>
      <c r="K67" s="75"/>
    </row>
    <row r="68" spans="1:11" s="40" customFormat="1" ht="44.25" customHeight="1">
      <c r="A68" s="72"/>
      <c r="B68" s="802" t="s">
        <v>280</v>
      </c>
      <c r="C68" s="130" t="s">
        <v>650</v>
      </c>
      <c r="D68" s="126" t="s">
        <v>320</v>
      </c>
      <c r="E68" s="238" t="b">
        <v>0</v>
      </c>
      <c r="F68" s="246"/>
      <c r="G68" s="246"/>
      <c r="H68" s="770">
        <v>0.8</v>
      </c>
      <c r="I68" s="641"/>
      <c r="J68" s="776"/>
      <c r="K68" s="75"/>
    </row>
    <row r="69" spans="1:11" s="40" customFormat="1" ht="44.25" customHeight="1">
      <c r="A69" s="72"/>
      <c r="B69" s="802"/>
      <c r="C69" s="130" t="s">
        <v>651</v>
      </c>
      <c r="D69" s="126" t="s">
        <v>321</v>
      </c>
      <c r="E69" s="238" t="b">
        <v>0</v>
      </c>
      <c r="F69" s="246"/>
      <c r="G69" s="246"/>
      <c r="H69" s="770"/>
      <c r="I69" s="641"/>
      <c r="J69" s="776"/>
      <c r="K69" s="75"/>
    </row>
    <row r="70" spans="1:11" s="40" customFormat="1" ht="39.75" customHeight="1" thickBot="1">
      <c r="A70" s="72"/>
      <c r="B70" s="803"/>
      <c r="C70" s="129" t="s">
        <v>652</v>
      </c>
      <c r="D70" s="124" t="s">
        <v>322</v>
      </c>
      <c r="E70" s="234" t="b">
        <v>0</v>
      </c>
      <c r="F70" s="245"/>
      <c r="G70" s="245"/>
      <c r="H70" s="804"/>
      <c r="I70" s="703"/>
      <c r="J70" s="805"/>
      <c r="K70" s="75"/>
    </row>
    <row r="71" spans="1:11" s="40" customFormat="1" ht="42" customHeight="1">
      <c r="A71" s="72"/>
      <c r="B71" s="766" t="s">
        <v>282</v>
      </c>
      <c r="C71" s="131" t="s">
        <v>653</v>
      </c>
      <c r="D71" s="125" t="s">
        <v>323</v>
      </c>
      <c r="E71" s="236" t="b">
        <v>0</v>
      </c>
      <c r="F71" s="237"/>
      <c r="G71" s="237"/>
      <c r="H71" s="769">
        <v>0.8</v>
      </c>
      <c r="I71" s="797"/>
      <c r="J71" s="775"/>
      <c r="K71" s="75"/>
    </row>
    <row r="72" spans="1:11" s="40" customFormat="1" ht="48.75" customHeight="1">
      <c r="A72" s="72"/>
      <c r="B72" s="767"/>
      <c r="C72" s="130" t="s">
        <v>654</v>
      </c>
      <c r="D72" s="126" t="s">
        <v>324</v>
      </c>
      <c r="E72" s="238" t="b">
        <v>0</v>
      </c>
      <c r="F72" s="239"/>
      <c r="G72" s="239"/>
      <c r="H72" s="770"/>
      <c r="I72" s="622"/>
      <c r="J72" s="776"/>
      <c r="K72" s="75"/>
    </row>
    <row r="73" spans="1:11" s="40" customFormat="1" ht="42" customHeight="1">
      <c r="A73" s="72"/>
      <c r="B73" s="767"/>
      <c r="C73" s="130" t="s">
        <v>655</v>
      </c>
      <c r="D73" s="126" t="s">
        <v>325</v>
      </c>
      <c r="E73" s="238" t="b">
        <v>0</v>
      </c>
      <c r="F73" s="239"/>
      <c r="G73" s="239"/>
      <c r="H73" s="770"/>
      <c r="I73" s="622"/>
      <c r="J73" s="776"/>
      <c r="K73" s="75"/>
    </row>
    <row r="74" spans="1:11" s="40" customFormat="1" ht="40.5" customHeight="1" thickBot="1">
      <c r="A74" s="72"/>
      <c r="B74" s="768"/>
      <c r="C74" s="129" t="s">
        <v>656</v>
      </c>
      <c r="D74" s="231" t="s">
        <v>769</v>
      </c>
      <c r="E74" s="240" t="b">
        <v>0</v>
      </c>
      <c r="F74" s="241"/>
      <c r="G74" s="241"/>
      <c r="H74" s="771"/>
      <c r="I74" s="798"/>
      <c r="J74" s="777"/>
      <c r="K74" s="75"/>
    </row>
    <row r="75" spans="1:11" s="40" customFormat="1" ht="39.75" customHeight="1">
      <c r="A75" s="72"/>
      <c r="B75" s="778" t="s">
        <v>289</v>
      </c>
      <c r="C75" s="131" t="s">
        <v>657</v>
      </c>
      <c r="D75" s="128" t="s">
        <v>326</v>
      </c>
      <c r="E75" s="242" t="b">
        <v>0</v>
      </c>
      <c r="F75" s="243"/>
      <c r="G75" s="243"/>
      <c r="H75" s="780">
        <v>0.4</v>
      </c>
      <c r="I75" s="801"/>
      <c r="J75" s="782"/>
      <c r="K75" s="75"/>
    </row>
    <row r="76" spans="1:11" s="40" customFormat="1" ht="40.5" customHeight="1">
      <c r="A76" s="72"/>
      <c r="B76" s="779"/>
      <c r="C76" s="130" t="s">
        <v>658</v>
      </c>
      <c r="D76" s="126" t="s">
        <v>320</v>
      </c>
      <c r="E76" s="238" t="b">
        <v>0</v>
      </c>
      <c r="F76" s="239"/>
      <c r="G76" s="239"/>
      <c r="H76" s="770"/>
      <c r="I76" s="622"/>
      <c r="J76" s="776"/>
      <c r="K76" s="75"/>
    </row>
    <row r="77" spans="1:11" s="40" customFormat="1" ht="25.5" customHeight="1">
      <c r="A77" s="72"/>
      <c r="B77" s="791" t="s">
        <v>175</v>
      </c>
      <c r="C77" s="792"/>
      <c r="D77" s="793"/>
      <c r="E77" s="793"/>
      <c r="F77" s="793"/>
      <c r="G77" s="793"/>
      <c r="H77" s="59">
        <f>SUM(H68:H76)</f>
        <v>2</v>
      </c>
      <c r="I77" s="60">
        <f>SUM(I68:I76)</f>
        <v>0</v>
      </c>
      <c r="J77" s="120"/>
      <c r="K77" s="75"/>
    </row>
    <row r="78" spans="1:11" s="40" customFormat="1">
      <c r="A78" s="72"/>
      <c r="B78" s="783" t="s">
        <v>614</v>
      </c>
      <c r="C78" s="784"/>
      <c r="D78" s="785"/>
      <c r="E78" s="785"/>
      <c r="F78" s="785"/>
      <c r="G78" s="785"/>
      <c r="H78" s="785"/>
      <c r="I78" s="785"/>
      <c r="J78" s="786"/>
      <c r="K78" s="75"/>
    </row>
    <row r="79" spans="1:11" s="40" customFormat="1" ht="23.45" customHeight="1" thickBot="1">
      <c r="A79" s="72"/>
      <c r="B79" s="787"/>
      <c r="C79" s="788"/>
      <c r="D79" s="789"/>
      <c r="E79" s="789"/>
      <c r="F79" s="789"/>
      <c r="G79" s="789"/>
      <c r="H79" s="789"/>
      <c r="I79" s="789"/>
      <c r="J79" s="790"/>
      <c r="K79" s="75"/>
    </row>
    <row r="80" spans="1:11" ht="22.5" customHeight="1"/>
    <row r="81" spans="1:11" s="40" customFormat="1" ht="20.25">
      <c r="A81" s="76" t="s">
        <v>270</v>
      </c>
      <c r="B81" s="27"/>
      <c r="C81" s="27"/>
      <c r="D81" s="56"/>
      <c r="E81" s="224"/>
      <c r="F81" s="56"/>
      <c r="G81" s="56"/>
      <c r="H81" s="57"/>
      <c r="I81" s="34"/>
      <c r="J81" s="34"/>
      <c r="K81" s="75"/>
    </row>
    <row r="82" spans="1:11" s="40" customFormat="1" ht="21" thickBot="1">
      <c r="A82" s="115" t="s">
        <v>327</v>
      </c>
      <c r="B82" s="27"/>
      <c r="C82" s="27"/>
      <c r="D82" s="56"/>
      <c r="E82" s="224"/>
      <c r="F82" s="56"/>
      <c r="G82" s="56"/>
      <c r="H82" s="57"/>
      <c r="I82" s="34"/>
      <c r="J82" s="34"/>
      <c r="K82" s="75"/>
    </row>
    <row r="83" spans="1:11" s="40" customFormat="1" ht="35.25">
      <c r="A83" s="72"/>
      <c r="B83" s="116" t="s">
        <v>272</v>
      </c>
      <c r="C83" s="806" t="s">
        <v>273</v>
      </c>
      <c r="D83" s="807"/>
      <c r="E83" s="118" t="s">
        <v>274</v>
      </c>
      <c r="F83" s="117" t="s">
        <v>275</v>
      </c>
      <c r="G83" s="117" t="s">
        <v>276</v>
      </c>
      <c r="H83" s="226" t="s">
        <v>277</v>
      </c>
      <c r="I83" s="118" t="s">
        <v>278</v>
      </c>
      <c r="J83" s="119" t="s">
        <v>279</v>
      </c>
      <c r="K83" s="75"/>
    </row>
    <row r="84" spans="1:11" s="40" customFormat="1" ht="44.25" customHeight="1">
      <c r="A84" s="72"/>
      <c r="B84" s="802" t="s">
        <v>280</v>
      </c>
      <c r="C84" s="130" t="s">
        <v>659</v>
      </c>
      <c r="D84" s="232" t="s">
        <v>770</v>
      </c>
      <c r="E84" s="238" t="b">
        <v>0</v>
      </c>
      <c r="F84" s="246"/>
      <c r="G84" s="246"/>
      <c r="H84" s="770">
        <v>0.4</v>
      </c>
      <c r="I84" s="641"/>
      <c r="J84" s="776"/>
      <c r="K84" s="75"/>
    </row>
    <row r="85" spans="1:11" s="40" customFormat="1" ht="44.25" customHeight="1" thickBot="1">
      <c r="A85" s="72"/>
      <c r="B85" s="803"/>
      <c r="C85" s="129" t="s">
        <v>660</v>
      </c>
      <c r="D85" s="142" t="s">
        <v>771</v>
      </c>
      <c r="E85" s="234" t="b">
        <v>0</v>
      </c>
      <c r="F85" s="245"/>
      <c r="G85" s="245"/>
      <c r="H85" s="804"/>
      <c r="I85" s="703"/>
      <c r="J85" s="805"/>
      <c r="K85" s="75"/>
    </row>
    <row r="86" spans="1:11" s="40" customFormat="1" ht="42" customHeight="1">
      <c r="A86" s="72"/>
      <c r="B86" s="766" t="s">
        <v>282</v>
      </c>
      <c r="C86" s="131" t="s">
        <v>661</v>
      </c>
      <c r="D86" s="125" t="s">
        <v>328</v>
      </c>
      <c r="E86" s="236" t="b">
        <v>0</v>
      </c>
      <c r="F86" s="237"/>
      <c r="G86" s="237"/>
      <c r="H86" s="769">
        <v>1.2</v>
      </c>
      <c r="I86" s="797"/>
      <c r="J86" s="775"/>
      <c r="K86" s="75"/>
    </row>
    <row r="87" spans="1:11" s="40" customFormat="1" ht="48.75" customHeight="1">
      <c r="A87" s="72"/>
      <c r="B87" s="767"/>
      <c r="C87" s="130" t="s">
        <v>662</v>
      </c>
      <c r="D87" s="126" t="s">
        <v>329</v>
      </c>
      <c r="E87" s="238" t="b">
        <v>0</v>
      </c>
      <c r="F87" s="239"/>
      <c r="G87" s="239"/>
      <c r="H87" s="770"/>
      <c r="I87" s="622"/>
      <c r="J87" s="776"/>
      <c r="K87" s="75"/>
    </row>
    <row r="88" spans="1:11" s="40" customFormat="1" ht="42" customHeight="1">
      <c r="A88" s="72"/>
      <c r="B88" s="767"/>
      <c r="C88" s="130" t="s">
        <v>663</v>
      </c>
      <c r="D88" s="230" t="s">
        <v>772</v>
      </c>
      <c r="E88" s="238" t="b">
        <v>0</v>
      </c>
      <c r="F88" s="239"/>
      <c r="G88" s="239"/>
      <c r="H88" s="770"/>
      <c r="I88" s="622"/>
      <c r="J88" s="776"/>
      <c r="K88" s="75"/>
    </row>
    <row r="89" spans="1:11" s="40" customFormat="1" ht="40.5" customHeight="1" thickBot="1">
      <c r="A89" s="72"/>
      <c r="B89" s="768"/>
      <c r="C89" s="129" t="s">
        <v>664</v>
      </c>
      <c r="D89" s="231" t="s">
        <v>773</v>
      </c>
      <c r="E89" s="240" t="b">
        <v>0</v>
      </c>
      <c r="F89" s="241"/>
      <c r="G89" s="241"/>
      <c r="H89" s="771"/>
      <c r="I89" s="798"/>
      <c r="J89" s="777"/>
      <c r="K89" s="75"/>
    </row>
    <row r="90" spans="1:11" s="40" customFormat="1" ht="39.75" customHeight="1">
      <c r="A90" s="72"/>
      <c r="B90" s="778" t="s">
        <v>289</v>
      </c>
      <c r="C90" s="131" t="s">
        <v>665</v>
      </c>
      <c r="D90" s="233" t="s">
        <v>775</v>
      </c>
      <c r="E90" s="242" t="b">
        <v>0</v>
      </c>
      <c r="F90" s="243"/>
      <c r="G90" s="243"/>
      <c r="H90" s="780">
        <v>0.4</v>
      </c>
      <c r="I90" s="801"/>
      <c r="J90" s="782"/>
      <c r="K90" s="75"/>
    </row>
    <row r="91" spans="1:11" s="40" customFormat="1" ht="40.5" customHeight="1">
      <c r="A91" s="75"/>
      <c r="B91" s="779"/>
      <c r="C91" s="130" t="s">
        <v>666</v>
      </c>
      <c r="D91" s="230" t="s">
        <v>774</v>
      </c>
      <c r="E91" s="238" t="b">
        <v>0</v>
      </c>
      <c r="F91" s="239"/>
      <c r="G91" s="239"/>
      <c r="H91" s="770"/>
      <c r="I91" s="622"/>
      <c r="J91" s="776"/>
      <c r="K91" s="75"/>
    </row>
    <row r="92" spans="1:11" s="40" customFormat="1" ht="21.6" customHeight="1">
      <c r="A92" s="75"/>
      <c r="B92" s="791" t="s">
        <v>175</v>
      </c>
      <c r="C92" s="792"/>
      <c r="D92" s="793"/>
      <c r="E92" s="793"/>
      <c r="F92" s="793"/>
      <c r="G92" s="793"/>
      <c r="H92" s="59">
        <f>SUM(H84:H91)</f>
        <v>2</v>
      </c>
      <c r="I92" s="60">
        <f>SUM(I84:I91)</f>
        <v>0</v>
      </c>
      <c r="J92" s="120"/>
      <c r="K92" s="75"/>
    </row>
    <row r="93" spans="1:11" s="40" customFormat="1">
      <c r="A93" s="75"/>
      <c r="B93" s="783" t="s">
        <v>614</v>
      </c>
      <c r="C93" s="784"/>
      <c r="D93" s="785"/>
      <c r="E93" s="785"/>
      <c r="F93" s="785"/>
      <c r="G93" s="785"/>
      <c r="H93" s="785"/>
      <c r="I93" s="785"/>
      <c r="J93" s="786"/>
      <c r="K93" s="75"/>
    </row>
    <row r="94" spans="1:11" s="40" customFormat="1" ht="27" customHeight="1" thickBot="1">
      <c r="A94" s="75"/>
      <c r="B94" s="787"/>
      <c r="C94" s="788"/>
      <c r="D94" s="789"/>
      <c r="E94" s="789"/>
      <c r="F94" s="789"/>
      <c r="G94" s="789"/>
      <c r="H94" s="789"/>
      <c r="I94" s="789"/>
      <c r="J94" s="790"/>
      <c r="K94" s="75"/>
    </row>
  </sheetData>
  <sheetProtection sheet="1" scenarios="1" formatCells="0" formatColumns="0" formatRows="0" insertHyperlinks="0"/>
  <mergeCells count="82">
    <mergeCell ref="C83:D83"/>
    <mergeCell ref="C4:D4"/>
    <mergeCell ref="C20:D20"/>
    <mergeCell ref="C33:D33"/>
    <mergeCell ref="C51:D51"/>
    <mergeCell ref="C67:D67"/>
    <mergeCell ref="B78:J79"/>
    <mergeCell ref="B68:B70"/>
    <mergeCell ref="H68:H70"/>
    <mergeCell ref="I68:I70"/>
    <mergeCell ref="J68:J70"/>
    <mergeCell ref="B71:B74"/>
    <mergeCell ref="H71:H74"/>
    <mergeCell ref="I71:I74"/>
    <mergeCell ref="J71:J74"/>
    <mergeCell ref="B75:B76"/>
    <mergeCell ref="B93:J94"/>
    <mergeCell ref="B84:B85"/>
    <mergeCell ref="H84:H85"/>
    <mergeCell ref="I84:I85"/>
    <mergeCell ref="J84:J85"/>
    <mergeCell ref="B86:B89"/>
    <mergeCell ref="H86:H89"/>
    <mergeCell ref="I86:I89"/>
    <mergeCell ref="J86:J89"/>
    <mergeCell ref="B90:B91"/>
    <mergeCell ref="H90:H91"/>
    <mergeCell ref="I90:I91"/>
    <mergeCell ref="J90:J91"/>
    <mergeCell ref="B92:G92"/>
    <mergeCell ref="H75:H76"/>
    <mergeCell ref="I75:I76"/>
    <mergeCell ref="J75:J76"/>
    <mergeCell ref="B77:G77"/>
    <mergeCell ref="B62:J63"/>
    <mergeCell ref="B52:B53"/>
    <mergeCell ref="H52:H53"/>
    <mergeCell ref="I52:I53"/>
    <mergeCell ref="J52:J53"/>
    <mergeCell ref="B54:B57"/>
    <mergeCell ref="H54:H57"/>
    <mergeCell ref="I54:I57"/>
    <mergeCell ref="J54:J57"/>
    <mergeCell ref="B58:B60"/>
    <mergeCell ref="H58:H60"/>
    <mergeCell ref="I58:I60"/>
    <mergeCell ref="J58:J60"/>
    <mergeCell ref="B61:G61"/>
    <mergeCell ref="B46:J47"/>
    <mergeCell ref="B34:B36"/>
    <mergeCell ref="H34:H36"/>
    <mergeCell ref="I34:I36"/>
    <mergeCell ref="J34:J36"/>
    <mergeCell ref="B37:B41"/>
    <mergeCell ref="H37:H41"/>
    <mergeCell ref="I37:I41"/>
    <mergeCell ref="J37:J41"/>
    <mergeCell ref="B42:B44"/>
    <mergeCell ref="H42:H44"/>
    <mergeCell ref="I42:I44"/>
    <mergeCell ref="J42:J44"/>
    <mergeCell ref="B45:G45"/>
    <mergeCell ref="B28:J29"/>
    <mergeCell ref="B14:G14"/>
    <mergeCell ref="B15:J16"/>
    <mergeCell ref="B22:B24"/>
    <mergeCell ref="H22:H24"/>
    <mergeCell ref="I22:I24"/>
    <mergeCell ref="J22:J24"/>
    <mergeCell ref="B25:B26"/>
    <mergeCell ref="H25:H26"/>
    <mergeCell ref="I25:I26"/>
    <mergeCell ref="J25:J26"/>
    <mergeCell ref="B27:G27"/>
    <mergeCell ref="B6:B11"/>
    <mergeCell ref="H6:H11"/>
    <mergeCell ref="I6:I11"/>
    <mergeCell ref="J6:J11"/>
    <mergeCell ref="B12:B13"/>
    <mergeCell ref="H12:H13"/>
    <mergeCell ref="I12:I13"/>
    <mergeCell ref="J12:J13"/>
  </mergeCells>
  <phoneticPr fontId="7" type="noConversion"/>
  <printOptions horizont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rowBreaks count="5" manualBreakCount="5">
    <brk id="17" max="9" man="1"/>
    <brk id="30" max="9" man="1"/>
    <brk id="48" max="9" man="1"/>
    <brk id="64" max="9" man="1"/>
    <brk id="8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F723-C78E-44D1-A84F-DF72155B6645}">
  <dimension ref="A1:P32"/>
  <sheetViews>
    <sheetView view="pageBreakPreview" zoomScale="90" zoomScaleNormal="100" zoomScaleSheetLayoutView="90" workbookViewId="0">
      <selection activeCell="I19" sqref="I19:I20"/>
    </sheetView>
  </sheetViews>
  <sheetFormatPr defaultColWidth="8.78125" defaultRowHeight="14.25"/>
  <cols>
    <col min="1" max="1" width="2.52734375" style="27" customWidth="1"/>
    <col min="2" max="2" width="10.375" style="27" customWidth="1"/>
    <col min="3" max="3" width="7.44921875" style="27" customWidth="1"/>
    <col min="4" max="4" width="66.52734375" style="56" customWidth="1"/>
    <col min="5" max="5" width="8.24609375" style="56" customWidth="1"/>
    <col min="6" max="6" width="58.67578125" style="56" customWidth="1"/>
    <col min="7" max="7" width="19.95703125" style="56" customWidth="1"/>
    <col min="8" max="8" width="6.3828125" style="61" customWidth="1"/>
    <col min="9" max="10" width="6.3828125" style="34" customWidth="1"/>
    <col min="11" max="11" width="2.39453125" style="27" customWidth="1"/>
    <col min="12" max="12" width="8.78125" style="27" customWidth="1"/>
    <col min="13" max="16384" width="8.78125" style="27"/>
  </cols>
  <sheetData>
    <row r="1" spans="1:16" s="40" customFormat="1" ht="20.25">
      <c r="A1" s="54" t="s">
        <v>330</v>
      </c>
      <c r="B1" s="27"/>
      <c r="C1" s="27"/>
      <c r="D1" s="56"/>
      <c r="E1" s="56"/>
      <c r="F1" s="56"/>
      <c r="G1" s="56"/>
      <c r="H1" s="61"/>
      <c r="I1" s="34"/>
      <c r="J1" s="34"/>
      <c r="K1" s="55"/>
      <c r="L1" s="27"/>
      <c r="M1" s="27"/>
      <c r="N1" s="27"/>
      <c r="O1" s="27"/>
      <c r="P1" s="27"/>
    </row>
    <row r="2" spans="1:16" s="40" customFormat="1" ht="21" thickBot="1">
      <c r="A2" s="58" t="s">
        <v>331</v>
      </c>
      <c r="B2" s="27"/>
      <c r="C2" s="27"/>
      <c r="D2" s="56"/>
      <c r="E2" s="56"/>
      <c r="F2" s="56"/>
      <c r="G2" s="56"/>
      <c r="H2" s="61"/>
      <c r="I2" s="34"/>
      <c r="J2" s="34"/>
      <c r="K2" s="27"/>
      <c r="L2" s="27"/>
      <c r="M2" s="27"/>
      <c r="N2" s="27"/>
      <c r="O2" s="27"/>
      <c r="P2" s="27"/>
    </row>
    <row r="3" spans="1:16" s="40" customFormat="1" ht="30" customHeight="1">
      <c r="A3" s="27"/>
      <c r="B3" s="116" t="s">
        <v>272</v>
      </c>
      <c r="C3" s="806" t="s">
        <v>273</v>
      </c>
      <c r="D3" s="807"/>
      <c r="E3" s="118" t="s">
        <v>274</v>
      </c>
      <c r="F3" s="117" t="s">
        <v>275</v>
      </c>
      <c r="G3" s="117" t="s">
        <v>276</v>
      </c>
      <c r="H3" s="133" t="s">
        <v>277</v>
      </c>
      <c r="I3" s="118" t="s">
        <v>278</v>
      </c>
      <c r="J3" s="119" t="s">
        <v>279</v>
      </c>
      <c r="K3" s="27"/>
      <c r="L3" s="27"/>
      <c r="M3" s="27"/>
      <c r="N3" s="27"/>
      <c r="O3" s="27"/>
      <c r="P3" s="27"/>
    </row>
    <row r="4" spans="1:16" s="40" customFormat="1" ht="35.1" customHeight="1">
      <c r="A4" s="27"/>
      <c r="B4" s="802" t="s">
        <v>280</v>
      </c>
      <c r="C4" s="130" t="s">
        <v>667</v>
      </c>
      <c r="D4" s="126" t="s">
        <v>332</v>
      </c>
      <c r="E4" s="238" t="b">
        <v>0</v>
      </c>
      <c r="F4" s="239"/>
      <c r="G4" s="239"/>
      <c r="H4" s="808">
        <v>1.6</v>
      </c>
      <c r="I4" s="622"/>
      <c r="J4" s="810"/>
      <c r="K4" s="27"/>
      <c r="L4" s="27"/>
      <c r="M4" s="27"/>
      <c r="N4" s="27"/>
      <c r="O4" s="27"/>
      <c r="P4" s="27"/>
    </row>
    <row r="5" spans="1:16" s="40" customFormat="1" ht="35.1" customHeight="1" thickBot="1">
      <c r="A5" s="27"/>
      <c r="B5" s="803"/>
      <c r="C5" s="129" t="s">
        <v>668</v>
      </c>
      <c r="D5" s="142" t="s">
        <v>777</v>
      </c>
      <c r="E5" s="234" t="b">
        <v>0</v>
      </c>
      <c r="F5" s="235"/>
      <c r="G5" s="235"/>
      <c r="H5" s="809"/>
      <c r="I5" s="704"/>
      <c r="J5" s="811"/>
      <c r="K5" s="27"/>
      <c r="L5" s="27"/>
      <c r="M5" s="27"/>
      <c r="N5" s="27"/>
      <c r="O5" s="27"/>
      <c r="P5" s="27"/>
    </row>
    <row r="6" spans="1:16" s="40" customFormat="1" ht="35.1" customHeight="1">
      <c r="A6" s="27"/>
      <c r="B6" s="766" t="s">
        <v>282</v>
      </c>
      <c r="C6" s="131" t="s">
        <v>669</v>
      </c>
      <c r="D6" s="143" t="s">
        <v>776</v>
      </c>
      <c r="E6" s="236" t="b">
        <v>0</v>
      </c>
      <c r="F6" s="237"/>
      <c r="G6" s="237"/>
      <c r="H6" s="812">
        <v>1.2</v>
      </c>
      <c r="I6" s="797"/>
      <c r="J6" s="775"/>
      <c r="K6" s="27"/>
      <c r="L6" s="27"/>
      <c r="M6" s="27"/>
      <c r="N6" s="27"/>
      <c r="O6" s="27"/>
      <c r="P6" s="27"/>
    </row>
    <row r="7" spans="1:16" s="40" customFormat="1" ht="35.1" customHeight="1">
      <c r="A7" s="27"/>
      <c r="B7" s="767"/>
      <c r="C7" s="130" t="s">
        <v>670</v>
      </c>
      <c r="D7" s="126" t="s">
        <v>333</v>
      </c>
      <c r="E7" s="238" t="b">
        <v>0</v>
      </c>
      <c r="F7" s="239"/>
      <c r="G7" s="239"/>
      <c r="H7" s="808"/>
      <c r="I7" s="622"/>
      <c r="J7" s="776"/>
      <c r="K7" s="27"/>
      <c r="L7" s="27"/>
      <c r="M7" s="27"/>
      <c r="N7" s="27"/>
      <c r="O7" s="27"/>
      <c r="P7" s="27"/>
    </row>
    <row r="8" spans="1:16" s="40" customFormat="1" ht="35.1" customHeight="1">
      <c r="A8" s="27"/>
      <c r="B8" s="767"/>
      <c r="C8" s="130" t="s">
        <v>671</v>
      </c>
      <c r="D8" s="126" t="s">
        <v>334</v>
      </c>
      <c r="E8" s="238" t="b">
        <v>0</v>
      </c>
      <c r="F8" s="239"/>
      <c r="G8" s="239"/>
      <c r="H8" s="808"/>
      <c r="I8" s="622"/>
      <c r="J8" s="776"/>
      <c r="K8" s="27"/>
      <c r="L8" s="27"/>
      <c r="M8" s="27"/>
      <c r="N8" s="27"/>
      <c r="O8" s="27"/>
      <c r="P8" s="27"/>
    </row>
    <row r="9" spans="1:16" s="40" customFormat="1" ht="35.1" customHeight="1" thickBot="1">
      <c r="A9" s="27"/>
      <c r="B9" s="768"/>
      <c r="C9" s="137" t="s">
        <v>672</v>
      </c>
      <c r="D9" s="127" t="s">
        <v>335</v>
      </c>
      <c r="E9" s="240" t="b">
        <v>0</v>
      </c>
      <c r="F9" s="241"/>
      <c r="G9" s="241"/>
      <c r="H9" s="813"/>
      <c r="I9" s="798"/>
      <c r="J9" s="777"/>
      <c r="K9" s="27"/>
      <c r="L9" s="27"/>
      <c r="M9" s="27"/>
      <c r="N9" s="27"/>
      <c r="O9" s="27"/>
      <c r="P9" s="27"/>
    </row>
    <row r="10" spans="1:16" s="40" customFormat="1" ht="35.1" customHeight="1">
      <c r="A10" s="27"/>
      <c r="B10" s="778" t="s">
        <v>289</v>
      </c>
      <c r="C10" s="136" t="s">
        <v>673</v>
      </c>
      <c r="D10" s="128" t="s">
        <v>336</v>
      </c>
      <c r="E10" s="242" t="b">
        <v>0</v>
      </c>
      <c r="F10" s="243"/>
      <c r="G10" s="243"/>
      <c r="H10" s="814">
        <v>1.2</v>
      </c>
      <c r="I10" s="801"/>
      <c r="J10" s="782"/>
      <c r="K10" s="27"/>
      <c r="L10" s="27"/>
      <c r="M10" s="27"/>
      <c r="N10" s="27"/>
      <c r="O10" s="27"/>
      <c r="P10" s="27"/>
    </row>
    <row r="11" spans="1:16" s="40" customFormat="1" ht="35.1" customHeight="1">
      <c r="A11" s="27"/>
      <c r="B11" s="779"/>
      <c r="C11" s="130" t="s">
        <v>674</v>
      </c>
      <c r="D11" s="126" t="s">
        <v>337</v>
      </c>
      <c r="E11" s="238" t="b">
        <v>0</v>
      </c>
      <c r="F11" s="246"/>
      <c r="G11" s="246"/>
      <c r="H11" s="808"/>
      <c r="I11" s="622"/>
      <c r="J11" s="776"/>
      <c r="K11" s="27"/>
      <c r="L11" s="27"/>
      <c r="M11" s="27"/>
      <c r="N11" s="27"/>
      <c r="O11" s="27"/>
      <c r="P11" s="27"/>
    </row>
    <row r="12" spans="1:16" s="40" customFormat="1" ht="32.25" customHeight="1">
      <c r="A12" s="27"/>
      <c r="B12" s="791" t="s">
        <v>175</v>
      </c>
      <c r="C12" s="793"/>
      <c r="D12" s="793"/>
      <c r="E12" s="793"/>
      <c r="F12" s="793"/>
      <c r="G12" s="793"/>
      <c r="H12" s="63">
        <f>SUM(H4:H11)</f>
        <v>4</v>
      </c>
      <c r="I12" s="64">
        <f>SUM(I4:I11)</f>
        <v>0</v>
      </c>
      <c r="J12" s="134"/>
      <c r="K12" s="27"/>
      <c r="L12" s="27"/>
      <c r="M12" s="27"/>
      <c r="N12" s="27"/>
      <c r="O12" s="27"/>
      <c r="P12" s="27"/>
    </row>
    <row r="13" spans="1:16" s="40" customFormat="1" ht="23.45" customHeight="1">
      <c r="A13" s="27"/>
      <c r="B13" s="783" t="s">
        <v>614</v>
      </c>
      <c r="C13" s="785"/>
      <c r="D13" s="785"/>
      <c r="E13" s="785"/>
      <c r="F13" s="785"/>
      <c r="G13" s="785"/>
      <c r="H13" s="785"/>
      <c r="I13" s="785"/>
      <c r="J13" s="786"/>
      <c r="K13" s="27"/>
      <c r="L13" s="27"/>
      <c r="M13" s="27"/>
      <c r="N13" s="27"/>
      <c r="O13" s="27"/>
      <c r="P13" s="27"/>
    </row>
    <row r="14" spans="1:16" s="40" customFormat="1" ht="23.45" customHeight="1" thickBot="1">
      <c r="A14" s="27"/>
      <c r="B14" s="787"/>
      <c r="C14" s="789"/>
      <c r="D14" s="789"/>
      <c r="E14" s="789"/>
      <c r="F14" s="789"/>
      <c r="G14" s="789"/>
      <c r="H14" s="789"/>
      <c r="I14" s="789"/>
      <c r="J14" s="790"/>
      <c r="K14" s="27"/>
      <c r="L14" s="27"/>
      <c r="M14" s="27"/>
      <c r="N14" s="27"/>
      <c r="O14" s="27"/>
      <c r="P14" s="27"/>
    </row>
    <row r="15" spans="1:16" s="40" customFormat="1" ht="16.899999999999999" customHeight="1">
      <c r="A15" s="27"/>
      <c r="B15" s="65"/>
      <c r="C15" s="65"/>
      <c r="D15" s="65"/>
      <c r="E15" s="65"/>
      <c r="F15" s="65"/>
      <c r="G15" s="65"/>
      <c r="H15" s="66"/>
      <c r="I15" s="65"/>
      <c r="J15" s="65"/>
      <c r="K15" s="27"/>
      <c r="L15" s="27"/>
      <c r="M15" s="27"/>
      <c r="N15" s="27"/>
      <c r="O15" s="27"/>
      <c r="P15" s="27"/>
    </row>
    <row r="16" spans="1:16" s="40" customFormat="1" ht="20.25">
      <c r="A16" s="54" t="s">
        <v>330</v>
      </c>
      <c r="B16" s="27"/>
      <c r="C16" s="27"/>
      <c r="D16" s="56"/>
      <c r="E16" s="56"/>
      <c r="F16" s="56"/>
      <c r="G16" s="56"/>
      <c r="H16" s="61"/>
      <c r="I16" s="34"/>
      <c r="J16" s="34"/>
      <c r="K16" s="55"/>
      <c r="L16" s="27"/>
      <c r="M16" s="27"/>
      <c r="N16" s="27"/>
      <c r="O16" s="27"/>
      <c r="P16" s="27"/>
    </row>
    <row r="17" spans="1:16" s="40" customFormat="1" ht="21" thickBot="1">
      <c r="A17" s="58" t="s">
        <v>338</v>
      </c>
      <c r="B17" s="27"/>
      <c r="C17" s="27"/>
      <c r="D17" s="56"/>
      <c r="E17" s="56"/>
      <c r="F17" s="56"/>
      <c r="G17" s="56"/>
      <c r="H17" s="61"/>
      <c r="I17" s="34"/>
      <c r="J17" s="34"/>
      <c r="K17" s="27"/>
      <c r="L17" s="27"/>
      <c r="M17" s="27"/>
      <c r="N17" s="27"/>
      <c r="O17" s="27"/>
      <c r="P17" s="27"/>
    </row>
    <row r="18" spans="1:16" s="40" customFormat="1" ht="30" customHeight="1">
      <c r="A18" s="27"/>
      <c r="B18" s="116" t="s">
        <v>272</v>
      </c>
      <c r="C18" s="806" t="s">
        <v>273</v>
      </c>
      <c r="D18" s="807"/>
      <c r="E18" s="118" t="s">
        <v>274</v>
      </c>
      <c r="F18" s="118" t="s">
        <v>275</v>
      </c>
      <c r="G18" s="118" t="s">
        <v>276</v>
      </c>
      <c r="H18" s="133" t="s">
        <v>277</v>
      </c>
      <c r="I18" s="118" t="s">
        <v>278</v>
      </c>
      <c r="J18" s="119" t="s">
        <v>279</v>
      </c>
      <c r="K18" s="27"/>
      <c r="L18" s="27"/>
      <c r="M18" s="27"/>
      <c r="N18" s="27"/>
      <c r="O18" s="27"/>
      <c r="P18" s="27"/>
    </row>
    <row r="19" spans="1:16" s="40" customFormat="1" ht="35.1" customHeight="1">
      <c r="A19" s="27"/>
      <c r="B19" s="802" t="s">
        <v>280</v>
      </c>
      <c r="C19" s="130" t="s">
        <v>675</v>
      </c>
      <c r="D19" s="126" t="s">
        <v>339</v>
      </c>
      <c r="E19" s="238" t="b">
        <v>0</v>
      </c>
      <c r="F19" s="245"/>
      <c r="G19" s="245"/>
      <c r="H19" s="808">
        <v>0.4</v>
      </c>
      <c r="I19" s="641"/>
      <c r="J19" s="776"/>
      <c r="K19" s="27"/>
      <c r="L19" s="27"/>
      <c r="M19" s="27"/>
      <c r="N19" s="27"/>
      <c r="O19" s="27"/>
      <c r="P19" s="27"/>
    </row>
    <row r="20" spans="1:16" s="40" customFormat="1" ht="35.1" customHeight="1" thickBot="1">
      <c r="A20" s="27"/>
      <c r="B20" s="803"/>
      <c r="C20" s="129" t="s">
        <v>676</v>
      </c>
      <c r="D20" s="124" t="s">
        <v>340</v>
      </c>
      <c r="E20" s="234" t="b">
        <v>0</v>
      </c>
      <c r="F20" s="245"/>
      <c r="G20" s="245"/>
      <c r="H20" s="809"/>
      <c r="I20" s="703"/>
      <c r="J20" s="805"/>
      <c r="K20" s="27"/>
      <c r="L20" s="27"/>
      <c r="M20" s="27"/>
      <c r="N20" s="27"/>
      <c r="O20" s="27"/>
      <c r="P20" s="27"/>
    </row>
    <row r="21" spans="1:16" s="40" customFormat="1" ht="35.1" customHeight="1">
      <c r="A21" s="27"/>
      <c r="B21" s="766" t="s">
        <v>282</v>
      </c>
      <c r="C21" s="131" t="s">
        <v>677</v>
      </c>
      <c r="D21" s="125" t="s">
        <v>341</v>
      </c>
      <c r="E21" s="236" t="b">
        <v>0</v>
      </c>
      <c r="F21" s="237"/>
      <c r="G21" s="237"/>
      <c r="H21" s="812">
        <v>2.4</v>
      </c>
      <c r="I21" s="797"/>
      <c r="J21" s="775"/>
      <c r="K21" s="27"/>
      <c r="L21" s="27"/>
      <c r="M21" s="27"/>
      <c r="N21" s="27"/>
      <c r="O21" s="27"/>
      <c r="P21" s="27"/>
    </row>
    <row r="22" spans="1:16" s="40" customFormat="1" ht="35.1" customHeight="1">
      <c r="A22" s="27"/>
      <c r="B22" s="767"/>
      <c r="C22" s="130" t="s">
        <v>678</v>
      </c>
      <c r="D22" s="126" t="s">
        <v>342</v>
      </c>
      <c r="E22" s="238" t="b">
        <v>0</v>
      </c>
      <c r="F22" s="239"/>
      <c r="G22" s="239"/>
      <c r="H22" s="808"/>
      <c r="I22" s="622"/>
      <c r="J22" s="776"/>
      <c r="K22" s="27"/>
      <c r="L22" s="27"/>
      <c r="M22" s="27"/>
      <c r="N22" s="27"/>
      <c r="O22" s="27"/>
      <c r="P22" s="27"/>
    </row>
    <row r="23" spans="1:16" s="40" customFormat="1" ht="35.1" customHeight="1">
      <c r="A23" s="27"/>
      <c r="B23" s="767"/>
      <c r="C23" s="130" t="s">
        <v>679</v>
      </c>
      <c r="D23" s="126" t="s">
        <v>343</v>
      </c>
      <c r="E23" s="238" t="b">
        <v>0</v>
      </c>
      <c r="F23" s="239"/>
      <c r="G23" s="239"/>
      <c r="H23" s="808"/>
      <c r="I23" s="622"/>
      <c r="J23" s="776"/>
      <c r="K23" s="27"/>
      <c r="L23" s="27"/>
      <c r="M23" s="27"/>
      <c r="N23" s="27"/>
      <c r="O23" s="27"/>
      <c r="P23" s="27"/>
    </row>
    <row r="24" spans="1:16" s="40" customFormat="1" ht="35.1" customHeight="1">
      <c r="A24" s="27"/>
      <c r="B24" s="767"/>
      <c r="C24" s="130" t="s">
        <v>680</v>
      </c>
      <c r="D24" s="126" t="s">
        <v>344</v>
      </c>
      <c r="E24" s="238" t="b">
        <v>0</v>
      </c>
      <c r="F24" s="239"/>
      <c r="G24" s="239"/>
      <c r="H24" s="808"/>
      <c r="I24" s="622"/>
      <c r="J24" s="776"/>
      <c r="K24" s="27"/>
      <c r="L24" s="27"/>
      <c r="M24" s="27"/>
      <c r="N24" s="27"/>
      <c r="O24" s="27"/>
      <c r="P24" s="27"/>
    </row>
    <row r="25" spans="1:16" s="40" customFormat="1" ht="35.1" customHeight="1" thickBot="1">
      <c r="A25" s="27"/>
      <c r="B25" s="768"/>
      <c r="C25" s="137" t="s">
        <v>681</v>
      </c>
      <c r="D25" s="127" t="s">
        <v>345</v>
      </c>
      <c r="E25" s="240" t="b">
        <v>0</v>
      </c>
      <c r="F25" s="241"/>
      <c r="G25" s="241"/>
      <c r="H25" s="813"/>
      <c r="I25" s="798"/>
      <c r="J25" s="777"/>
      <c r="K25" s="27"/>
      <c r="L25" s="27"/>
      <c r="M25" s="27"/>
      <c r="N25" s="27"/>
      <c r="O25" s="27"/>
      <c r="P25" s="27"/>
    </row>
    <row r="26" spans="1:16" s="40" customFormat="1" ht="35.1" customHeight="1">
      <c r="A26" s="27"/>
      <c r="B26" s="778" t="s">
        <v>289</v>
      </c>
      <c r="C26" s="136" t="s">
        <v>682</v>
      </c>
      <c r="D26" s="128" t="s">
        <v>346</v>
      </c>
      <c r="E26" s="242" t="b">
        <v>0</v>
      </c>
      <c r="F26" s="243"/>
      <c r="G26" s="243"/>
      <c r="H26" s="814">
        <v>1.2</v>
      </c>
      <c r="I26" s="801"/>
      <c r="J26" s="782"/>
      <c r="K26" s="27"/>
      <c r="L26" s="27"/>
      <c r="M26" s="27"/>
      <c r="N26" s="27"/>
      <c r="O26" s="27"/>
      <c r="P26" s="27"/>
    </row>
    <row r="27" spans="1:16" s="40" customFormat="1" ht="35.1" customHeight="1">
      <c r="A27" s="27"/>
      <c r="B27" s="779"/>
      <c r="C27" s="130" t="s">
        <v>683</v>
      </c>
      <c r="D27" s="126" t="s">
        <v>346</v>
      </c>
      <c r="E27" s="238" t="b">
        <v>0</v>
      </c>
      <c r="F27" s="239"/>
      <c r="G27" s="239"/>
      <c r="H27" s="808"/>
      <c r="I27" s="622"/>
      <c r="J27" s="776"/>
      <c r="K27" s="27"/>
      <c r="L27" s="27"/>
      <c r="M27" s="27"/>
      <c r="N27" s="27"/>
      <c r="O27" s="27"/>
      <c r="P27" s="27"/>
    </row>
    <row r="28" spans="1:16" s="40" customFormat="1" ht="35.1" customHeight="1">
      <c r="A28" s="27"/>
      <c r="B28" s="779"/>
      <c r="C28" s="130" t="s">
        <v>684</v>
      </c>
      <c r="D28" s="126" t="s">
        <v>347</v>
      </c>
      <c r="E28" s="238" t="b">
        <v>0</v>
      </c>
      <c r="F28" s="239"/>
      <c r="G28" s="239"/>
      <c r="H28" s="808"/>
      <c r="I28" s="622"/>
      <c r="J28" s="776"/>
      <c r="K28" s="27"/>
      <c r="L28" s="27"/>
      <c r="M28" s="27"/>
      <c r="N28" s="27"/>
      <c r="O28" s="27"/>
      <c r="P28" s="27"/>
    </row>
    <row r="29" spans="1:16" s="40" customFormat="1" ht="35.1" customHeight="1">
      <c r="A29" s="27"/>
      <c r="B29" s="779"/>
      <c r="C29" s="130" t="s">
        <v>685</v>
      </c>
      <c r="D29" s="126" t="s">
        <v>348</v>
      </c>
      <c r="E29" s="238" t="b">
        <v>0</v>
      </c>
      <c r="F29" s="239"/>
      <c r="G29" s="239"/>
      <c r="H29" s="808"/>
      <c r="I29" s="622"/>
      <c r="J29" s="776"/>
      <c r="K29" s="27"/>
      <c r="L29" s="27"/>
      <c r="M29" s="27"/>
      <c r="N29" s="27"/>
      <c r="O29" s="27"/>
      <c r="P29" s="27"/>
    </row>
    <row r="30" spans="1:16" s="40" customFormat="1" ht="32.25" customHeight="1">
      <c r="A30" s="27"/>
      <c r="B30" s="791" t="s">
        <v>175</v>
      </c>
      <c r="C30" s="793"/>
      <c r="D30" s="793"/>
      <c r="E30" s="793"/>
      <c r="F30" s="793"/>
      <c r="G30" s="793"/>
      <c r="H30" s="62">
        <f>SUM(H19:H29)</f>
        <v>4</v>
      </c>
      <c r="I30" s="60">
        <f>SUM(I19:I29)</f>
        <v>0</v>
      </c>
      <c r="J30" s="135"/>
      <c r="K30" s="27"/>
      <c r="L30" s="27"/>
      <c r="M30" s="27"/>
      <c r="N30" s="27"/>
      <c r="O30" s="27"/>
      <c r="P30" s="27"/>
    </row>
    <row r="31" spans="1:16" s="40" customFormat="1" ht="32.25" customHeight="1">
      <c r="A31" s="27"/>
      <c r="B31" s="783" t="s">
        <v>614</v>
      </c>
      <c r="C31" s="785"/>
      <c r="D31" s="785"/>
      <c r="E31" s="785"/>
      <c r="F31" s="785"/>
      <c r="G31" s="785"/>
      <c r="H31" s="785"/>
      <c r="I31" s="785"/>
      <c r="J31" s="786"/>
      <c r="K31" s="27"/>
      <c r="L31" s="27"/>
      <c r="M31" s="27"/>
      <c r="N31" s="27"/>
      <c r="O31" s="27"/>
      <c r="P31" s="27"/>
    </row>
    <row r="32" spans="1:16" s="40" customFormat="1" ht="12.95" customHeight="1" thickBot="1">
      <c r="A32" s="27"/>
      <c r="B32" s="787"/>
      <c r="C32" s="789"/>
      <c r="D32" s="789"/>
      <c r="E32" s="789"/>
      <c r="F32" s="789"/>
      <c r="G32" s="789"/>
      <c r="H32" s="789"/>
      <c r="I32" s="789"/>
      <c r="J32" s="790"/>
      <c r="K32" s="27"/>
      <c r="L32" s="27"/>
      <c r="M32" s="27"/>
      <c r="N32" s="27"/>
      <c r="O32" s="27"/>
      <c r="P32" s="27"/>
    </row>
  </sheetData>
  <sheetProtection algorithmName="SHA-512" hashValue="679KfMfC+PvNxunmHZCi4ZBmBQGl6BDi1UCg4nfshrSPVvuPaB9TlXPCgy5dkvuOkMiuuR45YJjnOJ7a8Zhqsg==" saltValue="1I/pFvHogFj6s2pMovUu/A==" spinCount="100000" sheet="1" scenarios="1" formatCells="0" formatColumns="0" formatRows="0" insertHyperlinks="0"/>
  <mergeCells count="30">
    <mergeCell ref="C3:D3"/>
    <mergeCell ref="C18:D18"/>
    <mergeCell ref="B31:J32"/>
    <mergeCell ref="B19:B20"/>
    <mergeCell ref="H19:H20"/>
    <mergeCell ref="I19:I20"/>
    <mergeCell ref="J19:J20"/>
    <mergeCell ref="B21:B25"/>
    <mergeCell ref="H21:H25"/>
    <mergeCell ref="I21:I25"/>
    <mergeCell ref="J21:J25"/>
    <mergeCell ref="B26:B29"/>
    <mergeCell ref="H26:H29"/>
    <mergeCell ref="I26:I29"/>
    <mergeCell ref="J26:J29"/>
    <mergeCell ref="B30:G30"/>
    <mergeCell ref="B13:J14"/>
    <mergeCell ref="B4:B5"/>
    <mergeCell ref="H4:H5"/>
    <mergeCell ref="I4:I5"/>
    <mergeCell ref="J4:J5"/>
    <mergeCell ref="B6:B9"/>
    <mergeCell ref="H6:H9"/>
    <mergeCell ref="I6:I9"/>
    <mergeCell ref="J6:J9"/>
    <mergeCell ref="B10:B11"/>
    <mergeCell ref="H10:H11"/>
    <mergeCell ref="I10:I11"/>
    <mergeCell ref="J10:J11"/>
    <mergeCell ref="B12:G12"/>
  </mergeCells>
  <phoneticPr fontId="7" type="noConversion"/>
  <printOptions horizont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rowBreaks count="1" manualBreakCount="1">
    <brk id="1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0F12-E8BD-47A7-B11E-759878236F7B}">
  <dimension ref="A1:K80"/>
  <sheetViews>
    <sheetView view="pageBreakPreview" zoomScale="90" zoomScaleNormal="100" zoomScaleSheetLayoutView="90" workbookViewId="0">
      <selection activeCell="O74" sqref="O74"/>
    </sheetView>
  </sheetViews>
  <sheetFormatPr defaultColWidth="9.046875" defaultRowHeight="14.25"/>
  <cols>
    <col min="1" max="1" width="3.32421875" style="500" customWidth="1"/>
    <col min="2" max="2" width="10.640625" style="494" customWidth="1"/>
    <col min="3" max="3" width="8.51171875" style="494" customWidth="1"/>
    <col min="4" max="4" width="59.7421875" style="495" customWidth="1"/>
    <col min="5" max="5" width="8.51171875" style="495" customWidth="1"/>
    <col min="6" max="6" width="60.671875" style="495" customWidth="1"/>
    <col min="7" max="7" width="20.48828125" style="495" customWidth="1"/>
    <col min="8" max="10" width="6.65234375" style="496" customWidth="1"/>
    <col min="11" max="11" width="3.05859375" style="500" customWidth="1"/>
    <col min="12" max="12" width="9.046875" style="494" customWidth="1"/>
    <col min="13" max="16384" width="9.046875" style="494"/>
  </cols>
  <sheetData>
    <row r="1" spans="1:11" s="498" customFormat="1" ht="20.25">
      <c r="A1" s="493" t="s">
        <v>349</v>
      </c>
      <c r="B1" s="494"/>
      <c r="C1" s="494"/>
      <c r="D1" s="495"/>
      <c r="E1" s="495"/>
      <c r="F1" s="495"/>
      <c r="G1" s="495"/>
      <c r="H1" s="496"/>
      <c r="I1" s="496"/>
      <c r="J1" s="496"/>
      <c r="K1" s="497"/>
    </row>
    <row r="2" spans="1:11" s="498" customFormat="1" ht="21" thickBot="1">
      <c r="A2" s="499" t="s">
        <v>350</v>
      </c>
      <c r="B2" s="494"/>
      <c r="C2" s="494"/>
      <c r="D2" s="495"/>
      <c r="E2" s="495"/>
      <c r="F2" s="495"/>
      <c r="G2" s="495"/>
      <c r="H2" s="496"/>
      <c r="I2" s="496"/>
      <c r="J2" s="496"/>
      <c r="K2" s="497"/>
    </row>
    <row r="3" spans="1:11" s="498" customFormat="1" ht="30" customHeight="1">
      <c r="A3" s="500"/>
      <c r="B3" s="501" t="s">
        <v>272</v>
      </c>
      <c r="C3" s="834" t="s">
        <v>273</v>
      </c>
      <c r="D3" s="835"/>
      <c r="E3" s="502" t="s">
        <v>274</v>
      </c>
      <c r="F3" s="502" t="s">
        <v>275</v>
      </c>
      <c r="G3" s="502" t="s">
        <v>276</v>
      </c>
      <c r="H3" s="502" t="s">
        <v>277</v>
      </c>
      <c r="I3" s="502" t="s">
        <v>278</v>
      </c>
      <c r="J3" s="503" t="s">
        <v>279</v>
      </c>
      <c r="K3" s="497"/>
    </row>
    <row r="4" spans="1:11" s="498" customFormat="1" ht="35.1" customHeight="1">
      <c r="A4" s="500"/>
      <c r="B4" s="817" t="s">
        <v>280</v>
      </c>
      <c r="C4" s="504" t="s">
        <v>686</v>
      </c>
      <c r="D4" s="505" t="s">
        <v>351</v>
      </c>
      <c r="E4" s="132" t="b">
        <v>0</v>
      </c>
      <c r="F4" s="247"/>
      <c r="G4" s="247"/>
      <c r="H4" s="819">
        <v>0.8</v>
      </c>
      <c r="I4" s="622"/>
      <c r="J4" s="815"/>
      <c r="K4" s="497"/>
    </row>
    <row r="5" spans="1:11" s="498" customFormat="1" ht="35.1" customHeight="1" thickBot="1">
      <c r="A5" s="500"/>
      <c r="B5" s="818"/>
      <c r="C5" s="506" t="s">
        <v>687</v>
      </c>
      <c r="D5" s="507" t="s">
        <v>352</v>
      </c>
      <c r="E5" s="132" t="b">
        <v>0</v>
      </c>
      <c r="F5" s="248"/>
      <c r="G5" s="248"/>
      <c r="H5" s="820"/>
      <c r="I5" s="704"/>
      <c r="J5" s="816"/>
      <c r="K5" s="497"/>
    </row>
    <row r="6" spans="1:11" s="498" customFormat="1" ht="35.1" customHeight="1">
      <c r="A6" s="500"/>
      <c r="B6" s="822" t="s">
        <v>282</v>
      </c>
      <c r="C6" s="508" t="s">
        <v>688</v>
      </c>
      <c r="D6" s="509" t="s">
        <v>353</v>
      </c>
      <c r="E6" s="140" t="b">
        <v>0</v>
      </c>
      <c r="F6" s="522"/>
      <c r="G6" s="522"/>
      <c r="H6" s="825">
        <v>1.4</v>
      </c>
      <c r="I6" s="797"/>
      <c r="J6" s="827"/>
      <c r="K6" s="497"/>
    </row>
    <row r="7" spans="1:11" s="498" customFormat="1" ht="35.1" customHeight="1">
      <c r="A7" s="500"/>
      <c r="B7" s="823"/>
      <c r="C7" s="504" t="s">
        <v>689</v>
      </c>
      <c r="D7" s="505" t="s">
        <v>354</v>
      </c>
      <c r="E7" s="132" t="b">
        <v>0</v>
      </c>
      <c r="F7" s="247"/>
      <c r="G7" s="247"/>
      <c r="H7" s="819"/>
      <c r="I7" s="622"/>
      <c r="J7" s="815"/>
      <c r="K7" s="497"/>
    </row>
    <row r="8" spans="1:11" s="498" customFormat="1" ht="35.1" customHeight="1">
      <c r="A8" s="500"/>
      <c r="B8" s="823"/>
      <c r="C8" s="504" t="s">
        <v>690</v>
      </c>
      <c r="D8" s="505" t="s">
        <v>355</v>
      </c>
      <c r="E8" s="132" t="b">
        <v>0</v>
      </c>
      <c r="F8" s="247"/>
      <c r="G8" s="247"/>
      <c r="H8" s="819"/>
      <c r="I8" s="622"/>
      <c r="J8" s="815"/>
      <c r="K8" s="497"/>
    </row>
    <row r="9" spans="1:11" s="498" customFormat="1" ht="35.1" customHeight="1">
      <c r="A9" s="500"/>
      <c r="B9" s="823"/>
      <c r="C9" s="504" t="s">
        <v>691</v>
      </c>
      <c r="D9" s="505" t="s">
        <v>356</v>
      </c>
      <c r="E9" s="132" t="b">
        <v>0</v>
      </c>
      <c r="F9" s="247"/>
      <c r="G9" s="247"/>
      <c r="H9" s="819"/>
      <c r="I9" s="622"/>
      <c r="J9" s="815"/>
      <c r="K9" s="497"/>
    </row>
    <row r="10" spans="1:11" s="498" customFormat="1" ht="35.1" customHeight="1">
      <c r="A10" s="500"/>
      <c r="B10" s="823"/>
      <c r="C10" s="504" t="s">
        <v>692</v>
      </c>
      <c r="D10" s="505" t="s">
        <v>357</v>
      </c>
      <c r="E10" s="132" t="b">
        <v>0</v>
      </c>
      <c r="F10" s="247"/>
      <c r="G10" s="247"/>
      <c r="H10" s="819"/>
      <c r="I10" s="622"/>
      <c r="J10" s="815"/>
      <c r="K10" s="497"/>
    </row>
    <row r="11" spans="1:11" s="498" customFormat="1" ht="34.5" customHeight="1" thickBot="1">
      <c r="A11" s="500"/>
      <c r="B11" s="824"/>
      <c r="C11" s="510" t="s">
        <v>693</v>
      </c>
      <c r="D11" s="511" t="s">
        <v>358</v>
      </c>
      <c r="E11" s="141" t="b">
        <v>0</v>
      </c>
      <c r="F11" s="523"/>
      <c r="G11" s="523"/>
      <c r="H11" s="826"/>
      <c r="I11" s="798"/>
      <c r="J11" s="828"/>
      <c r="K11" s="497"/>
    </row>
    <row r="12" spans="1:11" s="498" customFormat="1" ht="35.1" customHeight="1">
      <c r="A12" s="500"/>
      <c r="B12" s="829" t="s">
        <v>289</v>
      </c>
      <c r="C12" s="512" t="s">
        <v>694</v>
      </c>
      <c r="D12" s="513" t="s">
        <v>359</v>
      </c>
      <c r="E12" s="139" t="b">
        <v>0</v>
      </c>
      <c r="F12" s="524"/>
      <c r="G12" s="524"/>
      <c r="H12" s="831">
        <v>0.8</v>
      </c>
      <c r="I12" s="801"/>
      <c r="J12" s="821"/>
      <c r="K12" s="497"/>
    </row>
    <row r="13" spans="1:11" s="498" customFormat="1" ht="35.1" customHeight="1">
      <c r="A13" s="500"/>
      <c r="B13" s="830"/>
      <c r="C13" s="504" t="s">
        <v>695</v>
      </c>
      <c r="D13" s="505" t="s">
        <v>360</v>
      </c>
      <c r="E13" s="132" t="b">
        <v>0</v>
      </c>
      <c r="F13" s="247"/>
      <c r="G13" s="247"/>
      <c r="H13" s="819"/>
      <c r="I13" s="622"/>
      <c r="J13" s="815"/>
      <c r="K13" s="497"/>
    </row>
    <row r="14" spans="1:11" s="498" customFormat="1" ht="32.25" customHeight="1">
      <c r="A14" s="500"/>
      <c r="B14" s="832" t="s">
        <v>175</v>
      </c>
      <c r="C14" s="833"/>
      <c r="D14" s="833"/>
      <c r="E14" s="833"/>
      <c r="F14" s="833"/>
      <c r="G14" s="833"/>
      <c r="H14" s="514">
        <f>SUM(H4:H12)</f>
        <v>3</v>
      </c>
      <c r="I14" s="515">
        <f>SUM(I4:I13)</f>
        <v>0</v>
      </c>
      <c r="J14" s="516"/>
      <c r="K14" s="497"/>
    </row>
    <row r="15" spans="1:11" s="498" customFormat="1" ht="32.25" customHeight="1">
      <c r="A15" s="500"/>
      <c r="B15" s="783" t="s">
        <v>614</v>
      </c>
      <c r="C15" s="785"/>
      <c r="D15" s="785"/>
      <c r="E15" s="785"/>
      <c r="F15" s="785"/>
      <c r="G15" s="785"/>
      <c r="H15" s="785"/>
      <c r="I15" s="785"/>
      <c r="J15" s="786"/>
      <c r="K15" s="497"/>
    </row>
    <row r="16" spans="1:11" s="498" customFormat="1" ht="32.25" customHeight="1" thickBot="1">
      <c r="A16" s="500"/>
      <c r="B16" s="787"/>
      <c r="C16" s="789"/>
      <c r="D16" s="789"/>
      <c r="E16" s="789"/>
      <c r="F16" s="789"/>
      <c r="G16" s="789"/>
      <c r="H16" s="789"/>
      <c r="I16" s="789"/>
      <c r="J16" s="790"/>
      <c r="K16" s="497"/>
    </row>
    <row r="17" spans="1:11" s="498" customFormat="1" ht="18" customHeight="1">
      <c r="A17" s="500"/>
      <c r="B17" s="517"/>
      <c r="C17" s="517"/>
      <c r="D17" s="517"/>
      <c r="E17" s="517"/>
      <c r="F17" s="517"/>
      <c r="G17" s="517"/>
      <c r="H17" s="517"/>
      <c r="I17" s="517"/>
      <c r="J17" s="517"/>
      <c r="K17" s="497"/>
    </row>
    <row r="18" spans="1:11" s="498" customFormat="1" ht="20.25">
      <c r="A18" s="493" t="s">
        <v>349</v>
      </c>
      <c r="B18" s="494"/>
      <c r="C18" s="494"/>
      <c r="D18" s="495"/>
      <c r="E18" s="495"/>
      <c r="F18" s="495"/>
      <c r="G18" s="495"/>
      <c r="H18" s="496"/>
      <c r="I18" s="496"/>
      <c r="J18" s="496"/>
      <c r="K18" s="497"/>
    </row>
    <row r="19" spans="1:11" s="498" customFormat="1" ht="21" thickBot="1">
      <c r="A19" s="518" t="s">
        <v>361</v>
      </c>
      <c r="B19" s="494"/>
      <c r="C19" s="494"/>
      <c r="D19" s="495"/>
      <c r="E19" s="495"/>
      <c r="F19" s="495"/>
      <c r="G19" s="495"/>
      <c r="H19" s="496"/>
      <c r="I19" s="496"/>
      <c r="J19" s="496"/>
      <c r="K19" s="497"/>
    </row>
    <row r="20" spans="1:11" s="498" customFormat="1" ht="30" customHeight="1">
      <c r="A20" s="500"/>
      <c r="B20" s="501" t="s">
        <v>272</v>
      </c>
      <c r="C20" s="834" t="s">
        <v>273</v>
      </c>
      <c r="D20" s="835"/>
      <c r="E20" s="502" t="s">
        <v>274</v>
      </c>
      <c r="F20" s="502" t="s">
        <v>275</v>
      </c>
      <c r="G20" s="502" t="s">
        <v>276</v>
      </c>
      <c r="H20" s="502" t="s">
        <v>277</v>
      </c>
      <c r="I20" s="502" t="s">
        <v>278</v>
      </c>
      <c r="J20" s="503" t="s">
        <v>279</v>
      </c>
      <c r="K20" s="497"/>
    </row>
    <row r="21" spans="1:11" s="498" customFormat="1" ht="35.1" customHeight="1">
      <c r="A21" s="500"/>
      <c r="B21" s="817" t="s">
        <v>280</v>
      </c>
      <c r="C21" s="504" t="s">
        <v>696</v>
      </c>
      <c r="D21" s="505" t="s">
        <v>362</v>
      </c>
      <c r="E21" s="132" t="b">
        <v>0</v>
      </c>
      <c r="F21" s="247"/>
      <c r="G21" s="247"/>
      <c r="H21" s="819">
        <v>0.6</v>
      </c>
      <c r="I21" s="622"/>
      <c r="J21" s="815"/>
      <c r="K21" s="497"/>
    </row>
    <row r="22" spans="1:11" s="498" customFormat="1" ht="35.1" customHeight="1" thickBot="1">
      <c r="A22" s="500"/>
      <c r="B22" s="818"/>
      <c r="C22" s="506" t="s">
        <v>697</v>
      </c>
      <c r="D22" s="507" t="s">
        <v>363</v>
      </c>
      <c r="E22" s="132" t="b">
        <v>0</v>
      </c>
      <c r="F22" s="248"/>
      <c r="G22" s="248"/>
      <c r="H22" s="820"/>
      <c r="I22" s="704"/>
      <c r="J22" s="816"/>
      <c r="K22" s="497"/>
    </row>
    <row r="23" spans="1:11" s="498" customFormat="1" ht="35.1" customHeight="1">
      <c r="A23" s="500"/>
      <c r="B23" s="822" t="s">
        <v>282</v>
      </c>
      <c r="C23" s="508" t="s">
        <v>698</v>
      </c>
      <c r="D23" s="509" t="s">
        <v>364</v>
      </c>
      <c r="E23" s="140" t="b">
        <v>0</v>
      </c>
      <c r="F23" s="522"/>
      <c r="G23" s="522"/>
      <c r="H23" s="825">
        <v>1.8</v>
      </c>
      <c r="I23" s="797"/>
      <c r="J23" s="827"/>
      <c r="K23" s="497"/>
    </row>
    <row r="24" spans="1:11" s="498" customFormat="1" ht="35.1" customHeight="1">
      <c r="A24" s="500"/>
      <c r="B24" s="823"/>
      <c r="C24" s="504" t="s">
        <v>699</v>
      </c>
      <c r="D24" s="505" t="s">
        <v>365</v>
      </c>
      <c r="E24" s="132" t="b">
        <v>0</v>
      </c>
      <c r="F24" s="247"/>
      <c r="G24" s="247"/>
      <c r="H24" s="819"/>
      <c r="I24" s="622"/>
      <c r="J24" s="815"/>
      <c r="K24" s="497"/>
    </row>
    <row r="25" spans="1:11" s="498" customFormat="1" ht="35.1" customHeight="1">
      <c r="A25" s="500"/>
      <c r="B25" s="823"/>
      <c r="C25" s="504" t="s">
        <v>700</v>
      </c>
      <c r="D25" s="505" t="s">
        <v>366</v>
      </c>
      <c r="E25" s="132" t="b">
        <v>0</v>
      </c>
      <c r="F25" s="247"/>
      <c r="G25" s="247"/>
      <c r="H25" s="819"/>
      <c r="I25" s="622"/>
      <c r="J25" s="815"/>
      <c r="K25" s="497"/>
    </row>
    <row r="26" spans="1:11" s="498" customFormat="1" ht="35.1" customHeight="1">
      <c r="A26" s="500"/>
      <c r="B26" s="823"/>
      <c r="C26" s="504" t="s">
        <v>701</v>
      </c>
      <c r="D26" s="505" t="s">
        <v>367</v>
      </c>
      <c r="E26" s="132" t="b">
        <v>0</v>
      </c>
      <c r="F26" s="247"/>
      <c r="G26" s="247"/>
      <c r="H26" s="819"/>
      <c r="I26" s="622"/>
      <c r="J26" s="815"/>
      <c r="K26" s="497"/>
    </row>
    <row r="27" spans="1:11" s="498" customFormat="1" ht="35.1" customHeight="1" thickBot="1">
      <c r="A27" s="500"/>
      <c r="B27" s="824"/>
      <c r="C27" s="510" t="s">
        <v>702</v>
      </c>
      <c r="D27" s="511" t="s">
        <v>368</v>
      </c>
      <c r="E27" s="141" t="b">
        <v>0</v>
      </c>
      <c r="F27" s="523"/>
      <c r="G27" s="523"/>
      <c r="H27" s="826"/>
      <c r="I27" s="798"/>
      <c r="J27" s="828"/>
      <c r="K27" s="497"/>
    </row>
    <row r="28" spans="1:11" s="498" customFormat="1" ht="35.1" customHeight="1">
      <c r="A28" s="500"/>
      <c r="B28" s="829" t="s">
        <v>289</v>
      </c>
      <c r="C28" s="512" t="s">
        <v>703</v>
      </c>
      <c r="D28" s="513" t="s">
        <v>369</v>
      </c>
      <c r="E28" s="139" t="b">
        <v>0</v>
      </c>
      <c r="F28" s="524"/>
      <c r="G28" s="524"/>
      <c r="H28" s="831">
        <v>0.6</v>
      </c>
      <c r="I28" s="801"/>
      <c r="J28" s="821"/>
      <c r="K28" s="497"/>
    </row>
    <row r="29" spans="1:11" s="498" customFormat="1" ht="35.1" customHeight="1">
      <c r="A29" s="500"/>
      <c r="B29" s="830"/>
      <c r="C29" s="504" t="s">
        <v>704</v>
      </c>
      <c r="D29" s="505" t="s">
        <v>370</v>
      </c>
      <c r="E29" s="132" t="b">
        <v>0</v>
      </c>
      <c r="F29" s="247"/>
      <c r="G29" s="247"/>
      <c r="H29" s="819"/>
      <c r="I29" s="622"/>
      <c r="J29" s="815"/>
      <c r="K29" s="497"/>
    </row>
    <row r="30" spans="1:11" s="498" customFormat="1" ht="32.25" customHeight="1">
      <c r="A30" s="500"/>
      <c r="B30" s="832" t="s">
        <v>175</v>
      </c>
      <c r="C30" s="833"/>
      <c r="D30" s="833"/>
      <c r="E30" s="833"/>
      <c r="F30" s="833"/>
      <c r="G30" s="833"/>
      <c r="H30" s="514">
        <f>SUM(H21:H28)</f>
        <v>3</v>
      </c>
      <c r="I30" s="515">
        <f>SUM(I21:I29)</f>
        <v>0</v>
      </c>
      <c r="J30" s="516"/>
      <c r="K30" s="497"/>
    </row>
    <row r="31" spans="1:11" s="498" customFormat="1" ht="32.25" customHeight="1">
      <c r="A31" s="500"/>
      <c r="B31" s="783" t="s">
        <v>614</v>
      </c>
      <c r="C31" s="785"/>
      <c r="D31" s="785"/>
      <c r="E31" s="785"/>
      <c r="F31" s="785"/>
      <c r="G31" s="785"/>
      <c r="H31" s="785"/>
      <c r="I31" s="785"/>
      <c r="J31" s="786"/>
      <c r="K31" s="497"/>
    </row>
    <row r="32" spans="1:11" s="498" customFormat="1" ht="32.25" customHeight="1" thickBot="1">
      <c r="A32" s="500"/>
      <c r="B32" s="787"/>
      <c r="C32" s="789"/>
      <c r="D32" s="789"/>
      <c r="E32" s="789"/>
      <c r="F32" s="789"/>
      <c r="G32" s="789"/>
      <c r="H32" s="789"/>
      <c r="I32" s="789"/>
      <c r="J32" s="790"/>
      <c r="K32" s="497"/>
    </row>
    <row r="33" spans="1:11" s="498" customFormat="1" ht="17.25" customHeight="1">
      <c r="A33" s="500"/>
      <c r="B33" s="517"/>
      <c r="C33" s="517"/>
      <c r="D33" s="517"/>
      <c r="E33" s="517"/>
      <c r="F33" s="517"/>
      <c r="G33" s="517"/>
      <c r="H33" s="517"/>
      <c r="I33" s="517"/>
      <c r="J33" s="517"/>
      <c r="K33" s="497"/>
    </row>
    <row r="34" spans="1:11" s="498" customFormat="1" ht="20.25">
      <c r="A34" s="493" t="s">
        <v>349</v>
      </c>
      <c r="B34" s="494"/>
      <c r="C34" s="494"/>
      <c r="D34" s="495"/>
      <c r="E34" s="495"/>
      <c r="F34" s="495"/>
      <c r="G34" s="495"/>
      <c r="H34" s="496"/>
      <c r="I34" s="496"/>
      <c r="J34" s="496"/>
      <c r="K34" s="497"/>
    </row>
    <row r="35" spans="1:11" s="498" customFormat="1" ht="21" thickBot="1">
      <c r="A35" s="518" t="s">
        <v>371</v>
      </c>
      <c r="B35" s="494"/>
      <c r="C35" s="494"/>
      <c r="D35" s="495"/>
      <c r="E35" s="495"/>
      <c r="F35" s="495"/>
      <c r="G35" s="495"/>
      <c r="H35" s="496"/>
      <c r="I35" s="496"/>
      <c r="J35" s="496"/>
      <c r="K35" s="497"/>
    </row>
    <row r="36" spans="1:11" s="498" customFormat="1" ht="30" customHeight="1">
      <c r="A36" s="500"/>
      <c r="B36" s="501" t="s">
        <v>272</v>
      </c>
      <c r="C36" s="834" t="s">
        <v>273</v>
      </c>
      <c r="D36" s="835"/>
      <c r="E36" s="502" t="s">
        <v>274</v>
      </c>
      <c r="F36" s="502" t="s">
        <v>275</v>
      </c>
      <c r="G36" s="502" t="s">
        <v>276</v>
      </c>
      <c r="H36" s="502" t="s">
        <v>277</v>
      </c>
      <c r="I36" s="502" t="s">
        <v>278</v>
      </c>
      <c r="J36" s="503" t="s">
        <v>279</v>
      </c>
      <c r="K36" s="497"/>
    </row>
    <row r="37" spans="1:11" s="498" customFormat="1" ht="35.1" customHeight="1">
      <c r="A37" s="500"/>
      <c r="B37" s="817" t="s">
        <v>280</v>
      </c>
      <c r="C37" s="504" t="s">
        <v>705</v>
      </c>
      <c r="D37" s="505" t="s">
        <v>372</v>
      </c>
      <c r="E37" s="132" t="b">
        <v>0</v>
      </c>
      <c r="F37" s="247"/>
      <c r="G37" s="247"/>
      <c r="H37" s="819">
        <v>0.8</v>
      </c>
      <c r="I37" s="622"/>
      <c r="J37" s="815"/>
      <c r="K37" s="497"/>
    </row>
    <row r="38" spans="1:11" s="498" customFormat="1" ht="35.1" customHeight="1">
      <c r="A38" s="500"/>
      <c r="B38" s="817"/>
      <c r="C38" s="504" t="s">
        <v>706</v>
      </c>
      <c r="D38" s="505" t="s">
        <v>373</v>
      </c>
      <c r="E38" s="132" t="b">
        <v>0</v>
      </c>
      <c r="F38" s="247"/>
      <c r="G38" s="247"/>
      <c r="H38" s="819"/>
      <c r="I38" s="622"/>
      <c r="J38" s="815"/>
      <c r="K38" s="497"/>
    </row>
    <row r="39" spans="1:11" s="498" customFormat="1" ht="35.1" customHeight="1" thickBot="1">
      <c r="A39" s="500"/>
      <c r="B39" s="818"/>
      <c r="C39" s="506" t="s">
        <v>707</v>
      </c>
      <c r="D39" s="507" t="s">
        <v>374</v>
      </c>
      <c r="E39" s="132" t="b">
        <v>0</v>
      </c>
      <c r="F39" s="248"/>
      <c r="G39" s="248"/>
      <c r="H39" s="820"/>
      <c r="I39" s="704"/>
      <c r="J39" s="816"/>
      <c r="K39" s="497"/>
    </row>
    <row r="40" spans="1:11" s="498" customFormat="1" ht="35.1" customHeight="1">
      <c r="A40" s="500"/>
      <c r="B40" s="822" t="s">
        <v>282</v>
      </c>
      <c r="C40" s="508" t="s">
        <v>708</v>
      </c>
      <c r="D40" s="509" t="s">
        <v>375</v>
      </c>
      <c r="E40" s="140" t="b">
        <v>0</v>
      </c>
      <c r="F40" s="522"/>
      <c r="G40" s="522"/>
      <c r="H40" s="825">
        <v>2.4</v>
      </c>
      <c r="I40" s="797"/>
      <c r="J40" s="827"/>
      <c r="K40" s="497"/>
    </row>
    <row r="41" spans="1:11" s="498" customFormat="1" ht="35.1" customHeight="1">
      <c r="A41" s="500"/>
      <c r="B41" s="823"/>
      <c r="C41" s="504" t="s">
        <v>709</v>
      </c>
      <c r="D41" s="505" t="s">
        <v>376</v>
      </c>
      <c r="E41" s="132" t="b">
        <v>0</v>
      </c>
      <c r="F41" s="247"/>
      <c r="G41" s="247"/>
      <c r="H41" s="819"/>
      <c r="I41" s="622"/>
      <c r="J41" s="815"/>
      <c r="K41" s="497"/>
    </row>
    <row r="42" spans="1:11" s="498" customFormat="1" ht="35.1" customHeight="1">
      <c r="A42" s="500"/>
      <c r="B42" s="823"/>
      <c r="C42" s="504" t="s">
        <v>710</v>
      </c>
      <c r="D42" s="505" t="s">
        <v>377</v>
      </c>
      <c r="E42" s="132" t="b">
        <v>0</v>
      </c>
      <c r="F42" s="247"/>
      <c r="G42" s="247"/>
      <c r="H42" s="819"/>
      <c r="I42" s="622"/>
      <c r="J42" s="815"/>
      <c r="K42" s="497"/>
    </row>
    <row r="43" spans="1:11" s="498" customFormat="1" ht="35.1" customHeight="1" thickBot="1">
      <c r="A43" s="500"/>
      <c r="B43" s="824"/>
      <c r="C43" s="510" t="s">
        <v>711</v>
      </c>
      <c r="D43" s="511" t="s">
        <v>378</v>
      </c>
      <c r="E43" s="141" t="b">
        <v>0</v>
      </c>
      <c r="F43" s="523"/>
      <c r="G43" s="523"/>
      <c r="H43" s="826"/>
      <c r="I43" s="798"/>
      <c r="J43" s="828"/>
      <c r="K43" s="497"/>
    </row>
    <row r="44" spans="1:11" s="498" customFormat="1" ht="35.1" customHeight="1">
      <c r="A44" s="500"/>
      <c r="B44" s="829" t="s">
        <v>289</v>
      </c>
      <c r="C44" s="512" t="s">
        <v>712</v>
      </c>
      <c r="D44" s="513" t="s">
        <v>379</v>
      </c>
      <c r="E44" s="139" t="b">
        <v>0</v>
      </c>
      <c r="F44" s="524"/>
      <c r="G44" s="524"/>
      <c r="H44" s="831">
        <v>0.8</v>
      </c>
      <c r="I44" s="801"/>
      <c r="J44" s="821"/>
      <c r="K44" s="497"/>
    </row>
    <row r="45" spans="1:11" s="498" customFormat="1" ht="35.1" customHeight="1">
      <c r="A45" s="500"/>
      <c r="B45" s="830"/>
      <c r="C45" s="504" t="s">
        <v>713</v>
      </c>
      <c r="D45" s="505" t="s">
        <v>380</v>
      </c>
      <c r="E45" s="132" t="b">
        <v>0</v>
      </c>
      <c r="F45" s="247"/>
      <c r="G45" s="247"/>
      <c r="H45" s="819"/>
      <c r="I45" s="622"/>
      <c r="J45" s="815"/>
      <c r="K45" s="497"/>
    </row>
    <row r="46" spans="1:11" s="498" customFormat="1" ht="35.1" customHeight="1">
      <c r="A46" s="500"/>
      <c r="B46" s="830"/>
      <c r="C46" s="504" t="s">
        <v>714</v>
      </c>
      <c r="D46" s="505" t="s">
        <v>381</v>
      </c>
      <c r="E46" s="132" t="b">
        <v>0</v>
      </c>
      <c r="F46" s="247"/>
      <c r="G46" s="247"/>
      <c r="H46" s="819"/>
      <c r="I46" s="622"/>
      <c r="J46" s="815"/>
      <c r="K46" s="497"/>
    </row>
    <row r="47" spans="1:11" s="498" customFormat="1" ht="35.1" customHeight="1">
      <c r="A47" s="500"/>
      <c r="B47" s="830"/>
      <c r="C47" s="504" t="s">
        <v>715</v>
      </c>
      <c r="D47" s="505" t="s">
        <v>382</v>
      </c>
      <c r="E47" s="132" t="b">
        <v>0</v>
      </c>
      <c r="F47" s="247"/>
      <c r="G47" s="247"/>
      <c r="H47" s="819"/>
      <c r="I47" s="622"/>
      <c r="J47" s="815"/>
      <c r="K47" s="497"/>
    </row>
    <row r="48" spans="1:11" s="498" customFormat="1" ht="32.25" customHeight="1">
      <c r="A48" s="500"/>
      <c r="B48" s="832" t="s">
        <v>175</v>
      </c>
      <c r="C48" s="833"/>
      <c r="D48" s="833"/>
      <c r="E48" s="833"/>
      <c r="F48" s="833"/>
      <c r="G48" s="833"/>
      <c r="H48" s="514">
        <f>SUM(H37:H44)</f>
        <v>4</v>
      </c>
      <c r="I48" s="515">
        <f>SUM(I37:I47)</f>
        <v>0</v>
      </c>
      <c r="J48" s="516"/>
      <c r="K48" s="497"/>
    </row>
    <row r="49" spans="1:11" s="498" customFormat="1" ht="32.25" customHeight="1">
      <c r="A49" s="500"/>
      <c r="B49" s="783" t="s">
        <v>614</v>
      </c>
      <c r="C49" s="785"/>
      <c r="D49" s="785"/>
      <c r="E49" s="785"/>
      <c r="F49" s="785"/>
      <c r="G49" s="785"/>
      <c r="H49" s="785"/>
      <c r="I49" s="785"/>
      <c r="J49" s="786"/>
      <c r="K49" s="497"/>
    </row>
    <row r="50" spans="1:11" s="498" customFormat="1" ht="32.25" customHeight="1" thickBot="1">
      <c r="A50" s="500"/>
      <c r="B50" s="787"/>
      <c r="C50" s="789"/>
      <c r="D50" s="789"/>
      <c r="E50" s="789"/>
      <c r="F50" s="789"/>
      <c r="G50" s="789"/>
      <c r="H50" s="789"/>
      <c r="I50" s="789"/>
      <c r="J50" s="790"/>
      <c r="K50" s="497"/>
    </row>
    <row r="51" spans="1:11" s="498" customFormat="1" ht="21" customHeight="1">
      <c r="A51" s="500"/>
      <c r="B51" s="517"/>
      <c r="C51" s="517"/>
      <c r="D51" s="517"/>
      <c r="E51" s="517"/>
      <c r="F51" s="517"/>
      <c r="G51" s="517"/>
      <c r="H51" s="517"/>
      <c r="I51" s="517"/>
      <c r="J51" s="517"/>
      <c r="K51" s="497"/>
    </row>
    <row r="52" spans="1:11" s="498" customFormat="1" ht="20.25">
      <c r="A52" s="493" t="s">
        <v>349</v>
      </c>
      <c r="B52" s="494"/>
      <c r="C52" s="494"/>
      <c r="D52" s="495"/>
      <c r="E52" s="495"/>
      <c r="F52" s="495"/>
      <c r="G52" s="495"/>
      <c r="H52" s="496"/>
      <c r="I52" s="496"/>
      <c r="J52" s="496"/>
      <c r="K52" s="497"/>
    </row>
    <row r="53" spans="1:11" s="498" customFormat="1" ht="21" thickBot="1">
      <c r="A53" s="518" t="s">
        <v>383</v>
      </c>
      <c r="B53" s="494"/>
      <c r="C53" s="494"/>
      <c r="D53" s="495"/>
      <c r="E53" s="495"/>
      <c r="F53" s="495"/>
      <c r="G53" s="495"/>
      <c r="H53" s="496"/>
      <c r="I53" s="496"/>
      <c r="J53" s="496"/>
      <c r="K53" s="497"/>
    </row>
    <row r="54" spans="1:11" s="498" customFormat="1" ht="30" customHeight="1">
      <c r="A54" s="500"/>
      <c r="B54" s="501" t="s">
        <v>272</v>
      </c>
      <c r="C54" s="834" t="s">
        <v>273</v>
      </c>
      <c r="D54" s="835"/>
      <c r="E54" s="502" t="s">
        <v>274</v>
      </c>
      <c r="F54" s="502" t="s">
        <v>275</v>
      </c>
      <c r="G54" s="502" t="s">
        <v>276</v>
      </c>
      <c r="H54" s="502" t="s">
        <v>277</v>
      </c>
      <c r="I54" s="502" t="s">
        <v>278</v>
      </c>
      <c r="J54" s="503" t="s">
        <v>279</v>
      </c>
      <c r="K54" s="497"/>
    </row>
    <row r="55" spans="1:11" s="498" customFormat="1" ht="35.1" customHeight="1">
      <c r="A55" s="500"/>
      <c r="B55" s="817" t="s">
        <v>280</v>
      </c>
      <c r="C55" s="504" t="s">
        <v>716</v>
      </c>
      <c r="D55" s="505" t="s">
        <v>384</v>
      </c>
      <c r="E55" s="132" t="b">
        <v>0</v>
      </c>
      <c r="F55" s="247"/>
      <c r="G55" s="247"/>
      <c r="H55" s="819">
        <v>0.8</v>
      </c>
      <c r="I55" s="622"/>
      <c r="J55" s="815"/>
      <c r="K55" s="497"/>
    </row>
    <row r="56" spans="1:11" s="498" customFormat="1" ht="35.1" customHeight="1" thickBot="1">
      <c r="A56" s="500"/>
      <c r="B56" s="818"/>
      <c r="C56" s="506" t="s">
        <v>717</v>
      </c>
      <c r="D56" s="507" t="s">
        <v>385</v>
      </c>
      <c r="E56" s="132" t="b">
        <v>0</v>
      </c>
      <c r="F56" s="248"/>
      <c r="G56" s="248"/>
      <c r="H56" s="820"/>
      <c r="I56" s="704"/>
      <c r="J56" s="816"/>
      <c r="K56" s="497"/>
    </row>
    <row r="57" spans="1:11" s="498" customFormat="1" ht="35.1" customHeight="1">
      <c r="A57" s="500"/>
      <c r="B57" s="822" t="s">
        <v>282</v>
      </c>
      <c r="C57" s="508" t="s">
        <v>718</v>
      </c>
      <c r="D57" s="509" t="s">
        <v>386</v>
      </c>
      <c r="E57" s="140" t="b">
        <v>0</v>
      </c>
      <c r="F57" s="522"/>
      <c r="G57" s="522"/>
      <c r="H57" s="825">
        <v>2.4</v>
      </c>
      <c r="I57" s="797"/>
      <c r="J57" s="827"/>
      <c r="K57" s="497"/>
    </row>
    <row r="58" spans="1:11" s="498" customFormat="1" ht="35.1" customHeight="1">
      <c r="A58" s="500"/>
      <c r="B58" s="823"/>
      <c r="C58" s="504" t="s">
        <v>719</v>
      </c>
      <c r="D58" s="505" t="s">
        <v>387</v>
      </c>
      <c r="E58" s="132" t="b">
        <v>0</v>
      </c>
      <c r="F58" s="247"/>
      <c r="G58" s="247"/>
      <c r="H58" s="819"/>
      <c r="I58" s="622"/>
      <c r="J58" s="815"/>
      <c r="K58" s="497"/>
    </row>
    <row r="59" spans="1:11" s="498" customFormat="1" ht="35.1" customHeight="1">
      <c r="A59" s="500"/>
      <c r="B59" s="823"/>
      <c r="C59" s="504" t="s">
        <v>720</v>
      </c>
      <c r="D59" s="505" t="s">
        <v>388</v>
      </c>
      <c r="E59" s="132" t="b">
        <v>0</v>
      </c>
      <c r="F59" s="247"/>
      <c r="G59" s="247"/>
      <c r="H59" s="819"/>
      <c r="I59" s="622"/>
      <c r="J59" s="815"/>
      <c r="K59" s="497"/>
    </row>
    <row r="60" spans="1:11" s="498" customFormat="1" ht="35.1" customHeight="1" thickBot="1">
      <c r="A60" s="500"/>
      <c r="B60" s="824"/>
      <c r="C60" s="510" t="s">
        <v>721</v>
      </c>
      <c r="D60" s="511" t="s">
        <v>389</v>
      </c>
      <c r="E60" s="141" t="b">
        <v>0</v>
      </c>
      <c r="F60" s="523"/>
      <c r="G60" s="523"/>
      <c r="H60" s="826"/>
      <c r="I60" s="798"/>
      <c r="J60" s="828"/>
      <c r="K60" s="497"/>
    </row>
    <row r="61" spans="1:11" s="498" customFormat="1" ht="35.1" customHeight="1">
      <c r="A61" s="500"/>
      <c r="B61" s="829" t="s">
        <v>289</v>
      </c>
      <c r="C61" s="512" t="s">
        <v>722</v>
      </c>
      <c r="D61" s="513" t="s">
        <v>390</v>
      </c>
      <c r="E61" s="139" t="b">
        <v>0</v>
      </c>
      <c r="F61" s="524"/>
      <c r="G61" s="524"/>
      <c r="H61" s="831">
        <v>0.8</v>
      </c>
      <c r="I61" s="801"/>
      <c r="J61" s="821"/>
      <c r="K61" s="497"/>
    </row>
    <row r="62" spans="1:11" s="498" customFormat="1" ht="35.1" customHeight="1">
      <c r="A62" s="500"/>
      <c r="B62" s="830"/>
      <c r="C62" s="504" t="s">
        <v>723</v>
      </c>
      <c r="D62" s="505" t="s">
        <v>391</v>
      </c>
      <c r="E62" s="132" t="b">
        <v>0</v>
      </c>
      <c r="F62" s="247"/>
      <c r="G62" s="247"/>
      <c r="H62" s="819"/>
      <c r="I62" s="622"/>
      <c r="J62" s="815"/>
      <c r="K62" s="497"/>
    </row>
    <row r="63" spans="1:11" s="498" customFormat="1" ht="32.25" customHeight="1">
      <c r="A63" s="500"/>
      <c r="B63" s="832" t="s">
        <v>175</v>
      </c>
      <c r="C63" s="833"/>
      <c r="D63" s="833"/>
      <c r="E63" s="833"/>
      <c r="F63" s="833"/>
      <c r="G63" s="833"/>
      <c r="H63" s="514">
        <f>SUM(H55:H61)</f>
        <v>4</v>
      </c>
      <c r="I63" s="515">
        <f>SUM(I55:I62)</f>
        <v>0</v>
      </c>
      <c r="J63" s="516"/>
      <c r="K63" s="497"/>
    </row>
    <row r="64" spans="1:11" s="498" customFormat="1" ht="32.25" customHeight="1">
      <c r="A64" s="500"/>
      <c r="B64" s="783" t="s">
        <v>614</v>
      </c>
      <c r="C64" s="785"/>
      <c r="D64" s="785"/>
      <c r="E64" s="785"/>
      <c r="F64" s="785"/>
      <c r="G64" s="785"/>
      <c r="H64" s="785"/>
      <c r="I64" s="785"/>
      <c r="J64" s="786"/>
      <c r="K64" s="497"/>
    </row>
    <row r="65" spans="1:11" s="498" customFormat="1" ht="32.25" customHeight="1" thickBot="1">
      <c r="A65" s="500"/>
      <c r="B65" s="787"/>
      <c r="C65" s="789"/>
      <c r="D65" s="789"/>
      <c r="E65" s="789"/>
      <c r="F65" s="789"/>
      <c r="G65" s="789"/>
      <c r="H65" s="789"/>
      <c r="I65" s="789"/>
      <c r="J65" s="790"/>
      <c r="K65" s="497"/>
    </row>
    <row r="66" spans="1:11" ht="16.5" customHeight="1">
      <c r="H66" s="494"/>
      <c r="I66" s="494"/>
      <c r="J66" s="494"/>
    </row>
    <row r="67" spans="1:11" s="498" customFormat="1" ht="20.25">
      <c r="A67" s="493" t="s">
        <v>349</v>
      </c>
      <c r="B67" s="494"/>
      <c r="C67" s="494"/>
      <c r="D67" s="495"/>
      <c r="E67" s="495"/>
      <c r="F67" s="495"/>
      <c r="G67" s="495"/>
      <c r="H67" s="496"/>
      <c r="I67" s="496"/>
      <c r="J67" s="496"/>
      <c r="K67" s="497"/>
    </row>
    <row r="68" spans="1:11" s="498" customFormat="1" ht="21" thickBot="1">
      <c r="A68" s="518" t="s">
        <v>392</v>
      </c>
      <c r="B68" s="494"/>
      <c r="C68" s="494"/>
      <c r="D68" s="495"/>
      <c r="E68" s="495"/>
      <c r="F68" s="495"/>
      <c r="G68" s="495"/>
      <c r="H68" s="496"/>
      <c r="I68" s="496"/>
      <c r="J68" s="496"/>
      <c r="K68" s="497"/>
    </row>
    <row r="69" spans="1:11" s="498" customFormat="1" ht="30" customHeight="1">
      <c r="A69" s="500"/>
      <c r="B69" s="501" t="s">
        <v>272</v>
      </c>
      <c r="C69" s="834" t="s">
        <v>273</v>
      </c>
      <c r="D69" s="835"/>
      <c r="E69" s="502" t="s">
        <v>274</v>
      </c>
      <c r="F69" s="502" t="s">
        <v>275</v>
      </c>
      <c r="G69" s="502" t="s">
        <v>276</v>
      </c>
      <c r="H69" s="502" t="s">
        <v>277</v>
      </c>
      <c r="I69" s="502" t="s">
        <v>278</v>
      </c>
      <c r="J69" s="503" t="s">
        <v>279</v>
      </c>
      <c r="K69" s="497"/>
    </row>
    <row r="70" spans="1:11" s="498" customFormat="1" ht="35.1" customHeight="1">
      <c r="A70" s="500"/>
      <c r="B70" s="817" t="s">
        <v>280</v>
      </c>
      <c r="C70" s="504" t="s">
        <v>724</v>
      </c>
      <c r="D70" s="505" t="s">
        <v>393</v>
      </c>
      <c r="E70" s="132" t="b">
        <v>0</v>
      </c>
      <c r="F70" s="247"/>
      <c r="G70" s="247"/>
      <c r="H70" s="819">
        <v>0.8</v>
      </c>
      <c r="I70" s="622"/>
      <c r="J70" s="815"/>
      <c r="K70" s="497"/>
    </row>
    <row r="71" spans="1:11" s="498" customFormat="1" ht="35.1" customHeight="1" thickBot="1">
      <c r="A71" s="500"/>
      <c r="B71" s="818"/>
      <c r="C71" s="506" t="s">
        <v>725</v>
      </c>
      <c r="D71" s="507" t="s">
        <v>394</v>
      </c>
      <c r="E71" s="132" t="b">
        <v>0</v>
      </c>
      <c r="F71" s="248"/>
      <c r="G71" s="248"/>
      <c r="H71" s="820"/>
      <c r="I71" s="704"/>
      <c r="J71" s="816"/>
      <c r="K71" s="497"/>
    </row>
    <row r="72" spans="1:11" s="498" customFormat="1" ht="35.1" customHeight="1">
      <c r="A72" s="500"/>
      <c r="B72" s="822" t="s">
        <v>282</v>
      </c>
      <c r="C72" s="508" t="s">
        <v>726</v>
      </c>
      <c r="D72" s="509" t="s">
        <v>395</v>
      </c>
      <c r="E72" s="140" t="b">
        <v>0</v>
      </c>
      <c r="F72" s="522"/>
      <c r="G72" s="522"/>
      <c r="H72" s="825">
        <v>2.4</v>
      </c>
      <c r="I72" s="797"/>
      <c r="J72" s="827"/>
      <c r="K72" s="497"/>
    </row>
    <row r="73" spans="1:11" s="498" customFormat="1" ht="35.1" customHeight="1">
      <c r="A73" s="500"/>
      <c r="B73" s="823"/>
      <c r="C73" s="504" t="s">
        <v>727</v>
      </c>
      <c r="D73" s="505" t="s">
        <v>396</v>
      </c>
      <c r="E73" s="132" t="b">
        <v>0</v>
      </c>
      <c r="F73" s="247"/>
      <c r="G73" s="247"/>
      <c r="H73" s="819"/>
      <c r="I73" s="622"/>
      <c r="J73" s="815"/>
      <c r="K73" s="497"/>
    </row>
    <row r="74" spans="1:11" s="498" customFormat="1" ht="35.1" customHeight="1">
      <c r="A74" s="500"/>
      <c r="B74" s="823"/>
      <c r="C74" s="504" t="s">
        <v>728</v>
      </c>
      <c r="D74" s="505" t="s">
        <v>397</v>
      </c>
      <c r="E74" s="132" t="b">
        <v>0</v>
      </c>
      <c r="F74" s="247"/>
      <c r="G74" s="247"/>
      <c r="H74" s="819"/>
      <c r="I74" s="622"/>
      <c r="J74" s="815"/>
      <c r="K74" s="497"/>
    </row>
    <row r="75" spans="1:11" s="498" customFormat="1" ht="35.1" customHeight="1">
      <c r="A75" s="500"/>
      <c r="B75" s="823"/>
      <c r="C75" s="504" t="s">
        <v>729</v>
      </c>
      <c r="D75" s="505" t="s">
        <v>398</v>
      </c>
      <c r="E75" s="132" t="b">
        <v>0</v>
      </c>
      <c r="F75" s="247"/>
      <c r="G75" s="247"/>
      <c r="H75" s="819"/>
      <c r="I75" s="622"/>
      <c r="J75" s="815"/>
      <c r="K75" s="497"/>
    </row>
    <row r="76" spans="1:11" s="498" customFormat="1" ht="35.1" customHeight="1" thickBot="1">
      <c r="A76" s="497"/>
      <c r="B76" s="824"/>
      <c r="C76" s="510" t="s">
        <v>730</v>
      </c>
      <c r="D76" s="511" t="s">
        <v>399</v>
      </c>
      <c r="E76" s="141" t="b">
        <v>0</v>
      </c>
      <c r="F76" s="523"/>
      <c r="G76" s="523"/>
      <c r="H76" s="826"/>
      <c r="I76" s="798"/>
      <c r="J76" s="828"/>
      <c r="K76" s="497"/>
    </row>
    <row r="77" spans="1:11" s="498" customFormat="1" ht="35.1" customHeight="1">
      <c r="A77" s="497"/>
      <c r="B77" s="519" t="s">
        <v>289</v>
      </c>
      <c r="C77" s="512" t="s">
        <v>731</v>
      </c>
      <c r="D77" s="513" t="s">
        <v>400</v>
      </c>
      <c r="E77" s="139" t="b">
        <v>0</v>
      </c>
      <c r="F77" s="525"/>
      <c r="G77" s="525"/>
      <c r="H77" s="520">
        <v>0.8</v>
      </c>
      <c r="I77" s="526"/>
      <c r="J77" s="521"/>
      <c r="K77" s="497"/>
    </row>
    <row r="78" spans="1:11" s="498" customFormat="1" ht="32.25" customHeight="1">
      <c r="A78" s="497"/>
      <c r="B78" s="832" t="s">
        <v>175</v>
      </c>
      <c r="C78" s="833"/>
      <c r="D78" s="833"/>
      <c r="E78" s="833"/>
      <c r="F78" s="833"/>
      <c r="G78" s="833"/>
      <c r="H78" s="514">
        <f>SUM(H70:H77)</f>
        <v>4</v>
      </c>
      <c r="I78" s="515">
        <f>SUM(I70:I77)</f>
        <v>0</v>
      </c>
      <c r="J78" s="516"/>
      <c r="K78" s="497"/>
    </row>
    <row r="79" spans="1:11" s="498" customFormat="1" ht="32.25" customHeight="1">
      <c r="A79" s="497"/>
      <c r="B79" s="783" t="s">
        <v>614</v>
      </c>
      <c r="C79" s="785"/>
      <c r="D79" s="785"/>
      <c r="E79" s="785"/>
      <c r="F79" s="785"/>
      <c r="G79" s="785"/>
      <c r="H79" s="785"/>
      <c r="I79" s="785"/>
      <c r="J79" s="786"/>
      <c r="K79" s="497"/>
    </row>
    <row r="80" spans="1:11" s="498" customFormat="1" ht="15.95" customHeight="1" thickBot="1">
      <c r="A80" s="497"/>
      <c r="B80" s="787"/>
      <c r="C80" s="789"/>
      <c r="D80" s="789"/>
      <c r="E80" s="789"/>
      <c r="F80" s="789"/>
      <c r="G80" s="789"/>
      <c r="H80" s="789"/>
      <c r="I80" s="789"/>
      <c r="J80" s="790"/>
      <c r="K80" s="497"/>
    </row>
  </sheetData>
  <sheetProtection algorithmName="SHA-512" hashValue="V6JqGPSh5c0fmQque7oBVrMBfkOd18hUXz0jI+xRVdZynq//8YJuHBBra5CudtH14dszLyMgMQEpSAWgE+GAqg==" saltValue="AyU4aZ+WSqI21WjiImmuzw==" spinCount="100000" sheet="1" scenarios="1" formatCells="0" formatColumns="0" formatRows="0" insertHyperlinks="0"/>
  <mergeCells count="71">
    <mergeCell ref="C3:D3"/>
    <mergeCell ref="C20:D20"/>
    <mergeCell ref="C36:D36"/>
    <mergeCell ref="C54:D54"/>
    <mergeCell ref="C69:D69"/>
    <mergeCell ref="B63:G63"/>
    <mergeCell ref="B64:J65"/>
    <mergeCell ref="B57:B60"/>
    <mergeCell ref="H57:H60"/>
    <mergeCell ref="I57:I60"/>
    <mergeCell ref="J57:J60"/>
    <mergeCell ref="B48:G48"/>
    <mergeCell ref="B49:J50"/>
    <mergeCell ref="B55:B56"/>
    <mergeCell ref="H55:H56"/>
    <mergeCell ref="I55:I56"/>
    <mergeCell ref="B78:G78"/>
    <mergeCell ref="B79:J80"/>
    <mergeCell ref="B72:B76"/>
    <mergeCell ref="H72:H76"/>
    <mergeCell ref="I72:I76"/>
    <mergeCell ref="J72:J76"/>
    <mergeCell ref="B70:B71"/>
    <mergeCell ref="H70:H71"/>
    <mergeCell ref="I70:I71"/>
    <mergeCell ref="J70:J71"/>
    <mergeCell ref="J61:J62"/>
    <mergeCell ref="B61:B62"/>
    <mergeCell ref="H61:H62"/>
    <mergeCell ref="I61:I62"/>
    <mergeCell ref="J55:J56"/>
    <mergeCell ref="J44:J47"/>
    <mergeCell ref="B40:B43"/>
    <mergeCell ref="H40:H43"/>
    <mergeCell ref="I40:I43"/>
    <mergeCell ref="J40:J43"/>
    <mergeCell ref="B44:B47"/>
    <mergeCell ref="H44:H47"/>
    <mergeCell ref="I44:I47"/>
    <mergeCell ref="B30:G30"/>
    <mergeCell ref="B31:J32"/>
    <mergeCell ref="B37:B39"/>
    <mergeCell ref="H37:H39"/>
    <mergeCell ref="I37:I39"/>
    <mergeCell ref="J37:J39"/>
    <mergeCell ref="J28:J29"/>
    <mergeCell ref="B23:B27"/>
    <mergeCell ref="H23:H27"/>
    <mergeCell ref="I23:I27"/>
    <mergeCell ref="J23:J27"/>
    <mergeCell ref="B28:B29"/>
    <mergeCell ref="H28:H29"/>
    <mergeCell ref="I28:I29"/>
    <mergeCell ref="B14:G14"/>
    <mergeCell ref="B15:J16"/>
    <mergeCell ref="B21:B22"/>
    <mergeCell ref="H21:H22"/>
    <mergeCell ref="I21:I22"/>
    <mergeCell ref="J21:J22"/>
    <mergeCell ref="J4:J5"/>
    <mergeCell ref="B4:B5"/>
    <mergeCell ref="H4:H5"/>
    <mergeCell ref="I4:I5"/>
    <mergeCell ref="J12:J13"/>
    <mergeCell ref="B6:B11"/>
    <mergeCell ref="H6:H11"/>
    <mergeCell ref="I6:I11"/>
    <mergeCell ref="J6:J11"/>
    <mergeCell ref="B12:B13"/>
    <mergeCell ref="H12:H13"/>
    <mergeCell ref="I12:I13"/>
  </mergeCells>
  <phoneticPr fontId="7" type="noConversion"/>
  <dataValidations count="1">
    <dataValidation type="decimal" allowBlank="1" showInputMessage="1" showErrorMessage="1" sqref="J4 J6 J12 J21 J23 J28 J37 J40 J44 J55 J57 J61 J70 J72 J77" xr:uid="{01088C1B-16FC-49F8-8971-C2233365A07E}">
      <formula1>0</formula1>
      <formula2>H4</formula2>
    </dataValidation>
  </dataValidations>
  <printOptions horizont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rowBreaks count="4" manualBreakCount="4">
    <brk id="17" max="10" man="1"/>
    <brk id="33" max="10" man="1"/>
    <brk id="51" max="10" man="1"/>
    <brk id="66"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B1A6-8F31-4344-9CCE-1CFF41F97C84}">
  <dimension ref="A1:P41"/>
  <sheetViews>
    <sheetView view="pageBreakPreview" topLeftCell="A29" zoomScale="96" zoomScaleNormal="100" zoomScaleSheetLayoutView="96" workbookViewId="0">
      <selection activeCell="B39" sqref="B39:J40"/>
    </sheetView>
  </sheetViews>
  <sheetFormatPr defaultColWidth="8.78125" defaultRowHeight="14.25"/>
  <cols>
    <col min="1" max="1" width="3.32421875" style="27" customWidth="1"/>
    <col min="2" max="2" width="11.17578125" style="27" customWidth="1"/>
    <col min="3" max="3" width="8.11328125" style="27" customWidth="1"/>
    <col min="4" max="4" width="64.9296875" style="56" customWidth="1"/>
    <col min="5" max="5" width="8.24609375" style="56" customWidth="1"/>
    <col min="6" max="6" width="58.67578125" style="56" customWidth="1"/>
    <col min="7" max="7" width="19.95703125" style="56" customWidth="1"/>
    <col min="8" max="8" width="6.3828125" style="61" customWidth="1"/>
    <col min="9" max="10" width="6.3828125" style="34" customWidth="1"/>
    <col min="11" max="11" width="2.66015625" style="27" customWidth="1"/>
    <col min="12" max="12" width="8.78125" style="27" customWidth="1"/>
    <col min="13" max="16384" width="8.78125" style="27"/>
  </cols>
  <sheetData>
    <row r="1" spans="1:16" s="40" customFormat="1" ht="20.25">
      <c r="A1" s="54" t="s">
        <v>401</v>
      </c>
      <c r="B1" s="27"/>
      <c r="C1" s="27"/>
      <c r="D1" s="56"/>
      <c r="E1" s="56"/>
      <c r="F1" s="56"/>
      <c r="G1" s="56"/>
      <c r="H1" s="61"/>
      <c r="I1" s="34"/>
      <c r="J1" s="34"/>
      <c r="K1" s="55"/>
      <c r="L1" s="27"/>
      <c r="M1" s="27"/>
      <c r="N1" s="27"/>
      <c r="O1" s="27"/>
      <c r="P1" s="27"/>
    </row>
    <row r="2" spans="1:16" s="40" customFormat="1" ht="21" thickBot="1">
      <c r="A2" s="58" t="s">
        <v>402</v>
      </c>
      <c r="B2" s="27"/>
      <c r="C2" s="27"/>
      <c r="D2" s="56"/>
      <c r="E2" s="56"/>
      <c r="F2" s="56"/>
      <c r="G2" s="56"/>
      <c r="H2" s="61"/>
      <c r="I2" s="34"/>
      <c r="J2" s="34"/>
      <c r="K2" s="27"/>
      <c r="L2" s="27"/>
      <c r="M2" s="27"/>
      <c r="N2" s="27"/>
      <c r="O2" s="27"/>
      <c r="P2" s="27"/>
    </row>
    <row r="3" spans="1:16" s="40" customFormat="1" ht="30" customHeight="1">
      <c r="A3" s="27"/>
      <c r="B3" s="116" t="s">
        <v>272</v>
      </c>
      <c r="C3" s="806" t="s">
        <v>273</v>
      </c>
      <c r="D3" s="807"/>
      <c r="E3" s="118" t="s">
        <v>274</v>
      </c>
      <c r="F3" s="117" t="s">
        <v>275</v>
      </c>
      <c r="G3" s="117" t="s">
        <v>276</v>
      </c>
      <c r="H3" s="133" t="s">
        <v>277</v>
      </c>
      <c r="I3" s="118" t="s">
        <v>278</v>
      </c>
      <c r="J3" s="119" t="s">
        <v>279</v>
      </c>
      <c r="K3" s="27"/>
      <c r="L3" s="27"/>
      <c r="M3" s="27"/>
      <c r="N3" s="27"/>
      <c r="O3" s="27"/>
      <c r="P3" s="27"/>
    </row>
    <row r="4" spans="1:16" s="40" customFormat="1" ht="35.1" customHeight="1">
      <c r="A4" s="27"/>
      <c r="B4" s="802" t="s">
        <v>280</v>
      </c>
      <c r="C4" s="130" t="s">
        <v>732</v>
      </c>
      <c r="D4" s="126" t="s">
        <v>403</v>
      </c>
      <c r="E4" s="238" t="b">
        <v>0</v>
      </c>
      <c r="F4" s="239"/>
      <c r="G4" s="239"/>
      <c r="H4" s="808">
        <v>0.8</v>
      </c>
      <c r="I4" s="622"/>
      <c r="J4" s="776"/>
      <c r="K4" s="27"/>
      <c r="L4" s="27"/>
      <c r="M4" s="27"/>
      <c r="N4" s="27"/>
      <c r="O4" s="27"/>
      <c r="P4" s="27"/>
    </row>
    <row r="5" spans="1:16" s="40" customFormat="1" ht="35.1" customHeight="1" thickBot="1">
      <c r="A5" s="27"/>
      <c r="B5" s="803"/>
      <c r="C5" s="129" t="s">
        <v>733</v>
      </c>
      <c r="D5" s="124" t="s">
        <v>404</v>
      </c>
      <c r="E5" s="234" t="b">
        <v>0</v>
      </c>
      <c r="F5" s="235"/>
      <c r="G5" s="235"/>
      <c r="H5" s="809"/>
      <c r="I5" s="704"/>
      <c r="J5" s="805"/>
      <c r="K5" s="27"/>
      <c r="L5" s="27"/>
      <c r="M5" s="27"/>
      <c r="N5" s="27"/>
      <c r="O5" s="27"/>
      <c r="P5" s="27"/>
    </row>
    <row r="6" spans="1:16" s="40" customFormat="1" ht="35.1" customHeight="1">
      <c r="A6" s="27"/>
      <c r="B6" s="766" t="s">
        <v>282</v>
      </c>
      <c r="C6" s="131" t="s">
        <v>734</v>
      </c>
      <c r="D6" s="125" t="s">
        <v>405</v>
      </c>
      <c r="E6" s="236" t="b">
        <v>0</v>
      </c>
      <c r="F6" s="237"/>
      <c r="G6" s="237"/>
      <c r="H6" s="812">
        <v>2.4</v>
      </c>
      <c r="I6" s="797"/>
      <c r="J6" s="775"/>
      <c r="K6" s="27"/>
      <c r="L6" s="27"/>
      <c r="M6" s="27"/>
      <c r="N6" s="27"/>
      <c r="O6" s="27"/>
      <c r="P6" s="27"/>
    </row>
    <row r="7" spans="1:16" s="40" customFormat="1" ht="35.1" customHeight="1">
      <c r="A7" s="27"/>
      <c r="B7" s="767"/>
      <c r="C7" s="130" t="s">
        <v>735</v>
      </c>
      <c r="D7" s="126" t="s">
        <v>406</v>
      </c>
      <c r="E7" s="238" t="b">
        <v>0</v>
      </c>
      <c r="F7" s="239"/>
      <c r="G7" s="239"/>
      <c r="H7" s="808"/>
      <c r="I7" s="622"/>
      <c r="J7" s="776"/>
      <c r="K7" s="27"/>
      <c r="L7" s="27"/>
      <c r="M7" s="27"/>
      <c r="N7" s="27"/>
      <c r="O7" s="27"/>
      <c r="P7" s="27"/>
    </row>
    <row r="8" spans="1:16" s="40" customFormat="1" ht="35.1" customHeight="1">
      <c r="A8" s="27"/>
      <c r="B8" s="767"/>
      <c r="C8" s="130" t="s">
        <v>736</v>
      </c>
      <c r="D8" s="126" t="s">
        <v>407</v>
      </c>
      <c r="E8" s="238" t="b">
        <v>0</v>
      </c>
      <c r="F8" s="239"/>
      <c r="G8" s="239"/>
      <c r="H8" s="808"/>
      <c r="I8" s="622"/>
      <c r="J8" s="776"/>
      <c r="K8" s="27"/>
      <c r="L8" s="27"/>
      <c r="M8" s="27"/>
      <c r="N8" s="27"/>
      <c r="O8" s="27"/>
      <c r="P8" s="27"/>
    </row>
    <row r="9" spans="1:16" s="40" customFormat="1" ht="35.1" customHeight="1">
      <c r="A9" s="27"/>
      <c r="B9" s="767"/>
      <c r="C9" s="130" t="s">
        <v>737</v>
      </c>
      <c r="D9" s="126" t="s">
        <v>408</v>
      </c>
      <c r="E9" s="238" t="b">
        <v>0</v>
      </c>
      <c r="F9" s="239"/>
      <c r="G9" s="239"/>
      <c r="H9" s="808"/>
      <c r="I9" s="622"/>
      <c r="J9" s="776"/>
      <c r="K9" s="27"/>
      <c r="L9" s="27"/>
      <c r="M9" s="27"/>
      <c r="N9" s="27"/>
      <c r="O9" s="27"/>
      <c r="P9" s="27"/>
    </row>
    <row r="10" spans="1:16" s="40" customFormat="1" ht="35.1" customHeight="1">
      <c r="A10" s="27"/>
      <c r="B10" s="767"/>
      <c r="C10" s="130" t="s">
        <v>738</v>
      </c>
      <c r="D10" s="126" t="s">
        <v>409</v>
      </c>
      <c r="E10" s="238" t="b">
        <v>0</v>
      </c>
      <c r="F10" s="239"/>
      <c r="G10" s="239"/>
      <c r="H10" s="808"/>
      <c r="I10" s="622"/>
      <c r="J10" s="776"/>
      <c r="K10" s="27"/>
      <c r="L10" s="27"/>
      <c r="M10" s="27"/>
      <c r="N10" s="27"/>
      <c r="O10" s="27"/>
      <c r="P10" s="27"/>
    </row>
    <row r="11" spans="1:16" s="40" customFormat="1" ht="35.1" customHeight="1">
      <c r="A11" s="27"/>
      <c r="B11" s="767"/>
      <c r="C11" s="130" t="s">
        <v>739</v>
      </c>
      <c r="D11" s="126" t="s">
        <v>410</v>
      </c>
      <c r="E11" s="238" t="b">
        <v>0</v>
      </c>
      <c r="F11" s="239"/>
      <c r="G11" s="239"/>
      <c r="H11" s="808"/>
      <c r="I11" s="622"/>
      <c r="J11" s="776"/>
      <c r="K11" s="27"/>
      <c r="L11" s="27"/>
      <c r="M11" s="27"/>
      <c r="N11" s="27"/>
      <c r="O11" s="27"/>
      <c r="P11" s="27"/>
    </row>
    <row r="12" spans="1:16" s="40" customFormat="1" ht="35.1" customHeight="1">
      <c r="A12" s="27"/>
      <c r="B12" s="767"/>
      <c r="C12" s="130" t="s">
        <v>740</v>
      </c>
      <c r="D12" s="126" t="s">
        <v>411</v>
      </c>
      <c r="E12" s="238" t="b">
        <v>0</v>
      </c>
      <c r="F12" s="239"/>
      <c r="G12" s="239"/>
      <c r="H12" s="808"/>
      <c r="I12" s="622"/>
      <c r="J12" s="776"/>
      <c r="K12" s="27"/>
      <c r="L12" s="27"/>
      <c r="M12" s="27"/>
      <c r="N12" s="27"/>
      <c r="O12" s="27"/>
      <c r="P12" s="27"/>
    </row>
    <row r="13" spans="1:16" s="40" customFormat="1" ht="35.1" customHeight="1">
      <c r="A13" s="27"/>
      <c r="B13" s="767"/>
      <c r="C13" s="130" t="s">
        <v>741</v>
      </c>
      <c r="D13" s="126" t="s">
        <v>412</v>
      </c>
      <c r="E13" s="238" t="b">
        <v>0</v>
      </c>
      <c r="F13" s="239"/>
      <c r="G13" s="239"/>
      <c r="H13" s="808"/>
      <c r="I13" s="622"/>
      <c r="J13" s="776"/>
      <c r="K13" s="27"/>
      <c r="L13" s="27"/>
      <c r="M13" s="27"/>
      <c r="N13" s="27"/>
      <c r="O13" s="27"/>
      <c r="P13" s="27"/>
    </row>
    <row r="14" spans="1:16" s="40" customFormat="1" ht="35.1" customHeight="1">
      <c r="A14" s="27"/>
      <c r="B14" s="767"/>
      <c r="C14" s="130" t="s">
        <v>742</v>
      </c>
      <c r="D14" s="126" t="s">
        <v>413</v>
      </c>
      <c r="E14" s="238" t="b">
        <v>0</v>
      </c>
      <c r="F14" s="239"/>
      <c r="G14" s="239"/>
      <c r="H14" s="808"/>
      <c r="I14" s="622"/>
      <c r="J14" s="776"/>
      <c r="K14" s="27"/>
      <c r="L14" s="27"/>
      <c r="M14" s="27"/>
      <c r="N14" s="27"/>
      <c r="O14" s="27"/>
      <c r="P14" s="27"/>
    </row>
    <row r="15" spans="1:16" s="40" customFormat="1" ht="35.1" customHeight="1">
      <c r="A15" s="27"/>
      <c r="B15" s="767"/>
      <c r="C15" s="130" t="s">
        <v>743</v>
      </c>
      <c r="D15" s="126" t="s">
        <v>414</v>
      </c>
      <c r="E15" s="238" t="b">
        <v>0</v>
      </c>
      <c r="F15" s="239"/>
      <c r="G15" s="239"/>
      <c r="H15" s="808"/>
      <c r="I15" s="622"/>
      <c r="J15" s="776"/>
      <c r="K15" s="27"/>
      <c r="L15" s="27"/>
      <c r="M15" s="27"/>
      <c r="N15" s="27"/>
      <c r="O15" s="27"/>
      <c r="P15" s="27"/>
    </row>
    <row r="16" spans="1:16" s="40" customFormat="1" ht="35.1" customHeight="1">
      <c r="A16" s="27"/>
      <c r="B16" s="767"/>
      <c r="C16" s="130" t="s">
        <v>744</v>
      </c>
      <c r="D16" s="126" t="s">
        <v>415</v>
      </c>
      <c r="E16" s="238" t="b">
        <v>0</v>
      </c>
      <c r="F16" s="239"/>
      <c r="G16" s="239"/>
      <c r="H16" s="808"/>
      <c r="I16" s="622"/>
      <c r="J16" s="776"/>
      <c r="K16" s="27"/>
      <c r="L16" s="27"/>
      <c r="M16" s="27"/>
      <c r="N16" s="27"/>
      <c r="O16" s="27"/>
      <c r="P16" s="27"/>
    </row>
    <row r="17" spans="1:16" s="40" customFormat="1" ht="35.1" customHeight="1" thickBot="1">
      <c r="A17" s="27"/>
      <c r="B17" s="768"/>
      <c r="C17" s="137" t="s">
        <v>745</v>
      </c>
      <c r="D17" s="127" t="s">
        <v>416</v>
      </c>
      <c r="E17" s="240" t="b">
        <v>0</v>
      </c>
      <c r="F17" s="241"/>
      <c r="G17" s="241"/>
      <c r="H17" s="813"/>
      <c r="I17" s="798"/>
      <c r="J17" s="777"/>
      <c r="K17" s="27"/>
      <c r="L17" s="27"/>
      <c r="M17" s="27"/>
      <c r="N17" s="27"/>
      <c r="O17" s="27"/>
      <c r="P17" s="27"/>
    </row>
    <row r="18" spans="1:16" s="40" customFormat="1" ht="35.1" customHeight="1">
      <c r="A18" s="27"/>
      <c r="B18" s="778" t="s">
        <v>289</v>
      </c>
      <c r="C18" s="136" t="s">
        <v>746</v>
      </c>
      <c r="D18" s="128" t="s">
        <v>417</v>
      </c>
      <c r="E18" s="242" t="b">
        <v>0</v>
      </c>
      <c r="F18" s="243"/>
      <c r="G18" s="243"/>
      <c r="H18" s="814">
        <v>0.8</v>
      </c>
      <c r="I18" s="801"/>
      <c r="J18" s="782"/>
      <c r="K18" s="27"/>
      <c r="L18" s="27"/>
      <c r="M18" s="27"/>
      <c r="N18" s="27"/>
      <c r="O18" s="27"/>
      <c r="P18" s="27"/>
    </row>
    <row r="19" spans="1:16" s="40" customFormat="1" ht="35.1" customHeight="1">
      <c r="A19" s="27"/>
      <c r="B19" s="779"/>
      <c r="C19" s="130" t="s">
        <v>747</v>
      </c>
      <c r="D19" s="126" t="s">
        <v>418</v>
      </c>
      <c r="E19" s="238" t="b">
        <v>0</v>
      </c>
      <c r="F19" s="239"/>
      <c r="G19" s="239"/>
      <c r="H19" s="808"/>
      <c r="I19" s="622"/>
      <c r="J19" s="776"/>
      <c r="K19" s="27"/>
      <c r="L19" s="27"/>
      <c r="M19" s="27"/>
      <c r="N19" s="27"/>
      <c r="O19" s="27"/>
      <c r="P19" s="27"/>
    </row>
    <row r="20" spans="1:16" s="40" customFormat="1" ht="35.1" customHeight="1">
      <c r="A20" s="27"/>
      <c r="B20" s="779"/>
      <c r="C20" s="130" t="s">
        <v>748</v>
      </c>
      <c r="D20" s="126" t="s">
        <v>419</v>
      </c>
      <c r="E20" s="238" t="b">
        <v>0</v>
      </c>
      <c r="F20" s="239"/>
      <c r="G20" s="239"/>
      <c r="H20" s="808"/>
      <c r="I20" s="622"/>
      <c r="J20" s="776"/>
      <c r="K20" s="27"/>
      <c r="L20" s="27"/>
      <c r="M20" s="27"/>
      <c r="N20" s="27"/>
      <c r="O20" s="27"/>
      <c r="P20" s="27"/>
    </row>
    <row r="21" spans="1:16" s="40" customFormat="1" ht="32.25" customHeight="1">
      <c r="A21" s="27"/>
      <c r="B21" s="791" t="s">
        <v>175</v>
      </c>
      <c r="C21" s="793"/>
      <c r="D21" s="793"/>
      <c r="E21" s="793"/>
      <c r="F21" s="793"/>
      <c r="G21" s="793"/>
      <c r="H21" s="62">
        <f>SUM(H4:H20)</f>
        <v>4</v>
      </c>
      <c r="I21" s="60">
        <f>SUM(I4:I20)</f>
        <v>0</v>
      </c>
      <c r="J21" s="135"/>
      <c r="K21" s="27"/>
      <c r="L21" s="27"/>
      <c r="M21" s="27"/>
      <c r="N21" s="27"/>
      <c r="O21" s="27"/>
      <c r="P21" s="27"/>
    </row>
    <row r="22" spans="1:16" s="40" customFormat="1" ht="32.25" customHeight="1">
      <c r="A22" s="27"/>
      <c r="B22" s="783" t="s">
        <v>614</v>
      </c>
      <c r="C22" s="785"/>
      <c r="D22" s="785"/>
      <c r="E22" s="785"/>
      <c r="F22" s="785"/>
      <c r="G22" s="785"/>
      <c r="H22" s="785"/>
      <c r="I22" s="785"/>
      <c r="J22" s="786"/>
      <c r="K22" s="27"/>
      <c r="L22" s="27"/>
      <c r="M22" s="27"/>
      <c r="N22" s="27"/>
      <c r="O22" s="27"/>
      <c r="P22" s="27"/>
    </row>
    <row r="23" spans="1:16" s="40" customFormat="1" ht="32.25" customHeight="1" thickBot="1">
      <c r="A23" s="27"/>
      <c r="B23" s="787"/>
      <c r="C23" s="789"/>
      <c r="D23" s="789"/>
      <c r="E23" s="789"/>
      <c r="F23" s="789"/>
      <c r="G23" s="789"/>
      <c r="H23" s="789"/>
      <c r="I23" s="789"/>
      <c r="J23" s="790"/>
      <c r="K23" s="27"/>
      <c r="L23" s="27"/>
      <c r="M23" s="27"/>
      <c r="N23" s="27"/>
      <c r="O23" s="27"/>
      <c r="P23" s="27"/>
    </row>
    <row r="24" spans="1:16" s="40" customFormat="1" ht="19.5" customHeight="1">
      <c r="A24" s="27"/>
      <c r="B24" s="65"/>
      <c r="C24" s="65"/>
      <c r="D24" s="65"/>
      <c r="E24" s="65"/>
      <c r="F24" s="65"/>
      <c r="G24" s="65"/>
      <c r="H24" s="66"/>
      <c r="I24" s="65"/>
      <c r="J24" s="65"/>
      <c r="K24" s="27"/>
      <c r="L24" s="27"/>
      <c r="M24" s="27"/>
      <c r="N24" s="27"/>
      <c r="O24" s="27"/>
      <c r="P24" s="27"/>
    </row>
    <row r="25" spans="1:16" s="40" customFormat="1" ht="18.600000000000001" customHeight="1">
      <c r="A25" s="54" t="s">
        <v>401</v>
      </c>
      <c r="B25" s="65"/>
      <c r="C25" s="65"/>
      <c r="D25" s="65"/>
      <c r="E25" s="65"/>
      <c r="F25" s="65"/>
      <c r="G25" s="65"/>
      <c r="H25" s="66"/>
      <c r="I25" s="65"/>
      <c r="J25" s="65"/>
      <c r="K25" s="27"/>
      <c r="L25" s="27"/>
      <c r="M25" s="27"/>
      <c r="N25" s="27"/>
      <c r="O25" s="27"/>
      <c r="P25" s="27"/>
    </row>
    <row r="26" spans="1:16" s="40" customFormat="1" ht="21" thickBot="1">
      <c r="A26" s="58" t="s">
        <v>778</v>
      </c>
      <c r="B26" s="27"/>
      <c r="C26" s="27"/>
      <c r="D26" s="56"/>
      <c r="E26" s="56"/>
      <c r="F26" s="56"/>
      <c r="G26" s="56"/>
      <c r="H26" s="61"/>
      <c r="I26" s="34"/>
      <c r="J26" s="34"/>
      <c r="K26" s="27"/>
      <c r="L26" s="27"/>
      <c r="M26" s="27"/>
      <c r="N26" s="27"/>
      <c r="O26" s="27"/>
      <c r="P26" s="27"/>
    </row>
    <row r="27" spans="1:16" s="40" customFormat="1" ht="30" customHeight="1">
      <c r="A27" s="27"/>
      <c r="B27" s="116" t="s">
        <v>272</v>
      </c>
      <c r="C27" s="806" t="s">
        <v>273</v>
      </c>
      <c r="D27" s="807"/>
      <c r="E27" s="118" t="s">
        <v>274</v>
      </c>
      <c r="F27" s="117" t="s">
        <v>275</v>
      </c>
      <c r="G27" s="117" t="s">
        <v>276</v>
      </c>
      <c r="H27" s="133" t="s">
        <v>277</v>
      </c>
      <c r="I27" s="118" t="s">
        <v>278</v>
      </c>
      <c r="J27" s="119" t="s">
        <v>279</v>
      </c>
      <c r="K27" s="27"/>
      <c r="L27" s="27"/>
      <c r="M27" s="27"/>
      <c r="N27" s="27"/>
      <c r="O27" s="27"/>
      <c r="P27" s="27"/>
    </row>
    <row r="28" spans="1:16" s="40" customFormat="1" ht="35.1" customHeight="1">
      <c r="A28" s="27"/>
      <c r="B28" s="802" t="s">
        <v>280</v>
      </c>
      <c r="C28" s="130" t="s">
        <v>749</v>
      </c>
      <c r="D28" s="126" t="s">
        <v>420</v>
      </c>
      <c r="E28" s="238" t="b">
        <v>0</v>
      </c>
      <c r="F28" s="239"/>
      <c r="G28" s="239"/>
      <c r="H28" s="808">
        <v>0.6</v>
      </c>
      <c r="I28" s="622"/>
      <c r="J28" s="776"/>
      <c r="K28" s="27"/>
      <c r="L28" s="27"/>
      <c r="M28" s="27"/>
      <c r="N28" s="27"/>
      <c r="O28" s="27"/>
      <c r="P28" s="27"/>
    </row>
    <row r="29" spans="1:16" s="40" customFormat="1" ht="35.1" customHeight="1" thickBot="1">
      <c r="A29" s="27"/>
      <c r="B29" s="803"/>
      <c r="C29" s="129" t="s">
        <v>750</v>
      </c>
      <c r="D29" s="124" t="s">
        <v>421</v>
      </c>
      <c r="E29" s="234" t="b">
        <v>0</v>
      </c>
      <c r="F29" s="235"/>
      <c r="G29" s="235"/>
      <c r="H29" s="809"/>
      <c r="I29" s="704"/>
      <c r="J29" s="805"/>
      <c r="K29" s="27"/>
      <c r="L29" s="27"/>
      <c r="M29" s="27"/>
      <c r="N29" s="27"/>
      <c r="O29" s="27"/>
      <c r="P29" s="27"/>
    </row>
    <row r="30" spans="1:16" s="40" customFormat="1" ht="35.1" customHeight="1">
      <c r="A30" s="27"/>
      <c r="B30" s="766" t="s">
        <v>282</v>
      </c>
      <c r="C30" s="131" t="s">
        <v>751</v>
      </c>
      <c r="D30" s="125" t="s">
        <v>422</v>
      </c>
      <c r="E30" s="236" t="b">
        <v>0</v>
      </c>
      <c r="F30" s="237"/>
      <c r="G30" s="237"/>
      <c r="H30" s="812">
        <v>1.6</v>
      </c>
      <c r="I30" s="797"/>
      <c r="J30" s="775"/>
      <c r="K30" s="27"/>
      <c r="L30" s="27"/>
      <c r="M30" s="27"/>
      <c r="N30" s="27"/>
      <c r="O30" s="27"/>
      <c r="P30" s="27"/>
    </row>
    <row r="31" spans="1:16" s="40" customFormat="1" ht="35.1" customHeight="1">
      <c r="A31" s="27"/>
      <c r="B31" s="767"/>
      <c r="C31" s="130" t="s">
        <v>752</v>
      </c>
      <c r="D31" s="126" t="s">
        <v>423</v>
      </c>
      <c r="E31" s="238" t="b">
        <v>0</v>
      </c>
      <c r="F31" s="239"/>
      <c r="G31" s="239"/>
      <c r="H31" s="808"/>
      <c r="I31" s="622"/>
      <c r="J31" s="776"/>
      <c r="K31" s="27"/>
      <c r="L31" s="27"/>
      <c r="M31" s="27"/>
      <c r="N31" s="27"/>
      <c r="O31" s="27"/>
      <c r="P31" s="27"/>
    </row>
    <row r="32" spans="1:16" s="40" customFormat="1" ht="35.1" customHeight="1">
      <c r="A32" s="27"/>
      <c r="B32" s="767"/>
      <c r="C32" s="130" t="s">
        <v>753</v>
      </c>
      <c r="D32" s="126" t="s">
        <v>424</v>
      </c>
      <c r="E32" s="238" t="b">
        <v>0</v>
      </c>
      <c r="F32" s="239"/>
      <c r="G32" s="239"/>
      <c r="H32" s="808"/>
      <c r="I32" s="622"/>
      <c r="J32" s="776"/>
      <c r="K32" s="27"/>
      <c r="L32" s="27"/>
      <c r="M32" s="27"/>
      <c r="N32" s="27"/>
      <c r="O32" s="27"/>
      <c r="P32" s="27"/>
    </row>
    <row r="33" spans="1:16" s="40" customFormat="1" ht="35.1" customHeight="1" thickBot="1">
      <c r="A33" s="27"/>
      <c r="B33" s="768"/>
      <c r="C33" s="137" t="s">
        <v>754</v>
      </c>
      <c r="D33" s="127" t="s">
        <v>425</v>
      </c>
      <c r="E33" s="240" t="b">
        <v>0</v>
      </c>
      <c r="F33" s="241"/>
      <c r="G33" s="241"/>
      <c r="H33" s="813"/>
      <c r="I33" s="798"/>
      <c r="J33" s="777"/>
      <c r="K33" s="27"/>
      <c r="L33" s="27"/>
      <c r="M33" s="27"/>
      <c r="N33" s="27"/>
      <c r="O33" s="27"/>
      <c r="P33" s="27"/>
    </row>
    <row r="34" spans="1:16" s="40" customFormat="1" ht="35.1" customHeight="1">
      <c r="A34" s="27"/>
      <c r="B34" s="778" t="s">
        <v>289</v>
      </c>
      <c r="C34" s="136" t="s">
        <v>755</v>
      </c>
      <c r="D34" s="128" t="s">
        <v>426</v>
      </c>
      <c r="E34" s="242" t="b">
        <v>0</v>
      </c>
      <c r="F34" s="243"/>
      <c r="G34" s="243"/>
      <c r="H34" s="814">
        <v>0.8</v>
      </c>
      <c r="I34" s="801"/>
      <c r="J34" s="782"/>
      <c r="K34" s="27"/>
      <c r="L34" s="27"/>
      <c r="M34" s="27"/>
      <c r="N34" s="27"/>
      <c r="O34" s="27"/>
      <c r="P34" s="27"/>
    </row>
    <row r="35" spans="1:16" s="40" customFormat="1" ht="35.1" customHeight="1">
      <c r="A35" s="27"/>
      <c r="B35" s="779"/>
      <c r="C35" s="130" t="s">
        <v>756</v>
      </c>
      <c r="D35" s="126" t="s">
        <v>427</v>
      </c>
      <c r="E35" s="238" t="b">
        <v>0</v>
      </c>
      <c r="F35" s="239"/>
      <c r="G35" s="239"/>
      <c r="H35" s="808"/>
      <c r="I35" s="622"/>
      <c r="J35" s="776"/>
      <c r="K35" s="27"/>
      <c r="L35" s="27"/>
      <c r="M35" s="27"/>
      <c r="N35" s="27"/>
      <c r="O35" s="27"/>
      <c r="P35" s="27"/>
    </row>
    <row r="36" spans="1:16" s="40" customFormat="1" ht="35.1" customHeight="1">
      <c r="A36" s="27"/>
      <c r="B36" s="779"/>
      <c r="C36" s="130" t="s">
        <v>757</v>
      </c>
      <c r="D36" s="126" t="s">
        <v>428</v>
      </c>
      <c r="E36" s="238" t="b">
        <v>0</v>
      </c>
      <c r="F36" s="239"/>
      <c r="G36" s="239"/>
      <c r="H36" s="808"/>
      <c r="I36" s="622"/>
      <c r="J36" s="776"/>
      <c r="K36" s="27"/>
      <c r="L36" s="27"/>
      <c r="M36" s="27"/>
      <c r="N36" s="27"/>
      <c r="O36" s="27"/>
      <c r="P36" s="27"/>
    </row>
    <row r="37" spans="1:16" s="40" customFormat="1" ht="35.1" customHeight="1">
      <c r="A37" s="27"/>
      <c r="B37" s="779"/>
      <c r="C37" s="130" t="s">
        <v>758</v>
      </c>
      <c r="D37" s="126" t="s">
        <v>429</v>
      </c>
      <c r="E37" s="238" t="b">
        <v>0</v>
      </c>
      <c r="F37" s="239"/>
      <c r="G37" s="239"/>
      <c r="H37" s="808"/>
      <c r="I37" s="622"/>
      <c r="J37" s="776"/>
      <c r="K37" s="27"/>
      <c r="L37" s="27"/>
      <c r="M37" s="27"/>
      <c r="N37" s="27"/>
      <c r="O37" s="27"/>
      <c r="P37" s="27"/>
    </row>
    <row r="38" spans="1:16" s="40" customFormat="1" ht="32.25" customHeight="1">
      <c r="A38" s="27"/>
      <c r="B38" s="791" t="s">
        <v>175</v>
      </c>
      <c r="C38" s="793"/>
      <c r="D38" s="793"/>
      <c r="E38" s="793"/>
      <c r="F38" s="793"/>
      <c r="G38" s="793"/>
      <c r="H38" s="62">
        <f>SUM(H28:H37)</f>
        <v>3</v>
      </c>
      <c r="I38" s="60">
        <f>SUM(I28:I37)</f>
        <v>0</v>
      </c>
      <c r="J38" s="135"/>
      <c r="K38" s="27"/>
      <c r="L38" s="27"/>
      <c r="M38" s="27"/>
      <c r="N38" s="27"/>
      <c r="O38" s="27"/>
      <c r="P38" s="27"/>
    </row>
    <row r="39" spans="1:16" s="40" customFormat="1" ht="32.25" customHeight="1">
      <c r="A39" s="27"/>
      <c r="B39" s="783" t="s">
        <v>614</v>
      </c>
      <c r="C39" s="785"/>
      <c r="D39" s="785"/>
      <c r="E39" s="785"/>
      <c r="F39" s="785"/>
      <c r="G39" s="785"/>
      <c r="H39" s="785"/>
      <c r="I39" s="785"/>
      <c r="J39" s="786"/>
      <c r="K39" s="27"/>
      <c r="L39" s="27"/>
      <c r="M39" s="27"/>
      <c r="N39" s="27"/>
      <c r="O39" s="27"/>
      <c r="P39" s="27"/>
    </row>
    <row r="40" spans="1:16" s="40" customFormat="1" ht="32.25" customHeight="1" thickBot="1">
      <c r="A40" s="27"/>
      <c r="B40" s="787"/>
      <c r="C40" s="789"/>
      <c r="D40" s="789"/>
      <c r="E40" s="789"/>
      <c r="F40" s="789"/>
      <c r="G40" s="789"/>
      <c r="H40" s="789"/>
      <c r="I40" s="789"/>
      <c r="J40" s="790"/>
      <c r="K40" s="27"/>
      <c r="L40" s="27"/>
      <c r="M40" s="27"/>
      <c r="N40" s="27"/>
      <c r="O40" s="27"/>
      <c r="P40" s="27"/>
    </row>
    <row r="41" spans="1:16" s="40" customFormat="1" ht="13.5" customHeight="1">
      <c r="A41" s="27"/>
      <c r="B41" s="65"/>
      <c r="C41" s="65"/>
      <c r="D41" s="65"/>
      <c r="E41" s="65"/>
      <c r="F41" s="65"/>
      <c r="G41" s="65"/>
      <c r="H41" s="66"/>
      <c r="I41" s="65"/>
      <c r="J41" s="65"/>
      <c r="K41" s="27"/>
      <c r="L41" s="27"/>
      <c r="M41" s="27"/>
      <c r="N41" s="27"/>
      <c r="O41" s="27"/>
      <c r="P41" s="27"/>
    </row>
  </sheetData>
  <sheetProtection algorithmName="SHA-512" hashValue="VQcKhjHIvlK2nI8MO8j+eP2wWOUzvZAqYkQRYXe1jnlUgMEfYfK0KCMZ1k5PxDoG2OFbY/SARCLch/Ya6u3g5g==" saltValue="m9Yz2LEpyrshdsiJjqNVRA==" spinCount="100000" sheet="1" scenarios="1" formatCells="0" formatColumns="0" formatRows="0" insertHyperlinks="0"/>
  <mergeCells count="30">
    <mergeCell ref="C3:D3"/>
    <mergeCell ref="C27:D27"/>
    <mergeCell ref="B39:J40"/>
    <mergeCell ref="B28:B29"/>
    <mergeCell ref="H28:H29"/>
    <mergeCell ref="I28:I29"/>
    <mergeCell ref="J28:J29"/>
    <mergeCell ref="B30:B33"/>
    <mergeCell ref="H30:H33"/>
    <mergeCell ref="I30:I33"/>
    <mergeCell ref="J30:J33"/>
    <mergeCell ref="B34:B37"/>
    <mergeCell ref="H34:H37"/>
    <mergeCell ref="I34:I37"/>
    <mergeCell ref="J34:J37"/>
    <mergeCell ref="B38:G38"/>
    <mergeCell ref="B22:J23"/>
    <mergeCell ref="B4:B5"/>
    <mergeCell ref="H4:H5"/>
    <mergeCell ref="I4:I5"/>
    <mergeCell ref="J4:J5"/>
    <mergeCell ref="B6:B17"/>
    <mergeCell ref="H6:H17"/>
    <mergeCell ref="I6:I17"/>
    <mergeCell ref="J6:J17"/>
    <mergeCell ref="B18:B20"/>
    <mergeCell ref="H18:H20"/>
    <mergeCell ref="I18:I20"/>
    <mergeCell ref="J18:J20"/>
    <mergeCell ref="B21:G21"/>
  </mergeCells>
  <phoneticPr fontId="7" type="noConversion"/>
  <printOptions horizont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rowBreaks count="1" manualBreakCount="1">
    <brk id="2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6CBC-7FAA-454E-A9C2-A88A71CD2220}">
  <dimension ref="A1:Q24"/>
  <sheetViews>
    <sheetView view="pageBreakPreview" topLeftCell="A8" zoomScale="89" zoomScaleNormal="100" zoomScaleSheetLayoutView="89" workbookViewId="0">
      <selection activeCell="P15" sqref="P15"/>
    </sheetView>
  </sheetViews>
  <sheetFormatPr defaultColWidth="8.78125" defaultRowHeight="14.25"/>
  <cols>
    <col min="1" max="1" width="3.32421875" style="494" customWidth="1"/>
    <col min="2" max="2" width="11.30859375" style="494" customWidth="1"/>
    <col min="3" max="3" width="9.1796875" style="494" customWidth="1"/>
    <col min="4" max="4" width="16.49609375" style="495" customWidth="1"/>
    <col min="5" max="5" width="52.421875" style="495" customWidth="1"/>
    <col min="6" max="6" width="8.24609375" style="495" customWidth="1"/>
    <col min="7" max="7" width="58.67578125" style="495" customWidth="1"/>
    <col min="8" max="8" width="19.95703125" style="495" customWidth="1"/>
    <col min="9" max="10" width="6.3828125" style="530" customWidth="1"/>
    <col min="11" max="11" width="6.3828125" style="496" customWidth="1"/>
    <col min="12" max="12" width="3.85546875" style="494" customWidth="1"/>
    <col min="13" max="13" width="8.78125" style="494" customWidth="1"/>
    <col min="14" max="16384" width="8.78125" style="494"/>
  </cols>
  <sheetData>
    <row r="1" spans="1:17" s="498" customFormat="1" hidden="1">
      <c r="A1" s="494"/>
      <c r="B1" s="494"/>
      <c r="C1" s="494"/>
      <c r="D1" s="495"/>
      <c r="E1" s="495"/>
      <c r="F1" s="495"/>
      <c r="G1" s="495"/>
      <c r="H1" s="495"/>
      <c r="I1" s="530"/>
      <c r="J1" s="530"/>
      <c r="K1" s="496"/>
      <c r="L1" s="494"/>
      <c r="M1" s="494"/>
      <c r="N1" s="494"/>
      <c r="O1" s="494"/>
      <c r="P1" s="494"/>
      <c r="Q1" s="494"/>
    </row>
    <row r="2" spans="1:17" s="498" customFormat="1" ht="20.25">
      <c r="A2" s="531" t="s">
        <v>430</v>
      </c>
      <c r="B2" s="494"/>
      <c r="C2" s="494"/>
      <c r="D2" s="495"/>
      <c r="E2" s="495"/>
      <c r="F2" s="495"/>
      <c r="G2" s="495"/>
      <c r="H2" s="495"/>
      <c r="I2" s="530"/>
      <c r="J2" s="530"/>
      <c r="K2" s="496"/>
      <c r="L2" s="532"/>
      <c r="M2" s="494"/>
      <c r="N2" s="494"/>
      <c r="O2" s="494"/>
      <c r="P2" s="494"/>
      <c r="Q2" s="494"/>
    </row>
    <row r="3" spans="1:17" s="498" customFormat="1" ht="21" thickBot="1">
      <c r="A3" s="533" t="s">
        <v>431</v>
      </c>
      <c r="B3" s="494"/>
      <c r="C3" s="494"/>
      <c r="D3" s="495"/>
      <c r="E3" s="495"/>
      <c r="F3" s="495"/>
      <c r="G3" s="495"/>
      <c r="H3" s="495"/>
      <c r="I3" s="530"/>
      <c r="J3" s="530"/>
      <c r="K3" s="496"/>
      <c r="L3" s="494"/>
      <c r="M3" s="494"/>
      <c r="N3" s="494"/>
      <c r="O3" s="494"/>
      <c r="P3" s="494"/>
      <c r="Q3" s="494"/>
    </row>
    <row r="4" spans="1:17" s="498" customFormat="1" ht="30" customHeight="1">
      <c r="A4" s="494"/>
      <c r="B4" s="501" t="s">
        <v>272</v>
      </c>
      <c r="C4" s="834" t="s">
        <v>273</v>
      </c>
      <c r="D4" s="841"/>
      <c r="E4" s="835"/>
      <c r="F4" s="502" t="s">
        <v>274</v>
      </c>
      <c r="G4" s="534" t="s">
        <v>275</v>
      </c>
      <c r="H4" s="534" t="s">
        <v>276</v>
      </c>
      <c r="I4" s="535" t="s">
        <v>277</v>
      </c>
      <c r="J4" s="502" t="s">
        <v>278</v>
      </c>
      <c r="K4" s="503" t="s">
        <v>279</v>
      </c>
      <c r="L4" s="494"/>
      <c r="M4" s="494"/>
      <c r="N4" s="494"/>
      <c r="O4" s="494"/>
      <c r="P4" s="494"/>
      <c r="Q4" s="494"/>
    </row>
    <row r="5" spans="1:17" s="498" customFormat="1" ht="35.1" customHeight="1" thickBot="1">
      <c r="A5" s="494"/>
      <c r="B5" s="536" t="s">
        <v>280</v>
      </c>
      <c r="C5" s="506" t="s">
        <v>759</v>
      </c>
      <c r="D5" s="836" t="s">
        <v>432</v>
      </c>
      <c r="E5" s="837"/>
      <c r="F5" s="234" t="b">
        <v>0</v>
      </c>
      <c r="G5" s="235"/>
      <c r="H5" s="235"/>
      <c r="I5" s="537">
        <v>0.4</v>
      </c>
      <c r="J5" s="244"/>
      <c r="K5" s="538"/>
      <c r="L5" s="494"/>
      <c r="M5" s="494"/>
      <c r="N5" s="494"/>
      <c r="O5" s="494"/>
      <c r="P5" s="494"/>
      <c r="Q5" s="494"/>
    </row>
    <row r="6" spans="1:17" s="498" customFormat="1" ht="35.1" customHeight="1">
      <c r="A6" s="494"/>
      <c r="B6" s="822" t="s">
        <v>282</v>
      </c>
      <c r="C6" s="853" t="s">
        <v>760</v>
      </c>
      <c r="D6" s="855" t="s">
        <v>433</v>
      </c>
      <c r="E6" s="539" t="s">
        <v>779</v>
      </c>
      <c r="F6" s="527" t="b">
        <v>0</v>
      </c>
      <c r="G6" s="237"/>
      <c r="H6" s="237"/>
      <c r="I6" s="838">
        <v>1.2</v>
      </c>
      <c r="J6" s="797"/>
      <c r="K6" s="827"/>
      <c r="L6" s="494"/>
      <c r="M6" s="494"/>
      <c r="N6" s="494"/>
      <c r="O6" s="494"/>
      <c r="P6" s="494"/>
      <c r="Q6" s="494"/>
    </row>
    <row r="7" spans="1:17" s="498" customFormat="1" ht="35.1" customHeight="1">
      <c r="A7" s="494"/>
      <c r="B7" s="823"/>
      <c r="C7" s="846"/>
      <c r="D7" s="856"/>
      <c r="E7" s="540" t="s">
        <v>434</v>
      </c>
      <c r="F7" s="528" t="b">
        <v>0</v>
      </c>
      <c r="G7" s="239"/>
      <c r="H7" s="239"/>
      <c r="I7" s="839"/>
      <c r="J7" s="622"/>
      <c r="K7" s="815"/>
      <c r="L7" s="494"/>
      <c r="M7" s="494"/>
      <c r="N7" s="494"/>
      <c r="O7" s="494"/>
      <c r="P7" s="494"/>
      <c r="Q7" s="494"/>
    </row>
    <row r="8" spans="1:17" s="498" customFormat="1" ht="35.1" customHeight="1">
      <c r="A8" s="494"/>
      <c r="B8" s="823"/>
      <c r="C8" s="846"/>
      <c r="D8" s="856"/>
      <c r="E8" s="540" t="s">
        <v>435</v>
      </c>
      <c r="F8" s="528" t="b">
        <v>0</v>
      </c>
      <c r="G8" s="239"/>
      <c r="H8" s="239"/>
      <c r="I8" s="839"/>
      <c r="J8" s="622"/>
      <c r="K8" s="815"/>
      <c r="L8" s="494"/>
      <c r="M8" s="494"/>
      <c r="N8" s="494"/>
      <c r="O8" s="494"/>
      <c r="P8" s="494"/>
      <c r="Q8" s="494"/>
    </row>
    <row r="9" spans="1:17" s="498" customFormat="1" ht="35.1" customHeight="1">
      <c r="A9" s="494"/>
      <c r="B9" s="823"/>
      <c r="C9" s="846"/>
      <c r="D9" s="856"/>
      <c r="E9" s="540" t="s">
        <v>436</v>
      </c>
      <c r="F9" s="528" t="b">
        <v>0</v>
      </c>
      <c r="G9" s="239"/>
      <c r="H9" s="239"/>
      <c r="I9" s="839"/>
      <c r="J9" s="622"/>
      <c r="K9" s="815"/>
      <c r="L9" s="494"/>
      <c r="M9" s="494"/>
      <c r="N9" s="494"/>
      <c r="O9" s="494"/>
      <c r="P9" s="494"/>
      <c r="Q9" s="494"/>
    </row>
    <row r="10" spans="1:17" s="498" customFormat="1" ht="35.1" customHeight="1">
      <c r="A10" s="494"/>
      <c r="B10" s="823"/>
      <c r="C10" s="846"/>
      <c r="D10" s="856"/>
      <c r="E10" s="540" t="s">
        <v>437</v>
      </c>
      <c r="F10" s="528" t="b">
        <v>0</v>
      </c>
      <c r="G10" s="239"/>
      <c r="H10" s="239"/>
      <c r="I10" s="839"/>
      <c r="J10" s="622"/>
      <c r="K10" s="815"/>
      <c r="L10" s="494"/>
      <c r="M10" s="494"/>
      <c r="N10" s="494"/>
      <c r="O10" s="494"/>
      <c r="P10" s="494"/>
      <c r="Q10" s="494"/>
    </row>
    <row r="11" spans="1:17" s="498" customFormat="1" ht="35.1" customHeight="1">
      <c r="A11" s="494"/>
      <c r="B11" s="823"/>
      <c r="C11" s="846"/>
      <c r="D11" s="856"/>
      <c r="E11" s="540" t="s">
        <v>438</v>
      </c>
      <c r="F11" s="528" t="b">
        <v>0</v>
      </c>
      <c r="G11" s="239"/>
      <c r="H11" s="239"/>
      <c r="I11" s="839"/>
      <c r="J11" s="622"/>
      <c r="K11" s="815"/>
      <c r="L11" s="494"/>
      <c r="M11" s="494"/>
      <c r="N11" s="494"/>
      <c r="O11" s="494"/>
      <c r="P11" s="494"/>
      <c r="Q11" s="494"/>
    </row>
    <row r="12" spans="1:17" s="498" customFormat="1" ht="35.1" customHeight="1">
      <c r="A12" s="494"/>
      <c r="B12" s="823"/>
      <c r="C12" s="846"/>
      <c r="D12" s="856"/>
      <c r="E12" s="540" t="s">
        <v>439</v>
      </c>
      <c r="F12" s="528" t="b">
        <v>0</v>
      </c>
      <c r="G12" s="239"/>
      <c r="H12" s="239"/>
      <c r="I12" s="839"/>
      <c r="J12" s="622"/>
      <c r="K12" s="815"/>
      <c r="L12" s="494"/>
      <c r="M12" s="494"/>
      <c r="N12" s="494"/>
      <c r="O12" s="494"/>
      <c r="P12" s="494"/>
      <c r="Q12" s="494"/>
    </row>
    <row r="13" spans="1:17" s="498" customFormat="1" ht="35.1" customHeight="1">
      <c r="A13" s="494"/>
      <c r="B13" s="823"/>
      <c r="C13" s="846"/>
      <c r="D13" s="856"/>
      <c r="E13" s="540" t="s">
        <v>440</v>
      </c>
      <c r="F13" s="528" t="b">
        <v>0</v>
      </c>
      <c r="G13" s="239"/>
      <c r="H13" s="239"/>
      <c r="I13" s="839"/>
      <c r="J13" s="622"/>
      <c r="K13" s="815"/>
      <c r="L13" s="494"/>
      <c r="M13" s="494"/>
      <c r="N13" s="494"/>
      <c r="O13" s="494"/>
      <c r="P13" s="494"/>
      <c r="Q13" s="494"/>
    </row>
    <row r="14" spans="1:17" s="498" customFormat="1" ht="35.1" customHeight="1">
      <c r="A14" s="494"/>
      <c r="B14" s="823"/>
      <c r="C14" s="854"/>
      <c r="D14" s="857"/>
      <c r="E14" s="540" t="s">
        <v>442</v>
      </c>
      <c r="F14" s="528" t="b">
        <v>0</v>
      </c>
      <c r="G14" s="239"/>
      <c r="H14" s="239"/>
      <c r="I14" s="839"/>
      <c r="J14" s="622"/>
      <c r="K14" s="815"/>
      <c r="L14" s="494"/>
      <c r="M14" s="494"/>
      <c r="N14" s="494"/>
      <c r="O14" s="494"/>
      <c r="P14" s="494"/>
      <c r="Q14" s="494"/>
    </row>
    <row r="15" spans="1:17" s="498" customFormat="1" ht="35.1" customHeight="1">
      <c r="A15" s="494"/>
      <c r="B15" s="823"/>
      <c r="C15" s="845" t="s">
        <v>761</v>
      </c>
      <c r="D15" s="842" t="s">
        <v>441</v>
      </c>
      <c r="E15" s="540" t="s">
        <v>443</v>
      </c>
      <c r="F15" s="528" t="b">
        <v>0</v>
      </c>
      <c r="G15" s="239"/>
      <c r="H15" s="239"/>
      <c r="I15" s="839"/>
      <c r="J15" s="622"/>
      <c r="K15" s="815"/>
      <c r="L15" s="494"/>
      <c r="M15" s="494"/>
      <c r="N15" s="494"/>
      <c r="O15" s="494"/>
      <c r="P15" s="494"/>
      <c r="Q15" s="494"/>
    </row>
    <row r="16" spans="1:17" s="498" customFormat="1" ht="35.1" customHeight="1">
      <c r="A16" s="494"/>
      <c r="B16" s="823"/>
      <c r="C16" s="846"/>
      <c r="D16" s="843"/>
      <c r="E16" s="541" t="s">
        <v>780</v>
      </c>
      <c r="F16" s="528" t="b">
        <v>0</v>
      </c>
      <c r="G16" s="239"/>
      <c r="H16" s="239"/>
      <c r="I16" s="839"/>
      <c r="J16" s="622"/>
      <c r="K16" s="815"/>
      <c r="L16" s="494"/>
      <c r="M16" s="494"/>
      <c r="N16" s="494"/>
      <c r="O16" s="494"/>
      <c r="P16" s="494"/>
      <c r="Q16" s="494"/>
    </row>
    <row r="17" spans="1:17" s="498" customFormat="1" ht="35.1" customHeight="1" thickBot="1">
      <c r="A17" s="494"/>
      <c r="B17" s="824"/>
      <c r="C17" s="847"/>
      <c r="D17" s="844"/>
      <c r="E17" s="542" t="s">
        <v>442</v>
      </c>
      <c r="F17" s="529" t="b">
        <v>0</v>
      </c>
      <c r="G17" s="241"/>
      <c r="H17" s="241"/>
      <c r="I17" s="840"/>
      <c r="J17" s="798"/>
      <c r="K17" s="828"/>
      <c r="L17" s="494"/>
      <c r="M17" s="494"/>
      <c r="N17" s="494"/>
      <c r="O17" s="494"/>
      <c r="P17" s="494"/>
      <c r="Q17" s="494"/>
    </row>
    <row r="18" spans="1:17" s="498" customFormat="1" ht="35.1" customHeight="1">
      <c r="A18" s="494"/>
      <c r="B18" s="829" t="s">
        <v>289</v>
      </c>
      <c r="C18" s="543" t="s">
        <v>762</v>
      </c>
      <c r="D18" s="848" t="s">
        <v>444</v>
      </c>
      <c r="E18" s="849"/>
      <c r="F18" s="242" t="b">
        <v>0</v>
      </c>
      <c r="G18" s="243"/>
      <c r="H18" s="243"/>
      <c r="I18" s="850">
        <v>0.4</v>
      </c>
      <c r="J18" s="801"/>
      <c r="K18" s="821"/>
      <c r="L18" s="494"/>
      <c r="M18" s="494"/>
      <c r="N18" s="494"/>
      <c r="O18" s="494"/>
      <c r="P18" s="494"/>
      <c r="Q18" s="494"/>
    </row>
    <row r="19" spans="1:17" s="498" customFormat="1" ht="35.1" customHeight="1">
      <c r="A19" s="494"/>
      <c r="B19" s="830"/>
      <c r="C19" s="544" t="s">
        <v>763</v>
      </c>
      <c r="D19" s="851" t="s">
        <v>445</v>
      </c>
      <c r="E19" s="852"/>
      <c r="F19" s="238" t="b">
        <v>0</v>
      </c>
      <c r="G19" s="239"/>
      <c r="H19" s="239"/>
      <c r="I19" s="839"/>
      <c r="J19" s="622"/>
      <c r="K19" s="815"/>
      <c r="L19" s="494"/>
      <c r="M19" s="494"/>
      <c r="N19" s="494"/>
      <c r="O19" s="494"/>
      <c r="P19" s="494"/>
      <c r="Q19" s="494"/>
    </row>
    <row r="20" spans="1:17" s="498" customFormat="1" ht="35.1" customHeight="1">
      <c r="A20" s="494"/>
      <c r="B20" s="830"/>
      <c r="C20" s="544" t="s">
        <v>764</v>
      </c>
      <c r="D20" s="851" t="s">
        <v>446</v>
      </c>
      <c r="E20" s="852"/>
      <c r="F20" s="238" t="b">
        <v>0</v>
      </c>
      <c r="G20" s="239"/>
      <c r="H20" s="239"/>
      <c r="I20" s="839"/>
      <c r="J20" s="622"/>
      <c r="K20" s="815"/>
      <c r="L20" s="494"/>
      <c r="M20" s="494"/>
      <c r="N20" s="494"/>
      <c r="O20" s="494"/>
      <c r="P20" s="494"/>
      <c r="Q20" s="494"/>
    </row>
    <row r="21" spans="1:17" s="498" customFormat="1" ht="32.25" customHeight="1">
      <c r="A21" s="494"/>
      <c r="B21" s="832" t="s">
        <v>175</v>
      </c>
      <c r="C21" s="833"/>
      <c r="D21" s="833"/>
      <c r="E21" s="833"/>
      <c r="F21" s="833"/>
      <c r="G21" s="833"/>
      <c r="H21" s="833"/>
      <c r="I21" s="545">
        <f>SUM(I5:I20)</f>
        <v>2</v>
      </c>
      <c r="J21" s="546">
        <f>SUM(J5:J20)</f>
        <v>0</v>
      </c>
      <c r="K21" s="547"/>
      <c r="L21" s="494"/>
      <c r="M21" s="494"/>
      <c r="N21" s="494"/>
      <c r="O21" s="494"/>
      <c r="P21" s="494"/>
      <c r="Q21" s="494"/>
    </row>
    <row r="22" spans="1:17" s="498" customFormat="1" ht="32.25" customHeight="1">
      <c r="A22" s="494"/>
      <c r="B22" s="783" t="s">
        <v>614</v>
      </c>
      <c r="C22" s="785"/>
      <c r="D22" s="785"/>
      <c r="E22" s="785"/>
      <c r="F22" s="785"/>
      <c r="G22" s="785"/>
      <c r="H22" s="785"/>
      <c r="I22" s="785"/>
      <c r="J22" s="785"/>
      <c r="K22" s="786"/>
      <c r="L22" s="494"/>
      <c r="M22" s="494"/>
      <c r="N22" s="494"/>
      <c r="O22" s="494"/>
      <c r="P22" s="494"/>
      <c r="Q22" s="494"/>
    </row>
    <row r="23" spans="1:17" s="498" customFormat="1" ht="19.899999999999999" customHeight="1" thickBot="1">
      <c r="A23" s="494"/>
      <c r="B23" s="787"/>
      <c r="C23" s="789"/>
      <c r="D23" s="789"/>
      <c r="E23" s="789"/>
      <c r="F23" s="789"/>
      <c r="G23" s="789"/>
      <c r="H23" s="789"/>
      <c r="I23" s="789"/>
      <c r="J23" s="789"/>
      <c r="K23" s="790"/>
      <c r="L23" s="494"/>
      <c r="M23" s="494"/>
      <c r="N23" s="494"/>
      <c r="O23" s="494"/>
      <c r="P23" s="494"/>
      <c r="Q23" s="494"/>
    </row>
    <row r="24" spans="1:17" s="498" customFormat="1" ht="15" customHeight="1">
      <c r="A24" s="494"/>
      <c r="B24" s="517"/>
      <c r="C24" s="517"/>
      <c r="D24" s="517"/>
      <c r="E24" s="517"/>
      <c r="F24" s="517"/>
      <c r="G24" s="517"/>
      <c r="H24" s="517"/>
      <c r="I24" s="548"/>
      <c r="J24" s="517"/>
      <c r="K24" s="517"/>
      <c r="L24" s="494"/>
      <c r="M24" s="494"/>
      <c r="N24" s="494"/>
      <c r="O24" s="494"/>
      <c r="P24" s="494"/>
      <c r="Q24" s="494"/>
    </row>
  </sheetData>
  <sheetProtection algorithmName="SHA-512" hashValue="2Dze5f9/JtSZ2T0hCVLoltR6Kl23jkbiuqMFeaBrOoIyoPW2wdkOTWWOJpv3ntd0Cb+/syT95Ms3p+gPI32F9g==" saltValue="3F0yD9RKsaWVxq0l7AN++g==" spinCount="100000" sheet="1" scenarios="1" formatCells="0" formatColumns="0" formatRows="0" insertHyperlinks="0"/>
  <mergeCells count="19">
    <mergeCell ref="B21:H21"/>
    <mergeCell ref="B22:K23"/>
    <mergeCell ref="K6:K17"/>
    <mergeCell ref="B18:B20"/>
    <mergeCell ref="D18:E18"/>
    <mergeCell ref="I18:I20"/>
    <mergeCell ref="J18:J20"/>
    <mergeCell ref="K18:K20"/>
    <mergeCell ref="D19:E19"/>
    <mergeCell ref="D20:E20"/>
    <mergeCell ref="J6:J17"/>
    <mergeCell ref="C6:C14"/>
    <mergeCell ref="D6:D14"/>
    <mergeCell ref="D5:E5"/>
    <mergeCell ref="B6:B17"/>
    <mergeCell ref="I6:I17"/>
    <mergeCell ref="C4:E4"/>
    <mergeCell ref="D15:D17"/>
    <mergeCell ref="C15:C17"/>
  </mergeCells>
  <phoneticPr fontId="7" type="noConversion"/>
  <printOptions horizont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2F41-FAB2-42E6-A4C9-B2BF49DF41D6}">
  <dimension ref="A1:I11"/>
  <sheetViews>
    <sheetView view="pageBreakPreview" topLeftCell="A2" zoomScale="90" zoomScaleNormal="100" zoomScaleSheetLayoutView="90" workbookViewId="0">
      <selection activeCell="J4" sqref="J4"/>
    </sheetView>
  </sheetViews>
  <sheetFormatPr defaultColWidth="8.78125" defaultRowHeight="14.25"/>
  <cols>
    <col min="1" max="1" width="3.85546875" style="6" customWidth="1"/>
    <col min="2" max="2" width="29.66796875" style="53" customWidth="1"/>
    <col min="3" max="3" width="69.3203125" style="53" customWidth="1"/>
    <col min="4" max="4" width="19.95703125" style="53" customWidth="1"/>
    <col min="5" max="7" width="6.3828125" style="6" customWidth="1"/>
    <col min="8" max="8" width="3.05859375" style="6" customWidth="1"/>
    <col min="9" max="9" width="8.78125" style="6" customWidth="1"/>
    <col min="10" max="16384" width="8.78125" style="6"/>
  </cols>
  <sheetData>
    <row r="1" spans="1:9" s="27" customFormat="1" hidden="1">
      <c r="B1" s="56"/>
      <c r="C1" s="56"/>
      <c r="D1" s="56"/>
      <c r="H1" s="34"/>
    </row>
    <row r="2" spans="1:9" s="27" customFormat="1" ht="20.25">
      <c r="A2" s="54" t="s">
        <v>447</v>
      </c>
      <c r="B2" s="56"/>
      <c r="C2" s="56"/>
      <c r="D2" s="56"/>
      <c r="H2" s="34"/>
      <c r="I2" s="55"/>
    </row>
    <row r="3" spans="1:9" s="27" customFormat="1" ht="21" thickBot="1">
      <c r="A3" s="58" t="s">
        <v>448</v>
      </c>
      <c r="B3" s="56"/>
      <c r="C3" s="56"/>
      <c r="D3" s="56"/>
      <c r="H3" s="34"/>
    </row>
    <row r="4" spans="1:9" s="40" customFormat="1" ht="35.25">
      <c r="A4" s="6"/>
      <c r="B4" s="116" t="s">
        <v>449</v>
      </c>
      <c r="C4" s="118" t="s">
        <v>275</v>
      </c>
      <c r="D4" s="118" t="s">
        <v>276</v>
      </c>
      <c r="E4" s="133" t="s">
        <v>277</v>
      </c>
      <c r="F4" s="118" t="s">
        <v>278</v>
      </c>
      <c r="G4" s="119" t="s">
        <v>279</v>
      </c>
      <c r="H4" s="6"/>
      <c r="I4" s="6"/>
    </row>
    <row r="5" spans="1:9" s="40" customFormat="1" ht="84" customHeight="1">
      <c r="A5" s="6"/>
      <c r="B5" s="549" t="s">
        <v>765</v>
      </c>
      <c r="C5" s="246"/>
      <c r="D5" s="246"/>
      <c r="E5" s="67">
        <v>2</v>
      </c>
      <c r="F5" s="246"/>
      <c r="G5" s="138"/>
      <c r="H5" s="6"/>
      <c r="I5" s="6"/>
    </row>
    <row r="6" spans="1:9" s="40" customFormat="1" ht="84" customHeight="1">
      <c r="A6" s="6"/>
      <c r="B6" s="549" t="s">
        <v>766</v>
      </c>
      <c r="C6" s="246"/>
      <c r="D6" s="246"/>
      <c r="E6" s="67">
        <v>2</v>
      </c>
      <c r="F6" s="246"/>
      <c r="G6" s="138"/>
      <c r="H6" s="6"/>
      <c r="I6" s="6"/>
    </row>
    <row r="7" spans="1:9" s="40" customFormat="1" ht="84" customHeight="1">
      <c r="A7" s="6"/>
      <c r="B7" s="549" t="s">
        <v>766</v>
      </c>
      <c r="C7" s="246"/>
      <c r="D7" s="246"/>
      <c r="E7" s="67">
        <v>2</v>
      </c>
      <c r="F7" s="246"/>
      <c r="G7" s="138"/>
      <c r="H7" s="6"/>
      <c r="I7" s="6"/>
    </row>
    <row r="8" spans="1:9" s="40" customFormat="1" ht="84" customHeight="1">
      <c r="A8" s="6"/>
      <c r="B8" s="549" t="s">
        <v>766</v>
      </c>
      <c r="C8" s="246"/>
      <c r="D8" s="246"/>
      <c r="E8" s="67">
        <v>2</v>
      </c>
      <c r="F8" s="246"/>
      <c r="G8" s="138"/>
      <c r="H8" s="6"/>
      <c r="I8" s="6"/>
    </row>
    <row r="9" spans="1:9" s="40" customFormat="1" ht="20.100000000000001" customHeight="1">
      <c r="A9" s="6"/>
      <c r="B9" s="791" t="s">
        <v>175</v>
      </c>
      <c r="C9" s="793"/>
      <c r="D9" s="793"/>
      <c r="E9" s="67">
        <f>SUM(E5:E8)</f>
        <v>8</v>
      </c>
      <c r="F9" s="33">
        <f>SUM(F5:F8)</f>
        <v>0</v>
      </c>
      <c r="G9" s="138"/>
      <c r="H9" s="6"/>
      <c r="I9" s="6"/>
    </row>
    <row r="10" spans="1:9" s="40" customFormat="1" ht="29.25" customHeight="1">
      <c r="A10" s="6"/>
      <c r="B10" s="858" t="s">
        <v>614</v>
      </c>
      <c r="C10" s="859"/>
      <c r="D10" s="859"/>
      <c r="E10" s="859"/>
      <c r="F10" s="859"/>
      <c r="G10" s="860"/>
      <c r="H10" s="6"/>
      <c r="I10" s="6"/>
    </row>
    <row r="11" spans="1:9" s="40" customFormat="1" ht="36" customHeight="1" thickBot="1">
      <c r="A11" s="6"/>
      <c r="B11" s="861"/>
      <c r="C11" s="862"/>
      <c r="D11" s="862"/>
      <c r="E11" s="862"/>
      <c r="F11" s="862"/>
      <c r="G11" s="863"/>
      <c r="H11" s="6"/>
      <c r="I11" s="6"/>
    </row>
  </sheetData>
  <sheetProtection algorithmName="SHA-512" hashValue="Ww3BlLQqTCQoa3AJyIkKmnb3hwj4WXArV51My+FQJF75D2ZUTwy1h34Q3qqC6a5Bu9hQZckS3EINnJwkHcJeow==" saltValue="LlOjiPMhdOyi4QmdoetonQ==" spinCount="100000" sheet="1" scenarios="1" formatCells="0" formatColumns="0" formatRows="0" insertHyperlinks="0"/>
  <mergeCells count="2">
    <mergeCell ref="B9:D9"/>
    <mergeCell ref="B10:G11"/>
  </mergeCells>
  <phoneticPr fontId="7" type="noConversion"/>
  <printOptions horizontalCentered="1"/>
  <pageMargins left="0.39370078740157483" right="0.39370078740157483" top="0.39370078740157483" bottom="0.39370078740157483" header="0.39370078740157483" footer="0.31496062992125984"/>
  <pageSetup paperSize="9" scale="70" fitToWidth="0" fitToHeight="0" orientation="landscape" horizontalDpi="300" verticalDpi="300" r:id="rId1"/>
  <headerFooter differentFirst="1" alignWithMargins="0">
    <oddFooter>&amp;C&amp;"標楷體,標準"自評表&amp;"time,標準"-&amp;"標楷體,標準"第&amp;"time,標準" &amp;P &amp;"標楷體,標準"頁</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FF4E-D73A-4647-A374-06A0DE1B2D51}">
  <dimension ref="A1:V27"/>
  <sheetViews>
    <sheetView topLeftCell="D1" workbookViewId="0">
      <selection activeCell="O1" sqref="O1:O5"/>
    </sheetView>
  </sheetViews>
  <sheetFormatPr defaultRowHeight="15"/>
  <cols>
    <col min="1" max="1" width="33.79296875" customWidth="1"/>
    <col min="2" max="2" width="15.83203125" customWidth="1"/>
    <col min="3" max="3" width="8.78125" customWidth="1"/>
    <col min="4" max="4" width="14.234375" customWidth="1"/>
    <col min="5" max="7" width="9.3125" customWidth="1"/>
    <col min="8" max="8" width="14.5" customWidth="1"/>
    <col min="9" max="9" width="12.50390625" customWidth="1"/>
    <col min="10" max="10" width="15.96484375" customWidth="1"/>
    <col min="11" max="11" width="16.23046875" customWidth="1"/>
    <col min="12" max="12" width="10.91015625" customWidth="1"/>
    <col min="13" max="13" width="14.234375" customWidth="1"/>
    <col min="14" max="14" width="12.50390625" customWidth="1"/>
    <col min="15" max="15" width="13.3046875" customWidth="1"/>
    <col min="16" max="18" width="10.91015625" customWidth="1"/>
    <col min="19" max="19" width="12.50390625" customWidth="1"/>
    <col min="20" max="20" width="10.91015625" customWidth="1"/>
    <col min="21" max="21" width="26.2109375" bestFit="1" customWidth="1"/>
    <col min="22" max="22" width="12.63671875" bestFit="1" customWidth="1"/>
    <col min="23" max="23" width="8.78125" customWidth="1"/>
  </cols>
  <sheetData>
    <row r="1" spans="1:22">
      <c r="A1" s="8" t="s">
        <v>7</v>
      </c>
      <c r="B1" s="9" t="s">
        <v>8</v>
      </c>
      <c r="C1" s="9" t="s">
        <v>9</v>
      </c>
      <c r="D1" s="9" t="s">
        <v>10</v>
      </c>
      <c r="E1" s="10" t="s">
        <v>11</v>
      </c>
      <c r="F1" s="9" t="s">
        <v>12</v>
      </c>
      <c r="G1" s="10" t="s">
        <v>13</v>
      </c>
      <c r="H1" s="10" t="s">
        <v>14</v>
      </c>
      <c r="I1" s="10" t="s">
        <v>15</v>
      </c>
      <c r="J1" s="10" t="s">
        <v>16</v>
      </c>
      <c r="K1" s="10" t="s">
        <v>17</v>
      </c>
      <c r="L1" s="10" t="s">
        <v>18</v>
      </c>
      <c r="M1" s="10" t="s">
        <v>19</v>
      </c>
      <c r="N1" s="10" t="s">
        <v>20</v>
      </c>
      <c r="O1" s="10" t="s">
        <v>21</v>
      </c>
      <c r="P1" s="10" t="s">
        <v>22</v>
      </c>
      <c r="Q1" s="10" t="s">
        <v>23</v>
      </c>
      <c r="R1" s="10" t="s">
        <v>24</v>
      </c>
      <c r="S1" s="10" t="s">
        <v>25</v>
      </c>
      <c r="T1" s="10" t="s">
        <v>26</v>
      </c>
      <c r="U1" s="10" t="s">
        <v>27</v>
      </c>
      <c r="V1" s="10" t="s">
        <v>28</v>
      </c>
    </row>
    <row r="2" spans="1:22">
      <c r="A2" s="11" t="s">
        <v>29</v>
      </c>
      <c r="B2" s="12" t="s">
        <v>30</v>
      </c>
      <c r="C2" s="13" t="s">
        <v>31</v>
      </c>
      <c r="D2" s="14">
        <v>9.9999999999999995E-7</v>
      </c>
      <c r="E2" s="13">
        <v>0</v>
      </c>
      <c r="F2" s="13" t="s">
        <v>32</v>
      </c>
      <c r="G2" s="13" t="s">
        <v>33</v>
      </c>
      <c r="H2" s="13" t="s">
        <v>34</v>
      </c>
      <c r="I2" s="15">
        <v>1</v>
      </c>
      <c r="J2" s="15" t="s">
        <v>35</v>
      </c>
      <c r="K2" s="15" t="s">
        <v>36</v>
      </c>
      <c r="L2" s="16" t="s">
        <v>37</v>
      </c>
      <c r="M2" s="12" t="s">
        <v>38</v>
      </c>
      <c r="N2" s="17" t="s">
        <v>39</v>
      </c>
      <c r="O2" s="17" t="s">
        <v>40</v>
      </c>
      <c r="P2" s="16" t="s">
        <v>41</v>
      </c>
      <c r="Q2" s="16" t="s">
        <v>41</v>
      </c>
      <c r="R2" s="16"/>
      <c r="S2" s="18" t="s">
        <v>42</v>
      </c>
      <c r="T2" s="19" t="s">
        <v>43</v>
      </c>
      <c r="U2" t="s">
        <v>44</v>
      </c>
      <c r="V2" t="s">
        <v>45</v>
      </c>
    </row>
    <row r="3" spans="1:22" ht="15.75">
      <c r="A3" s="11" t="s">
        <v>46</v>
      </c>
      <c r="B3" s="12" t="s">
        <v>47</v>
      </c>
      <c r="C3" s="13" t="s">
        <v>33</v>
      </c>
      <c r="D3" s="13">
        <v>1E-3</v>
      </c>
      <c r="E3" s="13">
        <v>1</v>
      </c>
      <c r="F3" s="13" t="s">
        <v>48</v>
      </c>
      <c r="G3" s="13" t="s">
        <v>49</v>
      </c>
      <c r="H3" s="13" t="s">
        <v>50</v>
      </c>
      <c r="I3" s="15">
        <v>1</v>
      </c>
      <c r="J3" s="15" t="s">
        <v>35</v>
      </c>
      <c r="K3" s="15" t="s">
        <v>36</v>
      </c>
      <c r="L3" s="16" t="s">
        <v>51</v>
      </c>
      <c r="M3" s="12" t="s">
        <v>52</v>
      </c>
      <c r="N3" s="17" t="s">
        <v>53</v>
      </c>
      <c r="O3" s="17" t="s">
        <v>54</v>
      </c>
      <c r="R3" s="16" t="s">
        <v>55</v>
      </c>
      <c r="S3" s="20" t="s">
        <v>56</v>
      </c>
      <c r="T3" s="21" t="s">
        <v>57</v>
      </c>
      <c r="U3" t="s">
        <v>58</v>
      </c>
      <c r="V3" t="s">
        <v>59</v>
      </c>
    </row>
    <row r="4" spans="1:22">
      <c r="A4" s="11" t="s">
        <v>60</v>
      </c>
      <c r="B4" s="17"/>
      <c r="C4" s="13" t="s">
        <v>42</v>
      </c>
      <c r="D4" s="13">
        <v>1</v>
      </c>
      <c r="E4" s="13">
        <v>2</v>
      </c>
      <c r="F4" s="13" t="s">
        <v>61</v>
      </c>
      <c r="G4" s="13" t="s">
        <v>62</v>
      </c>
      <c r="H4" s="22" t="s">
        <v>63</v>
      </c>
      <c r="I4" s="15">
        <v>860</v>
      </c>
      <c r="J4" s="15" t="s">
        <v>64</v>
      </c>
      <c r="K4" s="15" t="s">
        <v>65</v>
      </c>
      <c r="L4" s="16" t="s">
        <v>66</v>
      </c>
      <c r="M4" s="12" t="s">
        <v>67</v>
      </c>
      <c r="N4" s="17" t="s">
        <v>68</v>
      </c>
      <c r="O4" s="17" t="s">
        <v>69</v>
      </c>
      <c r="S4" s="20" t="s">
        <v>49</v>
      </c>
      <c r="U4" t="s">
        <v>70</v>
      </c>
      <c r="V4" t="s">
        <v>71</v>
      </c>
    </row>
    <row r="5" spans="1:22">
      <c r="A5" s="11" t="s">
        <v>72</v>
      </c>
      <c r="B5" s="20"/>
      <c r="E5" s="13">
        <v>3</v>
      </c>
      <c r="F5" s="13" t="s">
        <v>64</v>
      </c>
      <c r="G5" s="13" t="s">
        <v>65</v>
      </c>
      <c r="H5" s="22" t="s">
        <v>73</v>
      </c>
      <c r="I5" s="23" t="s">
        <v>74</v>
      </c>
      <c r="J5" s="16" t="s">
        <v>74</v>
      </c>
      <c r="K5" s="16" t="s">
        <v>74</v>
      </c>
      <c r="M5" s="12" t="s">
        <v>611</v>
      </c>
      <c r="O5" s="17" t="s">
        <v>75</v>
      </c>
      <c r="S5" s="20" t="s">
        <v>65</v>
      </c>
      <c r="U5" t="s">
        <v>76</v>
      </c>
      <c r="V5" t="s">
        <v>77</v>
      </c>
    </row>
    <row r="6" spans="1:22">
      <c r="A6" s="11" t="s">
        <v>78</v>
      </c>
      <c r="B6" s="20"/>
      <c r="E6" s="13">
        <v>4</v>
      </c>
      <c r="M6" s="19"/>
      <c r="S6" s="21" t="s">
        <v>79</v>
      </c>
      <c r="U6" t="s">
        <v>80</v>
      </c>
      <c r="V6" t="s">
        <v>81</v>
      </c>
    </row>
    <row r="7" spans="1:22">
      <c r="A7" s="11" t="s">
        <v>82</v>
      </c>
      <c r="B7" s="20"/>
      <c r="E7" s="13">
        <v>5</v>
      </c>
      <c r="U7" t="s">
        <v>83</v>
      </c>
      <c r="V7" t="s">
        <v>84</v>
      </c>
    </row>
    <row r="8" spans="1:22">
      <c r="A8" s="11" t="s">
        <v>85</v>
      </c>
      <c r="B8" s="20"/>
      <c r="U8" t="s">
        <v>86</v>
      </c>
      <c r="V8" t="s">
        <v>87</v>
      </c>
    </row>
    <row r="9" spans="1:22">
      <c r="A9" s="11" t="s">
        <v>88</v>
      </c>
      <c r="B9" s="20"/>
      <c r="V9" t="s">
        <v>89</v>
      </c>
    </row>
    <row r="10" spans="1:22">
      <c r="A10" s="11" t="s">
        <v>90</v>
      </c>
      <c r="B10" s="20"/>
      <c r="V10" t="s">
        <v>91</v>
      </c>
    </row>
    <row r="11" spans="1:22">
      <c r="A11" s="11" t="s">
        <v>92</v>
      </c>
      <c r="B11" s="20"/>
      <c r="V11" t="s">
        <v>93</v>
      </c>
    </row>
    <row r="12" spans="1:22">
      <c r="A12" s="11" t="s">
        <v>94</v>
      </c>
      <c r="B12" s="20"/>
      <c r="V12" t="s">
        <v>95</v>
      </c>
    </row>
    <row r="13" spans="1:22">
      <c r="A13" s="11" t="s">
        <v>96</v>
      </c>
      <c r="B13" s="20"/>
      <c r="V13" t="s">
        <v>97</v>
      </c>
    </row>
    <row r="14" spans="1:22">
      <c r="A14" s="11" t="s">
        <v>98</v>
      </c>
      <c r="B14" s="20"/>
      <c r="V14" t="s">
        <v>99</v>
      </c>
    </row>
    <row r="15" spans="1:22">
      <c r="A15" s="11" t="s">
        <v>100</v>
      </c>
      <c r="B15" s="20"/>
      <c r="V15" t="s">
        <v>101</v>
      </c>
    </row>
    <row r="16" spans="1:22">
      <c r="A16" s="11" t="s">
        <v>102</v>
      </c>
      <c r="B16" s="20"/>
    </row>
    <row r="17" spans="1:2">
      <c r="A17" s="11" t="s">
        <v>103</v>
      </c>
      <c r="B17" s="20"/>
    </row>
    <row r="18" spans="1:2">
      <c r="A18" s="11" t="s">
        <v>104</v>
      </c>
      <c r="B18" s="20"/>
    </row>
    <row r="19" spans="1:2">
      <c r="A19" s="11" t="s">
        <v>105</v>
      </c>
      <c r="B19" s="20"/>
    </row>
    <row r="20" spans="1:2">
      <c r="A20" s="11" t="s">
        <v>106</v>
      </c>
      <c r="B20" s="20"/>
    </row>
    <row r="21" spans="1:2">
      <c r="A21" s="11" t="s">
        <v>107</v>
      </c>
      <c r="B21" s="20"/>
    </row>
    <row r="22" spans="1:2">
      <c r="A22" s="11" t="s">
        <v>108</v>
      </c>
      <c r="B22" s="20"/>
    </row>
    <row r="23" spans="1:2">
      <c r="A23" s="11" t="s">
        <v>109</v>
      </c>
      <c r="B23" s="20"/>
    </row>
    <row r="24" spans="1:2">
      <c r="A24" s="11" t="s">
        <v>110</v>
      </c>
      <c r="B24" s="20"/>
    </row>
    <row r="25" spans="1:2">
      <c r="A25" s="11" t="s">
        <v>111</v>
      </c>
      <c r="B25" s="20"/>
    </row>
    <row r="26" spans="1:2">
      <c r="A26" s="11" t="s">
        <v>112</v>
      </c>
      <c r="B26" s="20"/>
    </row>
    <row r="27" spans="1:2">
      <c r="A27" s="11" t="s">
        <v>113</v>
      </c>
      <c r="B27" s="20"/>
    </row>
  </sheetData>
  <phoneticPr fontId="7" type="noConversion"/>
  <pageMargins left="0.75000000000000011" right="0.75000000000000011" top="1" bottom="1" header="0.5" footer="0.5"/>
  <pageSetup paperSize="0" fitToWidth="0" fitToHeight="0" orientation="portrait" horizontalDpi="0" verticalDpi="0" copies="0"/>
  <headerFooter alignWithMargin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5C67-6702-4572-B1EF-E3C33F5156EB}">
  <sheetPr>
    <pageSetUpPr fitToPage="1"/>
  </sheetPr>
  <dimension ref="A1:JE50"/>
  <sheetViews>
    <sheetView view="pageBreakPreview" zoomScaleNormal="100" zoomScaleSheetLayoutView="100" workbookViewId="0">
      <selection activeCell="B47" sqref="B47"/>
    </sheetView>
  </sheetViews>
  <sheetFormatPr defaultColWidth="9.046875" defaultRowHeight="15"/>
  <cols>
    <col min="1" max="1" width="29.66796875" style="146" customWidth="1"/>
    <col min="2" max="2" width="9.7109375" style="147" customWidth="1"/>
    <col min="3" max="3" width="2.52734375" style="146" customWidth="1"/>
    <col min="4" max="4" width="2.39453125" style="146" customWidth="1"/>
    <col min="5" max="5" width="9.046875" style="77" customWidth="1"/>
    <col min="6" max="6" width="1.859375" style="146" customWidth="1"/>
    <col min="7" max="7" width="9.046875" style="77" customWidth="1"/>
    <col min="8" max="8" width="1.59375" style="146" customWidth="1"/>
    <col min="9" max="9" width="2.39453125" style="146" customWidth="1"/>
    <col min="10" max="10" width="2.26171875" style="146" customWidth="1"/>
    <col min="11" max="11" width="9.046875" style="77" customWidth="1"/>
    <col min="12" max="12" width="1.7265625" style="146" customWidth="1"/>
    <col min="13" max="13" width="9.046875" style="77" customWidth="1"/>
    <col min="14" max="15" width="2.39453125" style="146" customWidth="1"/>
    <col min="16" max="16" width="2.26171875" style="146" customWidth="1"/>
    <col min="17" max="17" width="9.046875" style="77" customWidth="1"/>
    <col min="18" max="18" width="1.9921875" style="146" customWidth="1"/>
    <col min="19" max="19" width="9.046875" style="77" customWidth="1"/>
    <col min="20" max="20" width="1.7265625" style="146" customWidth="1"/>
    <col min="21" max="21" width="2.26171875" style="146" customWidth="1"/>
    <col min="22" max="22" width="1.9921875" style="146" customWidth="1"/>
    <col min="23" max="23" width="9.046875" style="77" customWidth="1"/>
    <col min="24" max="24" width="1.859375" style="146" customWidth="1"/>
    <col min="25" max="25" width="9.046875" style="77" customWidth="1"/>
    <col min="26" max="26" width="1.9921875" style="146" customWidth="1"/>
    <col min="27" max="27" width="2.26171875" style="146" customWidth="1"/>
    <col min="28" max="28" width="1.859375" style="146" customWidth="1"/>
    <col min="29" max="29" width="9.84375" style="77" customWidth="1"/>
    <col min="30" max="30" width="1.859375" style="146" customWidth="1"/>
    <col min="31" max="31" width="9.046875" style="77" customWidth="1"/>
    <col min="32" max="32" width="1.59375" style="146" customWidth="1"/>
    <col min="33" max="33" width="3.19140625" style="146" customWidth="1"/>
    <col min="34" max="34" width="10.2421875" style="77" customWidth="1"/>
    <col min="35" max="35" width="1.59375" style="146" customWidth="1"/>
    <col min="36" max="36" width="9.046875" style="77" customWidth="1"/>
    <col min="37" max="37" width="2.125" style="146" customWidth="1"/>
    <col min="38" max="38" width="9.046875" style="77" customWidth="1"/>
    <col min="39" max="39" width="2.125" style="146" customWidth="1"/>
    <col min="40" max="40" width="9.046875" style="77" customWidth="1"/>
    <col min="41" max="41" width="2.79296875" style="146" customWidth="1"/>
    <col min="42" max="42" width="12.23828125" style="77" customWidth="1"/>
    <col min="43" max="43" width="1.328125" style="77" customWidth="1"/>
    <col min="44" max="47" width="9.046875" style="77" customWidth="1"/>
    <col min="48" max="48" width="9.84375" style="77" bestFit="1" customWidth="1"/>
    <col min="49" max="49" width="9.046875" style="77" customWidth="1"/>
    <col min="50" max="16384" width="9.046875" style="77"/>
  </cols>
  <sheetData>
    <row r="1" spans="1:265" s="146" customFormat="1">
      <c r="A1" s="146" t="s">
        <v>460</v>
      </c>
      <c r="B1" s="147"/>
    </row>
    <row r="2" spans="1:265" s="146" customFormat="1" ht="18" thickBot="1">
      <c r="A2" s="148" t="s">
        <v>491</v>
      </c>
      <c r="B2" s="149" t="s">
        <v>782</v>
      </c>
      <c r="C2" s="148"/>
      <c r="D2" s="148"/>
      <c r="E2" s="153" t="s">
        <v>483</v>
      </c>
      <c r="F2" s="148"/>
      <c r="G2" s="148" t="s">
        <v>461</v>
      </c>
      <c r="H2" s="148"/>
      <c r="I2" s="148"/>
      <c r="J2" s="148"/>
      <c r="K2" s="153" t="s">
        <v>470</v>
      </c>
      <c r="L2" s="148"/>
      <c r="M2" s="148" t="s">
        <v>461</v>
      </c>
      <c r="N2" s="148"/>
      <c r="O2" s="148"/>
      <c r="P2" s="148"/>
      <c r="Q2" s="153" t="s">
        <v>454</v>
      </c>
      <c r="R2" s="148"/>
      <c r="S2" s="148" t="s">
        <v>461</v>
      </c>
      <c r="T2" s="148"/>
      <c r="U2" s="148"/>
      <c r="V2" s="148"/>
      <c r="W2" s="153" t="s">
        <v>455</v>
      </c>
      <c r="X2" s="148"/>
      <c r="Y2" s="148" t="s">
        <v>461</v>
      </c>
      <c r="Z2" s="148"/>
      <c r="AA2" s="148"/>
      <c r="AB2" s="148"/>
      <c r="AC2" s="153" t="s">
        <v>471</v>
      </c>
      <c r="AD2" s="148"/>
      <c r="AE2" s="148" t="s">
        <v>461</v>
      </c>
      <c r="AF2" s="148"/>
      <c r="AG2" s="148"/>
      <c r="AH2" s="153" t="s">
        <v>472</v>
      </c>
      <c r="AI2" s="148"/>
      <c r="AJ2" s="148" t="s">
        <v>461</v>
      </c>
      <c r="AK2" s="148"/>
      <c r="AL2" s="153" t="s">
        <v>473</v>
      </c>
      <c r="AM2" s="148"/>
      <c r="AN2" s="148" t="s">
        <v>461</v>
      </c>
      <c r="AO2" s="148"/>
      <c r="AP2" s="149" t="s">
        <v>781</v>
      </c>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row>
    <row r="3" spans="1:265" ht="15.75" thickBot="1">
      <c r="A3" s="161" t="s">
        <v>462</v>
      </c>
      <c r="B3" s="161">
        <v>2</v>
      </c>
      <c r="C3" s="148" t="s">
        <v>463</v>
      </c>
      <c r="D3" s="150" t="s">
        <v>198</v>
      </c>
      <c r="E3" s="79">
        <v>0.45</v>
      </c>
      <c r="F3" s="150" t="s">
        <v>464</v>
      </c>
      <c r="G3" s="865" t="str">
        <f>'壹、清潔生產評估背景資訊'!D13</f>
        <v/>
      </c>
      <c r="H3" s="150" t="s">
        <v>199</v>
      </c>
      <c r="I3" s="150" t="s">
        <v>195</v>
      </c>
      <c r="J3" s="150" t="s">
        <v>198</v>
      </c>
      <c r="K3" s="79">
        <v>0.79</v>
      </c>
      <c r="L3" s="150" t="s">
        <v>464</v>
      </c>
      <c r="M3" s="865" t="str">
        <f>'壹、清潔生產評估背景資訊'!G13</f>
        <v/>
      </c>
      <c r="N3" s="150" t="s">
        <v>199</v>
      </c>
      <c r="O3" s="150" t="s">
        <v>195</v>
      </c>
      <c r="P3" s="150" t="s">
        <v>198</v>
      </c>
      <c r="Q3" s="79">
        <v>0.79</v>
      </c>
      <c r="R3" s="150" t="s">
        <v>464</v>
      </c>
      <c r="S3" s="865" t="str">
        <f>'壹、清潔生產評估背景資訊'!I13</f>
        <v/>
      </c>
      <c r="T3" s="150" t="s">
        <v>199</v>
      </c>
      <c r="U3" s="150" t="s">
        <v>195</v>
      </c>
      <c r="V3" s="150" t="s">
        <v>198</v>
      </c>
      <c r="W3" s="79">
        <v>0.72</v>
      </c>
      <c r="X3" s="150" t="s">
        <v>464</v>
      </c>
      <c r="Y3" s="865" t="str">
        <f>'壹、清潔生產評估背景資訊'!L13</f>
        <v/>
      </c>
      <c r="Z3" s="150" t="s">
        <v>199</v>
      </c>
      <c r="AA3" s="150" t="s">
        <v>195</v>
      </c>
      <c r="AB3" s="150" t="s">
        <v>198</v>
      </c>
      <c r="AC3" s="79">
        <v>0.9</v>
      </c>
      <c r="AD3" s="150" t="s">
        <v>464</v>
      </c>
      <c r="AE3" s="865" t="str">
        <f>'壹、清潔生產評估背景資訊'!N13</f>
        <v/>
      </c>
      <c r="AF3" s="150" t="s">
        <v>199</v>
      </c>
      <c r="AG3" s="150" t="s">
        <v>500</v>
      </c>
      <c r="AH3" s="79">
        <v>0.92</v>
      </c>
      <c r="AI3" s="150" t="s">
        <v>464</v>
      </c>
      <c r="AJ3" s="865" t="str">
        <f>'壹、清潔生產評估背景資訊'!$D$14</f>
        <v/>
      </c>
      <c r="AK3" s="150" t="s">
        <v>195</v>
      </c>
      <c r="AL3" s="79">
        <v>0.88</v>
      </c>
      <c r="AM3" s="150" t="s">
        <v>464</v>
      </c>
      <c r="AN3" s="865" t="str">
        <f>'壹、清潔生產評估背景資訊'!$G$14</f>
        <v/>
      </c>
      <c r="AO3" s="150" t="s">
        <v>192</v>
      </c>
      <c r="AP3" s="144" t="str">
        <f>IFERROR((E3*G$3)+(K3*M$3)+(Q3*S$3)+(W3*Y$3)+(AC3*AE$3)+(AH3*AJ$3)+(AL3*AN$3),"")</f>
        <v/>
      </c>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row>
    <row r="4" spans="1:265" ht="15.75" thickBot="1">
      <c r="A4" s="161" t="s">
        <v>465</v>
      </c>
      <c r="B4" s="161">
        <v>3</v>
      </c>
      <c r="C4" s="148" t="s">
        <v>463</v>
      </c>
      <c r="D4" s="150" t="s">
        <v>198</v>
      </c>
      <c r="E4" s="79">
        <v>0.47</v>
      </c>
      <c r="F4" s="150" t="s">
        <v>464</v>
      </c>
      <c r="G4" s="865"/>
      <c r="H4" s="150" t="s">
        <v>199</v>
      </c>
      <c r="I4" s="150" t="s">
        <v>195</v>
      </c>
      <c r="J4" s="150" t="s">
        <v>198</v>
      </c>
      <c r="K4" s="79">
        <v>0.81</v>
      </c>
      <c r="L4" s="150" t="s">
        <v>464</v>
      </c>
      <c r="M4" s="865"/>
      <c r="N4" s="150" t="s">
        <v>199</v>
      </c>
      <c r="O4" s="150" t="s">
        <v>195</v>
      </c>
      <c r="P4" s="150" t="s">
        <v>198</v>
      </c>
      <c r="Q4" s="79">
        <v>0.81</v>
      </c>
      <c r="R4" s="150" t="s">
        <v>464</v>
      </c>
      <c r="S4" s="865"/>
      <c r="T4" s="150" t="s">
        <v>199</v>
      </c>
      <c r="U4" s="150" t="s">
        <v>195</v>
      </c>
      <c r="V4" s="150" t="s">
        <v>198</v>
      </c>
      <c r="W4" s="79">
        <v>0.74</v>
      </c>
      <c r="X4" s="150" t="s">
        <v>464</v>
      </c>
      <c r="Y4" s="865"/>
      <c r="Z4" s="150" t="s">
        <v>199</v>
      </c>
      <c r="AA4" s="150" t="s">
        <v>195</v>
      </c>
      <c r="AB4" s="150" t="s">
        <v>198</v>
      </c>
      <c r="AC4" s="79">
        <v>0.92</v>
      </c>
      <c r="AD4" s="150" t="s">
        <v>464</v>
      </c>
      <c r="AE4" s="865"/>
      <c r="AF4" s="150" t="s">
        <v>199</v>
      </c>
      <c r="AG4" s="150" t="s">
        <v>500</v>
      </c>
      <c r="AH4" s="79">
        <v>0.93</v>
      </c>
      <c r="AI4" s="150" t="s">
        <v>464</v>
      </c>
      <c r="AJ4" s="865"/>
      <c r="AK4" s="150" t="s">
        <v>195</v>
      </c>
      <c r="AL4" s="79">
        <v>0.89</v>
      </c>
      <c r="AM4" s="150" t="s">
        <v>464</v>
      </c>
      <c r="AN4" s="865"/>
      <c r="AO4" s="150" t="s">
        <v>192</v>
      </c>
      <c r="AP4" s="144" t="str">
        <f>IFERROR((E4*G$3)+(K4*M$3)+(Q4*S$3)+(W4*Y$3)+(AC4*AE$3)+(AH4*AJ$3)+(AL4*AN$3),"")</f>
        <v/>
      </c>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row>
    <row r="5" spans="1:265" ht="15.75" thickBot="1">
      <c r="A5" s="161" t="s">
        <v>466</v>
      </c>
      <c r="B5" s="161">
        <v>4</v>
      </c>
      <c r="C5" s="148" t="s">
        <v>463</v>
      </c>
      <c r="D5" s="150" t="s">
        <v>198</v>
      </c>
      <c r="E5" s="79">
        <v>0.49</v>
      </c>
      <c r="F5" s="150" t="s">
        <v>464</v>
      </c>
      <c r="G5" s="865"/>
      <c r="H5" s="150" t="s">
        <v>199</v>
      </c>
      <c r="I5" s="150" t="s">
        <v>195</v>
      </c>
      <c r="J5" s="150" t="s">
        <v>198</v>
      </c>
      <c r="K5" s="79">
        <v>0.83</v>
      </c>
      <c r="L5" s="150" t="s">
        <v>464</v>
      </c>
      <c r="M5" s="865"/>
      <c r="N5" s="150" t="s">
        <v>199</v>
      </c>
      <c r="O5" s="150" t="s">
        <v>195</v>
      </c>
      <c r="P5" s="150" t="s">
        <v>198</v>
      </c>
      <c r="Q5" s="79">
        <v>0.83</v>
      </c>
      <c r="R5" s="150" t="s">
        <v>464</v>
      </c>
      <c r="S5" s="865"/>
      <c r="T5" s="150" t="s">
        <v>199</v>
      </c>
      <c r="U5" s="150" t="s">
        <v>195</v>
      </c>
      <c r="V5" s="150" t="s">
        <v>198</v>
      </c>
      <c r="W5" s="79">
        <v>0.76</v>
      </c>
      <c r="X5" s="150" t="s">
        <v>464</v>
      </c>
      <c r="Y5" s="865"/>
      <c r="Z5" s="150" t="s">
        <v>199</v>
      </c>
      <c r="AA5" s="150" t="s">
        <v>195</v>
      </c>
      <c r="AB5" s="150" t="s">
        <v>198</v>
      </c>
      <c r="AC5" s="79">
        <v>0.94</v>
      </c>
      <c r="AD5" s="150" t="s">
        <v>464</v>
      </c>
      <c r="AE5" s="865"/>
      <c r="AF5" s="150" t="s">
        <v>199</v>
      </c>
      <c r="AG5" s="150" t="s">
        <v>195</v>
      </c>
      <c r="AH5" s="79">
        <v>0.94</v>
      </c>
      <c r="AI5" s="150" t="s">
        <v>464</v>
      </c>
      <c r="AJ5" s="865"/>
      <c r="AK5" s="150" t="s">
        <v>195</v>
      </c>
      <c r="AL5" s="79">
        <v>0.9</v>
      </c>
      <c r="AM5" s="150" t="s">
        <v>464</v>
      </c>
      <c r="AN5" s="865"/>
      <c r="AO5" s="150" t="s">
        <v>192</v>
      </c>
      <c r="AP5" s="144" t="str">
        <f>IFERROR((E5*G$3)+(K5*M$3)+(Q5*S$3)+(W5*Y$3)+(AC5*AE$3)+(AH5*AJ$3)+(AL5*AN$3),"")</f>
        <v/>
      </c>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row>
    <row r="6" spans="1:265" ht="15.75" thickBot="1">
      <c r="A6" s="161" t="s">
        <v>467</v>
      </c>
      <c r="B6" s="161">
        <v>5</v>
      </c>
      <c r="C6" s="148" t="s">
        <v>463</v>
      </c>
      <c r="D6" s="150" t="s">
        <v>198</v>
      </c>
      <c r="E6" s="79">
        <v>0.51</v>
      </c>
      <c r="F6" s="150" t="s">
        <v>464</v>
      </c>
      <c r="G6" s="865"/>
      <c r="H6" s="150" t="s">
        <v>199</v>
      </c>
      <c r="I6" s="150" t="s">
        <v>195</v>
      </c>
      <c r="J6" s="150" t="s">
        <v>198</v>
      </c>
      <c r="K6" s="79">
        <v>0.85</v>
      </c>
      <c r="L6" s="150" t="s">
        <v>464</v>
      </c>
      <c r="M6" s="865"/>
      <c r="N6" s="150" t="s">
        <v>199</v>
      </c>
      <c r="O6" s="150" t="s">
        <v>195</v>
      </c>
      <c r="P6" s="150" t="s">
        <v>198</v>
      </c>
      <c r="Q6" s="79">
        <v>0.85</v>
      </c>
      <c r="R6" s="150" t="s">
        <v>464</v>
      </c>
      <c r="S6" s="865"/>
      <c r="T6" s="150" t="s">
        <v>199</v>
      </c>
      <c r="U6" s="150" t="s">
        <v>195</v>
      </c>
      <c r="V6" s="150" t="s">
        <v>198</v>
      </c>
      <c r="W6" s="79">
        <v>0.78</v>
      </c>
      <c r="X6" s="150" t="s">
        <v>464</v>
      </c>
      <c r="Y6" s="865"/>
      <c r="Z6" s="150" t="s">
        <v>199</v>
      </c>
      <c r="AA6" s="150" t="s">
        <v>195</v>
      </c>
      <c r="AB6" s="150" t="s">
        <v>198</v>
      </c>
      <c r="AC6" s="79">
        <v>0.96</v>
      </c>
      <c r="AD6" s="150" t="s">
        <v>464</v>
      </c>
      <c r="AE6" s="865"/>
      <c r="AF6" s="150" t="s">
        <v>199</v>
      </c>
      <c r="AG6" s="150" t="s">
        <v>195</v>
      </c>
      <c r="AH6" s="79">
        <v>0.95</v>
      </c>
      <c r="AI6" s="150" t="s">
        <v>464</v>
      </c>
      <c r="AJ6" s="865"/>
      <c r="AK6" s="150" t="s">
        <v>195</v>
      </c>
      <c r="AL6" s="79">
        <v>0.91</v>
      </c>
      <c r="AM6" s="150" t="s">
        <v>464</v>
      </c>
      <c r="AN6" s="865"/>
      <c r="AO6" s="150" t="s">
        <v>192</v>
      </c>
      <c r="AP6" s="144" t="str">
        <f>IFERROR((E6*G$3)+(K6*M$3)+(Q6*S$3)+(W6*Y$3)+(AC6*AE$3)+(AH6*AJ$3)+(AL6*AN$3),"")</f>
        <v/>
      </c>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row>
    <row r="7" spans="1:265" ht="15.75" thickBot="1">
      <c r="A7" s="161" t="s">
        <v>468</v>
      </c>
      <c r="B7" s="161">
        <v>6</v>
      </c>
      <c r="C7" s="148" t="s">
        <v>463</v>
      </c>
      <c r="D7" s="150" t="s">
        <v>198</v>
      </c>
      <c r="E7" s="79">
        <v>0.53</v>
      </c>
      <c r="F7" s="150" t="s">
        <v>464</v>
      </c>
      <c r="G7" s="865"/>
      <c r="H7" s="150" t="s">
        <v>199</v>
      </c>
      <c r="I7" s="150" t="s">
        <v>195</v>
      </c>
      <c r="J7" s="150" t="s">
        <v>198</v>
      </c>
      <c r="K7" s="79">
        <v>0.87</v>
      </c>
      <c r="L7" s="150" t="s">
        <v>464</v>
      </c>
      <c r="M7" s="865"/>
      <c r="N7" s="150" t="s">
        <v>199</v>
      </c>
      <c r="O7" s="150" t="s">
        <v>195</v>
      </c>
      <c r="P7" s="150" t="s">
        <v>198</v>
      </c>
      <c r="Q7" s="79">
        <v>0.87</v>
      </c>
      <c r="R7" s="150" t="s">
        <v>464</v>
      </c>
      <c r="S7" s="865"/>
      <c r="T7" s="150" t="s">
        <v>199</v>
      </c>
      <c r="U7" s="150" t="s">
        <v>195</v>
      </c>
      <c r="V7" s="150" t="s">
        <v>198</v>
      </c>
      <c r="W7" s="79">
        <v>0.8</v>
      </c>
      <c r="X7" s="150" t="s">
        <v>464</v>
      </c>
      <c r="Y7" s="865"/>
      <c r="Z7" s="150" t="s">
        <v>199</v>
      </c>
      <c r="AA7" s="150" t="s">
        <v>195</v>
      </c>
      <c r="AB7" s="150" t="s">
        <v>198</v>
      </c>
      <c r="AC7" s="80">
        <v>0.98</v>
      </c>
      <c r="AD7" s="150" t="s">
        <v>464</v>
      </c>
      <c r="AE7" s="865"/>
      <c r="AF7" s="150" t="s">
        <v>199</v>
      </c>
      <c r="AG7" s="150" t="s">
        <v>195</v>
      </c>
      <c r="AH7" s="80">
        <v>0.96</v>
      </c>
      <c r="AI7" s="150" t="s">
        <v>464</v>
      </c>
      <c r="AJ7" s="865"/>
      <c r="AK7" s="150" t="s">
        <v>195</v>
      </c>
      <c r="AL7" s="80">
        <v>0.92</v>
      </c>
      <c r="AM7" s="150" t="s">
        <v>464</v>
      </c>
      <c r="AN7" s="865"/>
      <c r="AO7" s="150" t="s">
        <v>192</v>
      </c>
      <c r="AP7" s="144" t="str">
        <f>IFERROR((E7*G$3)+(K7*M$3)+(Q7*S$3)+(W7*Y$3)+(AC7*AE$3)+(AH7*AJ$3)+(AL7*AN$3),"")</f>
        <v/>
      </c>
      <c r="AQ7" s="78"/>
      <c r="AR7" s="78"/>
      <c r="AS7" s="78"/>
      <c r="AT7" s="78"/>
      <c r="AU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row>
    <row r="8" spans="1:265" s="146" customFormat="1">
      <c r="B8" s="147"/>
      <c r="C8" s="148"/>
    </row>
    <row r="9" spans="1:265" s="146" customFormat="1" ht="18" thickBot="1">
      <c r="A9" s="151" t="s">
        <v>499</v>
      </c>
      <c r="B9" s="149" t="s">
        <v>782</v>
      </c>
      <c r="C9" s="148"/>
      <c r="D9" s="147"/>
      <c r="E9" s="153" t="s">
        <v>483</v>
      </c>
      <c r="F9" s="148"/>
      <c r="G9" s="148" t="s">
        <v>461</v>
      </c>
      <c r="H9" s="148"/>
      <c r="I9" s="148"/>
      <c r="J9" s="148"/>
      <c r="K9" s="153" t="s">
        <v>470</v>
      </c>
      <c r="L9" s="148"/>
      <c r="M9" s="148" t="s">
        <v>461</v>
      </c>
      <c r="N9" s="148"/>
      <c r="O9" s="148"/>
      <c r="P9" s="148"/>
      <c r="Q9" s="153" t="s">
        <v>454</v>
      </c>
      <c r="R9" s="148"/>
      <c r="S9" s="148" t="s">
        <v>461</v>
      </c>
      <c r="T9" s="148"/>
      <c r="U9" s="148"/>
      <c r="V9" s="148"/>
      <c r="W9" s="153" t="s">
        <v>455</v>
      </c>
      <c r="X9" s="148"/>
      <c r="Y9" s="148" t="s">
        <v>461</v>
      </c>
      <c r="Z9" s="148"/>
      <c r="AA9" s="148"/>
      <c r="AB9" s="148"/>
      <c r="AC9" s="153" t="s">
        <v>471</v>
      </c>
      <c r="AD9" s="148"/>
      <c r="AE9" s="148" t="s">
        <v>461</v>
      </c>
      <c r="AF9" s="147"/>
      <c r="AG9" s="147"/>
      <c r="AH9" s="153" t="s">
        <v>472</v>
      </c>
      <c r="AI9" s="148"/>
      <c r="AJ9" s="148" t="s">
        <v>461</v>
      </c>
      <c r="AK9" s="148"/>
      <c r="AL9" s="153" t="s">
        <v>473</v>
      </c>
      <c r="AM9" s="148"/>
      <c r="AN9" s="148" t="s">
        <v>461</v>
      </c>
      <c r="AO9" s="147"/>
      <c r="AP9" s="149" t="s">
        <v>781</v>
      </c>
    </row>
    <row r="10" spans="1:265" ht="15.75" thickBot="1">
      <c r="A10" s="161" t="s">
        <v>462</v>
      </c>
      <c r="B10" s="161">
        <v>4</v>
      </c>
      <c r="C10" s="148" t="s">
        <v>463</v>
      </c>
      <c r="D10" s="146" t="s">
        <v>198</v>
      </c>
      <c r="E10" s="105">
        <v>6600</v>
      </c>
      <c r="F10" s="146" t="s">
        <v>464</v>
      </c>
      <c r="G10" s="864" t="str">
        <f>'壹、清潔生產評估背景資訊'!D13</f>
        <v/>
      </c>
      <c r="H10" s="146" t="s">
        <v>199</v>
      </c>
      <c r="I10" s="146" t="s">
        <v>195</v>
      </c>
      <c r="J10" s="146" t="s">
        <v>198</v>
      </c>
      <c r="K10" s="105">
        <v>3340</v>
      </c>
      <c r="L10" s="146" t="s">
        <v>464</v>
      </c>
      <c r="M10" s="865" t="str">
        <f>'壹、清潔生產評估背景資訊'!G13</f>
        <v/>
      </c>
      <c r="N10" s="146" t="s">
        <v>199</v>
      </c>
      <c r="O10" s="146" t="s">
        <v>195</v>
      </c>
      <c r="P10" s="146" t="s">
        <v>198</v>
      </c>
      <c r="Q10" s="105">
        <v>2620</v>
      </c>
      <c r="R10" s="146" t="s">
        <v>464</v>
      </c>
      <c r="S10" s="865" t="str">
        <f>'壹、清潔生產評估背景資訊'!I13</f>
        <v/>
      </c>
      <c r="T10" s="146" t="s">
        <v>199</v>
      </c>
      <c r="U10" s="146" t="s">
        <v>195</v>
      </c>
      <c r="V10" s="146" t="s">
        <v>198</v>
      </c>
      <c r="W10" s="105">
        <v>2350</v>
      </c>
      <c r="X10" s="146" t="s">
        <v>464</v>
      </c>
      <c r="Y10" s="865" t="str">
        <f>'壹、清潔生產評估背景資訊'!L13</f>
        <v/>
      </c>
      <c r="Z10" s="146" t="s">
        <v>199</v>
      </c>
      <c r="AA10" s="146" t="s">
        <v>195</v>
      </c>
      <c r="AB10" s="146" t="s">
        <v>198</v>
      </c>
      <c r="AC10" s="145">
        <v>4600</v>
      </c>
      <c r="AD10" s="146" t="s">
        <v>464</v>
      </c>
      <c r="AE10" s="864" t="str">
        <f>'壹、清潔生產評估背景資訊'!N13</f>
        <v/>
      </c>
      <c r="AF10" s="146" t="s">
        <v>199</v>
      </c>
      <c r="AG10" s="154" t="s">
        <v>500</v>
      </c>
      <c r="AH10" s="107">
        <v>3400</v>
      </c>
      <c r="AI10" s="150" t="s">
        <v>464</v>
      </c>
      <c r="AJ10" s="865" t="str">
        <f>'壹、清潔生產評估背景資訊'!$D$14</f>
        <v/>
      </c>
      <c r="AK10" s="150" t="s">
        <v>195</v>
      </c>
      <c r="AL10" s="107">
        <v>6900</v>
      </c>
      <c r="AM10" s="150" t="s">
        <v>464</v>
      </c>
      <c r="AN10" s="865" t="str">
        <f>'壹、清潔生產評估背景資訊'!$G$14</f>
        <v/>
      </c>
      <c r="AO10" s="146" t="s">
        <v>192</v>
      </c>
      <c r="AP10" s="144" t="str">
        <f>IFERROR((E10*G$10)+(K10*M$10)+(Q10*S$10)+(W10*Y$10)+(AC10*AE$10)+(AH10*AJ$10)+(AL10*AN$10),"")</f>
        <v/>
      </c>
    </row>
    <row r="11" spans="1:265" ht="15.75" thickBot="1">
      <c r="A11" s="161" t="s">
        <v>465</v>
      </c>
      <c r="B11" s="161">
        <v>5</v>
      </c>
      <c r="C11" s="148" t="s">
        <v>463</v>
      </c>
      <c r="D11" s="146" t="s">
        <v>198</v>
      </c>
      <c r="E11" s="105">
        <v>6550</v>
      </c>
      <c r="F11" s="146" t="s">
        <v>464</v>
      </c>
      <c r="G11" s="864"/>
      <c r="H11" s="146" t="s">
        <v>199</v>
      </c>
      <c r="I11" s="146" t="s">
        <v>195</v>
      </c>
      <c r="J11" s="146" t="s">
        <v>198</v>
      </c>
      <c r="K11" s="105">
        <v>3160</v>
      </c>
      <c r="L11" s="146" t="s">
        <v>464</v>
      </c>
      <c r="M11" s="865"/>
      <c r="N11" s="146" t="s">
        <v>199</v>
      </c>
      <c r="O11" s="146" t="s">
        <v>195</v>
      </c>
      <c r="P11" s="146" t="s">
        <v>198</v>
      </c>
      <c r="Q11" s="105">
        <v>2490</v>
      </c>
      <c r="R11" s="146" t="s">
        <v>464</v>
      </c>
      <c r="S11" s="865"/>
      <c r="T11" s="146" t="s">
        <v>199</v>
      </c>
      <c r="U11" s="146" t="s">
        <v>195</v>
      </c>
      <c r="V11" s="146" t="s">
        <v>198</v>
      </c>
      <c r="W11" s="105">
        <v>2220</v>
      </c>
      <c r="X11" s="146" t="s">
        <v>464</v>
      </c>
      <c r="Y11" s="865"/>
      <c r="Z11" s="146" t="s">
        <v>199</v>
      </c>
      <c r="AA11" s="146" t="s">
        <v>195</v>
      </c>
      <c r="AB11" s="146" t="s">
        <v>198</v>
      </c>
      <c r="AC11" s="145">
        <v>4400</v>
      </c>
      <c r="AD11" s="146" t="s">
        <v>464</v>
      </c>
      <c r="AE11" s="864"/>
      <c r="AF11" s="146" t="s">
        <v>199</v>
      </c>
      <c r="AG11" s="154" t="s">
        <v>500</v>
      </c>
      <c r="AH11" s="107">
        <v>3300</v>
      </c>
      <c r="AI11" s="150" t="s">
        <v>464</v>
      </c>
      <c r="AJ11" s="865"/>
      <c r="AK11" s="150" t="s">
        <v>195</v>
      </c>
      <c r="AL11" s="107">
        <v>6500</v>
      </c>
      <c r="AM11" s="150" t="s">
        <v>464</v>
      </c>
      <c r="AN11" s="865"/>
      <c r="AO11" s="146" t="s">
        <v>192</v>
      </c>
      <c r="AP11" s="144" t="str">
        <f>IFERROR((E11*G$10)+(K11*M$10)+(Q11*S$10)+(W11*Y$10)+(AC11*AE$10)+(AH11*AJ$10)+(AL11*AN$10),"")</f>
        <v/>
      </c>
    </row>
    <row r="12" spans="1:265" ht="15.75" thickBot="1">
      <c r="A12" s="161" t="s">
        <v>466</v>
      </c>
      <c r="B12" s="161">
        <v>6</v>
      </c>
      <c r="C12" s="148" t="s">
        <v>463</v>
      </c>
      <c r="D12" s="146" t="s">
        <v>198</v>
      </c>
      <c r="E12" s="105">
        <v>6500</v>
      </c>
      <c r="F12" s="146" t="s">
        <v>464</v>
      </c>
      <c r="G12" s="864"/>
      <c r="H12" s="146" t="s">
        <v>199</v>
      </c>
      <c r="I12" s="146" t="s">
        <v>195</v>
      </c>
      <c r="J12" s="146" t="s">
        <v>198</v>
      </c>
      <c r="K12" s="105">
        <v>2980</v>
      </c>
      <c r="L12" s="146" t="s">
        <v>464</v>
      </c>
      <c r="M12" s="865"/>
      <c r="N12" s="146" t="s">
        <v>199</v>
      </c>
      <c r="O12" s="146" t="s">
        <v>195</v>
      </c>
      <c r="P12" s="146" t="s">
        <v>198</v>
      </c>
      <c r="Q12" s="105">
        <v>2360</v>
      </c>
      <c r="R12" s="146" t="s">
        <v>464</v>
      </c>
      <c r="S12" s="865"/>
      <c r="T12" s="146" t="s">
        <v>199</v>
      </c>
      <c r="U12" s="146" t="s">
        <v>195</v>
      </c>
      <c r="V12" s="146" t="s">
        <v>198</v>
      </c>
      <c r="W12" s="105">
        <v>2090</v>
      </c>
      <c r="X12" s="146" t="s">
        <v>464</v>
      </c>
      <c r="Y12" s="865"/>
      <c r="Z12" s="146" t="s">
        <v>199</v>
      </c>
      <c r="AA12" s="146" t="s">
        <v>195</v>
      </c>
      <c r="AB12" s="146" t="s">
        <v>198</v>
      </c>
      <c r="AC12" s="145">
        <v>4200</v>
      </c>
      <c r="AD12" s="146" t="s">
        <v>464</v>
      </c>
      <c r="AE12" s="864"/>
      <c r="AF12" s="146" t="s">
        <v>199</v>
      </c>
      <c r="AG12" s="154" t="s">
        <v>500</v>
      </c>
      <c r="AH12" s="107">
        <v>3200</v>
      </c>
      <c r="AI12" s="150" t="s">
        <v>464</v>
      </c>
      <c r="AJ12" s="865"/>
      <c r="AK12" s="150" t="s">
        <v>195</v>
      </c>
      <c r="AL12" s="107">
        <v>6100</v>
      </c>
      <c r="AM12" s="150" t="s">
        <v>464</v>
      </c>
      <c r="AN12" s="865"/>
      <c r="AO12" s="146" t="s">
        <v>192</v>
      </c>
      <c r="AP12" s="144" t="str">
        <f>IFERROR((E12*G$10)+(K12*M$10)+(Q12*S$10)+(W12*Y$10)+(AC12*AE$10)+(AH12*AJ$10)+(AL12*AN$10),"")</f>
        <v/>
      </c>
    </row>
    <row r="13" spans="1:265" ht="15.75" thickBot="1">
      <c r="A13" s="161" t="s">
        <v>467</v>
      </c>
      <c r="B13" s="161">
        <v>7</v>
      </c>
      <c r="C13" s="148" t="s">
        <v>463</v>
      </c>
      <c r="D13" s="146" t="s">
        <v>198</v>
      </c>
      <c r="E13" s="105">
        <v>6450</v>
      </c>
      <c r="F13" s="146" t="s">
        <v>464</v>
      </c>
      <c r="G13" s="864"/>
      <c r="H13" s="146" t="s">
        <v>199</v>
      </c>
      <c r="I13" s="146" t="s">
        <v>195</v>
      </c>
      <c r="J13" s="146" t="s">
        <v>198</v>
      </c>
      <c r="K13" s="105">
        <v>2800</v>
      </c>
      <c r="L13" s="146" t="s">
        <v>464</v>
      </c>
      <c r="M13" s="865"/>
      <c r="N13" s="146" t="s">
        <v>199</v>
      </c>
      <c r="O13" s="146" t="s">
        <v>195</v>
      </c>
      <c r="P13" s="146" t="s">
        <v>198</v>
      </c>
      <c r="Q13" s="105">
        <v>2230</v>
      </c>
      <c r="R13" s="146" t="s">
        <v>464</v>
      </c>
      <c r="S13" s="865"/>
      <c r="T13" s="146" t="s">
        <v>199</v>
      </c>
      <c r="U13" s="146" t="s">
        <v>195</v>
      </c>
      <c r="V13" s="146" t="s">
        <v>198</v>
      </c>
      <c r="W13" s="105">
        <v>1960</v>
      </c>
      <c r="X13" s="146" t="s">
        <v>464</v>
      </c>
      <c r="Y13" s="865"/>
      <c r="Z13" s="146" t="s">
        <v>199</v>
      </c>
      <c r="AA13" s="146" t="s">
        <v>195</v>
      </c>
      <c r="AB13" s="146" t="s">
        <v>198</v>
      </c>
      <c r="AC13" s="145">
        <v>4000</v>
      </c>
      <c r="AD13" s="146" t="s">
        <v>464</v>
      </c>
      <c r="AE13" s="864"/>
      <c r="AF13" s="146" t="s">
        <v>199</v>
      </c>
      <c r="AG13" s="154" t="s">
        <v>500</v>
      </c>
      <c r="AH13" s="107">
        <v>3100</v>
      </c>
      <c r="AI13" s="150" t="s">
        <v>464</v>
      </c>
      <c r="AJ13" s="865"/>
      <c r="AK13" s="150" t="s">
        <v>195</v>
      </c>
      <c r="AL13" s="107">
        <v>5700</v>
      </c>
      <c r="AM13" s="150" t="s">
        <v>464</v>
      </c>
      <c r="AN13" s="865"/>
      <c r="AO13" s="146" t="s">
        <v>192</v>
      </c>
      <c r="AP13" s="144" t="str">
        <f>IFERROR((E13*G$10)+(K13*M$10)+(Q13*S$10)+(W13*Y$10)+(AC13*AE$10)+(AH13*AJ$10)+(AL13*AN$10),"")</f>
        <v/>
      </c>
    </row>
    <row r="14" spans="1:265" ht="15.75" thickBot="1">
      <c r="A14" s="161" t="s">
        <v>468</v>
      </c>
      <c r="B14" s="161">
        <v>8</v>
      </c>
      <c r="C14" s="148" t="s">
        <v>463</v>
      </c>
      <c r="D14" s="146" t="s">
        <v>198</v>
      </c>
      <c r="E14" s="105">
        <v>6400</v>
      </c>
      <c r="F14" s="146" t="s">
        <v>464</v>
      </c>
      <c r="G14" s="864"/>
      <c r="H14" s="146" t="s">
        <v>199</v>
      </c>
      <c r="I14" s="146" t="s">
        <v>195</v>
      </c>
      <c r="J14" s="146" t="s">
        <v>198</v>
      </c>
      <c r="K14" s="105">
        <v>2620</v>
      </c>
      <c r="L14" s="146" t="s">
        <v>464</v>
      </c>
      <c r="M14" s="865"/>
      <c r="N14" s="146" t="s">
        <v>199</v>
      </c>
      <c r="O14" s="146" t="s">
        <v>195</v>
      </c>
      <c r="P14" s="146" t="s">
        <v>198</v>
      </c>
      <c r="Q14" s="105">
        <v>2100</v>
      </c>
      <c r="R14" s="146" t="s">
        <v>464</v>
      </c>
      <c r="S14" s="865"/>
      <c r="T14" s="146" t="s">
        <v>199</v>
      </c>
      <c r="U14" s="146" t="s">
        <v>195</v>
      </c>
      <c r="V14" s="146" t="s">
        <v>198</v>
      </c>
      <c r="W14" s="106">
        <v>1830</v>
      </c>
      <c r="X14" s="146" t="s">
        <v>464</v>
      </c>
      <c r="Y14" s="865"/>
      <c r="Z14" s="146" t="s">
        <v>199</v>
      </c>
      <c r="AA14" s="146" t="s">
        <v>195</v>
      </c>
      <c r="AB14" s="146" t="s">
        <v>198</v>
      </c>
      <c r="AC14" s="145">
        <v>3800</v>
      </c>
      <c r="AD14" s="146" t="s">
        <v>464</v>
      </c>
      <c r="AE14" s="864"/>
      <c r="AF14" s="146" t="s">
        <v>199</v>
      </c>
      <c r="AG14" s="154" t="s">
        <v>500</v>
      </c>
      <c r="AH14" s="108">
        <v>3000</v>
      </c>
      <c r="AI14" s="150" t="s">
        <v>464</v>
      </c>
      <c r="AJ14" s="865"/>
      <c r="AK14" s="150" t="s">
        <v>195</v>
      </c>
      <c r="AL14" s="108">
        <v>5300</v>
      </c>
      <c r="AM14" s="150" t="s">
        <v>464</v>
      </c>
      <c r="AN14" s="865"/>
      <c r="AO14" s="146" t="s">
        <v>192</v>
      </c>
      <c r="AP14" s="144" t="str">
        <f>IFERROR((E14*G$10)+(K14*M$10)+(Q14*S$10)+(W14*Y$10)+(AC14*AE$10)+(AH14*AJ$10)+(AL14*AN$10),"")</f>
        <v/>
      </c>
    </row>
    <row r="15" spans="1:265" s="146" customFormat="1">
      <c r="B15" s="147"/>
      <c r="C15" s="148"/>
    </row>
    <row r="16" spans="1:265" s="146" customFormat="1" ht="18" thickBot="1">
      <c r="A16" s="148" t="s">
        <v>501</v>
      </c>
      <c r="B16" s="149" t="s">
        <v>782</v>
      </c>
      <c r="C16" s="148"/>
      <c r="D16" s="148"/>
      <c r="E16" s="153" t="s">
        <v>483</v>
      </c>
      <c r="F16" s="148"/>
      <c r="G16" s="148" t="s">
        <v>461</v>
      </c>
      <c r="H16" s="148"/>
      <c r="I16" s="148"/>
      <c r="J16" s="148"/>
      <c r="K16" s="153" t="s">
        <v>470</v>
      </c>
      <c r="L16" s="148"/>
      <c r="M16" s="148" t="s">
        <v>461</v>
      </c>
      <c r="N16" s="148"/>
      <c r="O16" s="148"/>
      <c r="P16" s="148"/>
      <c r="Q16" s="153" t="s">
        <v>454</v>
      </c>
      <c r="R16" s="148"/>
      <c r="S16" s="148" t="s">
        <v>461</v>
      </c>
      <c r="T16" s="148"/>
      <c r="U16" s="148"/>
      <c r="V16" s="148"/>
      <c r="W16" s="153" t="s">
        <v>455</v>
      </c>
      <c r="X16" s="148"/>
      <c r="Y16" s="148" t="s">
        <v>461</v>
      </c>
      <c r="Z16" s="148"/>
      <c r="AA16" s="148"/>
      <c r="AB16" s="148"/>
      <c r="AC16" s="153" t="s">
        <v>471</v>
      </c>
      <c r="AD16" s="148"/>
      <c r="AE16" s="148" t="s">
        <v>461</v>
      </c>
      <c r="AF16" s="148"/>
      <c r="AG16" s="148"/>
      <c r="AH16" s="153" t="s">
        <v>472</v>
      </c>
      <c r="AI16" s="148"/>
      <c r="AJ16" s="148" t="s">
        <v>461</v>
      </c>
      <c r="AK16" s="148"/>
      <c r="AL16" s="153" t="s">
        <v>473</v>
      </c>
      <c r="AM16" s="148"/>
      <c r="AN16" s="148" t="s">
        <v>461</v>
      </c>
      <c r="AO16" s="148"/>
      <c r="AP16" s="149" t="s">
        <v>781</v>
      </c>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c r="IW16" s="150"/>
      <c r="IX16" s="150"/>
      <c r="IY16" s="150"/>
      <c r="IZ16" s="150"/>
      <c r="JA16" s="150"/>
      <c r="JB16" s="150"/>
      <c r="JC16" s="150"/>
      <c r="JD16" s="150"/>
      <c r="JE16" s="150"/>
    </row>
    <row r="17" spans="1:265" ht="15.75" thickBot="1">
      <c r="A17" s="161" t="s">
        <v>462</v>
      </c>
      <c r="B17" s="161">
        <v>2</v>
      </c>
      <c r="C17" s="148" t="s">
        <v>463</v>
      </c>
      <c r="D17" s="150" t="s">
        <v>198</v>
      </c>
      <c r="E17" s="81">
        <v>75</v>
      </c>
      <c r="F17" s="150" t="s">
        <v>464</v>
      </c>
      <c r="G17" s="865" t="str">
        <f>'壹、清潔生產評估背景資訊'!D13</f>
        <v/>
      </c>
      <c r="H17" s="150" t="s">
        <v>199</v>
      </c>
      <c r="I17" s="150" t="s">
        <v>195</v>
      </c>
      <c r="J17" s="150" t="s">
        <v>198</v>
      </c>
      <c r="K17" s="81">
        <v>51</v>
      </c>
      <c r="L17" s="150" t="s">
        <v>464</v>
      </c>
      <c r="M17" s="865" t="str">
        <f>'壹、清潔生產評估背景資訊'!G13</f>
        <v/>
      </c>
      <c r="N17" s="150" t="s">
        <v>199</v>
      </c>
      <c r="O17" s="150" t="s">
        <v>195</v>
      </c>
      <c r="P17" s="150" t="s">
        <v>198</v>
      </c>
      <c r="Q17" s="81">
        <v>21</v>
      </c>
      <c r="R17" s="150" t="s">
        <v>464</v>
      </c>
      <c r="S17" s="865" t="str">
        <f>'壹、清潔生產評估背景資訊'!I13</f>
        <v/>
      </c>
      <c r="T17" s="150" t="s">
        <v>199</v>
      </c>
      <c r="U17" s="150" t="s">
        <v>195</v>
      </c>
      <c r="V17" s="150" t="s">
        <v>198</v>
      </c>
      <c r="W17" s="81">
        <v>21</v>
      </c>
      <c r="X17" s="150" t="s">
        <v>464</v>
      </c>
      <c r="Y17" s="865" t="str">
        <f>'壹、清潔生產評估背景資訊'!L13</f>
        <v/>
      </c>
      <c r="Z17" s="150" t="s">
        <v>199</v>
      </c>
      <c r="AA17" s="150" t="s">
        <v>195</v>
      </c>
      <c r="AB17" s="150" t="s">
        <v>198</v>
      </c>
      <c r="AC17" s="109">
        <v>58</v>
      </c>
      <c r="AD17" s="150" t="s">
        <v>464</v>
      </c>
      <c r="AE17" s="865" t="str">
        <f>'壹、清潔生產評估背景資訊'!N13</f>
        <v/>
      </c>
      <c r="AF17" s="150" t="s">
        <v>199</v>
      </c>
      <c r="AG17" s="150" t="s">
        <v>500</v>
      </c>
      <c r="AH17" s="79">
        <v>65</v>
      </c>
      <c r="AI17" s="150" t="s">
        <v>464</v>
      </c>
      <c r="AJ17" s="865" t="str">
        <f>'壹、清潔生產評估背景資訊'!$D$14</f>
        <v/>
      </c>
      <c r="AK17" s="150" t="s">
        <v>195</v>
      </c>
      <c r="AL17" s="79">
        <v>45</v>
      </c>
      <c r="AM17" s="150" t="s">
        <v>464</v>
      </c>
      <c r="AN17" s="865" t="str">
        <f>'壹、清潔生產評估背景資訊'!$G$14</f>
        <v/>
      </c>
      <c r="AO17" s="150" t="s">
        <v>192</v>
      </c>
      <c r="AP17" s="144" t="str">
        <f>IFERROR((E17*G$17)+(K17*M$17)+(Q17*S$17)+(W17*Y$17)+(AC17*AE$17)+(AH17*AJ$17)+(AL17*AN$17),"")</f>
        <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row>
    <row r="18" spans="1:265" ht="15.75" thickBot="1">
      <c r="A18" s="161" t="s">
        <v>465</v>
      </c>
      <c r="B18" s="161">
        <v>4</v>
      </c>
      <c r="C18" s="148" t="s">
        <v>463</v>
      </c>
      <c r="D18" s="150" t="s">
        <v>198</v>
      </c>
      <c r="E18" s="81">
        <v>70</v>
      </c>
      <c r="F18" s="150" t="s">
        <v>464</v>
      </c>
      <c r="G18" s="865"/>
      <c r="H18" s="150" t="s">
        <v>199</v>
      </c>
      <c r="I18" s="150" t="s">
        <v>195</v>
      </c>
      <c r="J18" s="150" t="s">
        <v>198</v>
      </c>
      <c r="K18" s="81">
        <v>43</v>
      </c>
      <c r="L18" s="150" t="s">
        <v>464</v>
      </c>
      <c r="M18" s="865"/>
      <c r="N18" s="150" t="s">
        <v>199</v>
      </c>
      <c r="O18" s="150" t="s">
        <v>195</v>
      </c>
      <c r="P18" s="150" t="s">
        <v>198</v>
      </c>
      <c r="Q18" s="81">
        <v>16</v>
      </c>
      <c r="R18" s="150" t="s">
        <v>464</v>
      </c>
      <c r="S18" s="865"/>
      <c r="T18" s="150" t="s">
        <v>199</v>
      </c>
      <c r="U18" s="150" t="s">
        <v>195</v>
      </c>
      <c r="V18" s="150" t="s">
        <v>198</v>
      </c>
      <c r="W18" s="81">
        <v>16</v>
      </c>
      <c r="X18" s="150" t="s">
        <v>464</v>
      </c>
      <c r="Y18" s="865"/>
      <c r="Z18" s="150" t="s">
        <v>199</v>
      </c>
      <c r="AA18" s="150" t="s">
        <v>195</v>
      </c>
      <c r="AB18" s="150" t="s">
        <v>198</v>
      </c>
      <c r="AC18" s="109">
        <v>43</v>
      </c>
      <c r="AD18" s="150" t="s">
        <v>464</v>
      </c>
      <c r="AE18" s="865"/>
      <c r="AF18" s="150" t="s">
        <v>199</v>
      </c>
      <c r="AG18" s="150" t="s">
        <v>500</v>
      </c>
      <c r="AH18" s="79">
        <v>48</v>
      </c>
      <c r="AI18" s="150" t="s">
        <v>464</v>
      </c>
      <c r="AJ18" s="865"/>
      <c r="AK18" s="150" t="s">
        <v>195</v>
      </c>
      <c r="AL18" s="79">
        <v>41</v>
      </c>
      <c r="AM18" s="150" t="s">
        <v>464</v>
      </c>
      <c r="AN18" s="865"/>
      <c r="AO18" s="150" t="s">
        <v>192</v>
      </c>
      <c r="AP18" s="144" t="str">
        <f>IFERROR((E18*G$17)+(K18*M$17)+(Q18*S$17)+(W18*Y$17)+(AC18*AE$17)+(AH18*AJ$17)+(AL18*AN$17),"")</f>
        <v/>
      </c>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c r="IY18" s="78"/>
      <c r="IZ18" s="78"/>
      <c r="JA18" s="78"/>
      <c r="JB18" s="78"/>
      <c r="JC18" s="78"/>
      <c r="JD18" s="78"/>
      <c r="JE18" s="78"/>
    </row>
    <row r="19" spans="1:265" ht="15.75" thickBot="1">
      <c r="A19" s="161" t="s">
        <v>466</v>
      </c>
      <c r="B19" s="161">
        <v>6</v>
      </c>
      <c r="C19" s="148" t="s">
        <v>463</v>
      </c>
      <c r="D19" s="150" t="s">
        <v>198</v>
      </c>
      <c r="E19" s="81">
        <v>66</v>
      </c>
      <c r="F19" s="150" t="s">
        <v>464</v>
      </c>
      <c r="G19" s="865"/>
      <c r="H19" s="150" t="s">
        <v>199</v>
      </c>
      <c r="I19" s="150" t="s">
        <v>195</v>
      </c>
      <c r="J19" s="150" t="s">
        <v>198</v>
      </c>
      <c r="K19" s="81">
        <v>34</v>
      </c>
      <c r="L19" s="150" t="s">
        <v>464</v>
      </c>
      <c r="M19" s="865"/>
      <c r="N19" s="150" t="s">
        <v>199</v>
      </c>
      <c r="O19" s="150" t="s">
        <v>195</v>
      </c>
      <c r="P19" s="150" t="s">
        <v>198</v>
      </c>
      <c r="Q19" s="81">
        <v>11</v>
      </c>
      <c r="R19" s="150" t="s">
        <v>464</v>
      </c>
      <c r="S19" s="865"/>
      <c r="T19" s="150" t="s">
        <v>199</v>
      </c>
      <c r="U19" s="150" t="s">
        <v>195</v>
      </c>
      <c r="V19" s="150" t="s">
        <v>198</v>
      </c>
      <c r="W19" s="81">
        <v>11</v>
      </c>
      <c r="X19" s="150" t="s">
        <v>464</v>
      </c>
      <c r="Y19" s="865"/>
      <c r="Z19" s="150" t="s">
        <v>199</v>
      </c>
      <c r="AA19" s="150" t="s">
        <v>195</v>
      </c>
      <c r="AB19" s="150" t="s">
        <v>198</v>
      </c>
      <c r="AC19" s="109">
        <v>29</v>
      </c>
      <c r="AD19" s="150" t="s">
        <v>464</v>
      </c>
      <c r="AE19" s="865"/>
      <c r="AF19" s="150" t="s">
        <v>199</v>
      </c>
      <c r="AG19" s="150" t="s">
        <v>500</v>
      </c>
      <c r="AH19" s="79">
        <v>31</v>
      </c>
      <c r="AI19" s="150" t="s">
        <v>464</v>
      </c>
      <c r="AJ19" s="865"/>
      <c r="AK19" s="150" t="s">
        <v>195</v>
      </c>
      <c r="AL19" s="79">
        <v>39</v>
      </c>
      <c r="AM19" s="150" t="s">
        <v>464</v>
      </c>
      <c r="AN19" s="865"/>
      <c r="AO19" s="150" t="s">
        <v>192</v>
      </c>
      <c r="AP19" s="144" t="str">
        <f>IFERROR((E19*G$17)+(K19*M$17)+(Q19*S$17)+(W19*Y$17)+(AC19*AE$17)+(AH19*AJ$17)+(AL19*AN$17),"")</f>
        <v/>
      </c>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row>
    <row r="20" spans="1:265" ht="15.75" thickBot="1">
      <c r="A20" s="161" t="s">
        <v>467</v>
      </c>
      <c r="B20" s="161">
        <v>8</v>
      </c>
      <c r="C20" s="148" t="s">
        <v>463</v>
      </c>
      <c r="D20" s="150" t="s">
        <v>198</v>
      </c>
      <c r="E20" s="81">
        <v>57</v>
      </c>
      <c r="F20" s="150" t="s">
        <v>464</v>
      </c>
      <c r="G20" s="865"/>
      <c r="H20" s="150" t="s">
        <v>199</v>
      </c>
      <c r="I20" s="150" t="s">
        <v>195</v>
      </c>
      <c r="J20" s="150" t="s">
        <v>198</v>
      </c>
      <c r="K20" s="81">
        <v>21</v>
      </c>
      <c r="L20" s="150" t="s">
        <v>464</v>
      </c>
      <c r="M20" s="865"/>
      <c r="N20" s="150" t="s">
        <v>199</v>
      </c>
      <c r="O20" s="150" t="s">
        <v>195</v>
      </c>
      <c r="P20" s="150" t="s">
        <v>198</v>
      </c>
      <c r="Q20" s="81">
        <v>8</v>
      </c>
      <c r="R20" s="150" t="s">
        <v>464</v>
      </c>
      <c r="S20" s="865"/>
      <c r="T20" s="150" t="s">
        <v>199</v>
      </c>
      <c r="U20" s="150" t="s">
        <v>195</v>
      </c>
      <c r="V20" s="150" t="s">
        <v>198</v>
      </c>
      <c r="W20" s="81">
        <v>8</v>
      </c>
      <c r="X20" s="150" t="s">
        <v>464</v>
      </c>
      <c r="Y20" s="865"/>
      <c r="Z20" s="150" t="s">
        <v>199</v>
      </c>
      <c r="AA20" s="150" t="s">
        <v>195</v>
      </c>
      <c r="AB20" s="150" t="s">
        <v>198</v>
      </c>
      <c r="AC20" s="109">
        <v>21</v>
      </c>
      <c r="AD20" s="150" t="s">
        <v>464</v>
      </c>
      <c r="AE20" s="865"/>
      <c r="AF20" s="150" t="s">
        <v>199</v>
      </c>
      <c r="AG20" s="150" t="s">
        <v>500</v>
      </c>
      <c r="AH20" s="79">
        <v>23</v>
      </c>
      <c r="AI20" s="150" t="s">
        <v>464</v>
      </c>
      <c r="AJ20" s="865"/>
      <c r="AK20" s="150" t="s">
        <v>195</v>
      </c>
      <c r="AL20" s="79">
        <v>35</v>
      </c>
      <c r="AM20" s="150" t="s">
        <v>464</v>
      </c>
      <c r="AN20" s="865"/>
      <c r="AO20" s="150" t="s">
        <v>192</v>
      </c>
      <c r="AP20" s="144" t="str">
        <f>IFERROR((E20*G$17)+(K20*M$17)+(Q20*S$17)+(W20*Y$17)+(AC20*AE$17)+(AH20*AJ$17)+(AL20*AN$17),"")</f>
        <v/>
      </c>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c r="IW20" s="78"/>
      <c r="IX20" s="78"/>
      <c r="IY20" s="78"/>
      <c r="IZ20" s="78"/>
      <c r="JA20" s="78"/>
      <c r="JB20" s="78"/>
      <c r="JC20" s="78"/>
      <c r="JD20" s="78"/>
      <c r="JE20" s="78"/>
    </row>
    <row r="21" spans="1:265" ht="15.75" thickBot="1">
      <c r="A21" s="161" t="s">
        <v>468</v>
      </c>
      <c r="B21" s="161">
        <v>10</v>
      </c>
      <c r="C21" s="148" t="s">
        <v>463</v>
      </c>
      <c r="D21" s="150" t="s">
        <v>198</v>
      </c>
      <c r="E21" s="81">
        <v>48</v>
      </c>
      <c r="F21" s="150" t="s">
        <v>464</v>
      </c>
      <c r="G21" s="865"/>
      <c r="H21" s="150" t="s">
        <v>199</v>
      </c>
      <c r="I21" s="150" t="s">
        <v>195</v>
      </c>
      <c r="J21" s="150" t="s">
        <v>198</v>
      </c>
      <c r="K21" s="81">
        <v>9</v>
      </c>
      <c r="L21" s="150" t="s">
        <v>464</v>
      </c>
      <c r="M21" s="865"/>
      <c r="N21" s="150" t="s">
        <v>199</v>
      </c>
      <c r="O21" s="150" t="s">
        <v>195</v>
      </c>
      <c r="P21" s="150" t="s">
        <v>198</v>
      </c>
      <c r="Q21" s="81">
        <v>6</v>
      </c>
      <c r="R21" s="150" t="s">
        <v>464</v>
      </c>
      <c r="S21" s="865"/>
      <c r="T21" s="150" t="s">
        <v>199</v>
      </c>
      <c r="U21" s="150" t="s">
        <v>195</v>
      </c>
      <c r="V21" s="150" t="s">
        <v>198</v>
      </c>
      <c r="W21" s="81">
        <v>6</v>
      </c>
      <c r="X21" s="150" t="s">
        <v>464</v>
      </c>
      <c r="Y21" s="865"/>
      <c r="Z21" s="150" t="s">
        <v>199</v>
      </c>
      <c r="AA21" s="150" t="s">
        <v>195</v>
      </c>
      <c r="AB21" s="150" t="s">
        <v>198</v>
      </c>
      <c r="AC21" s="110">
        <v>13</v>
      </c>
      <c r="AD21" s="150" t="s">
        <v>464</v>
      </c>
      <c r="AE21" s="865"/>
      <c r="AF21" s="150" t="s">
        <v>199</v>
      </c>
      <c r="AG21" s="150" t="s">
        <v>500</v>
      </c>
      <c r="AH21" s="80">
        <v>15</v>
      </c>
      <c r="AI21" s="150" t="s">
        <v>464</v>
      </c>
      <c r="AJ21" s="865"/>
      <c r="AK21" s="150" t="s">
        <v>195</v>
      </c>
      <c r="AL21" s="80">
        <v>31</v>
      </c>
      <c r="AM21" s="150" t="s">
        <v>464</v>
      </c>
      <c r="AN21" s="865"/>
      <c r="AO21" s="150" t="s">
        <v>192</v>
      </c>
      <c r="AP21" s="144" t="str">
        <f>IFERROR((E21*G$17)+(K21*M$17)+(Q21*S$17)+(W21*Y$17)+(AC21*AE$17)+(AH21*AJ$17)+(AL21*AN$17),"")</f>
        <v/>
      </c>
      <c r="AQ21" s="78"/>
      <c r="AR21" s="78"/>
      <c r="AS21" s="78"/>
      <c r="AT21" s="78"/>
      <c r="AU21" s="78"/>
      <c r="AV21" s="78"/>
      <c r="AW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row>
    <row r="22" spans="1:265" s="146" customFormat="1" ht="18">
      <c r="A22" s="150"/>
      <c r="B22" s="148"/>
      <c r="C22" s="148"/>
      <c r="D22" s="150"/>
      <c r="F22" s="150"/>
      <c r="H22" s="150"/>
      <c r="I22" s="150"/>
      <c r="J22" s="150"/>
      <c r="K22" s="155"/>
      <c r="L22" s="150"/>
      <c r="N22" s="150"/>
      <c r="O22" s="150"/>
      <c r="P22" s="150"/>
      <c r="Q22" s="156"/>
      <c r="R22" s="150"/>
      <c r="T22" s="150"/>
      <c r="U22" s="150"/>
      <c r="V22" s="150"/>
      <c r="X22" s="150"/>
      <c r="Z22" s="150"/>
      <c r="AA22" s="150"/>
      <c r="AB22" s="150"/>
      <c r="AC22" s="157"/>
      <c r="AD22" s="150"/>
      <c r="AF22" s="150"/>
      <c r="AG22" s="150"/>
      <c r="AH22" s="150"/>
      <c r="AI22" s="150"/>
      <c r="AJ22" s="150"/>
      <c r="AK22" s="150"/>
      <c r="AL22" s="150"/>
      <c r="AM22" s="150"/>
      <c r="AN22" s="150"/>
      <c r="AO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c r="IW22" s="150"/>
      <c r="IX22" s="150"/>
      <c r="IY22" s="150"/>
      <c r="IZ22" s="150"/>
      <c r="JA22" s="150"/>
      <c r="JB22" s="150"/>
      <c r="JC22" s="150"/>
      <c r="JD22" s="150"/>
      <c r="JE22" s="150"/>
    </row>
    <row r="23" spans="1:265" s="146" customFormat="1" ht="18" thickBot="1">
      <c r="A23" s="148" t="s">
        <v>502</v>
      </c>
      <c r="B23" s="149" t="s">
        <v>782</v>
      </c>
      <c r="C23" s="148"/>
      <c r="D23" s="148"/>
      <c r="E23" s="153" t="s">
        <v>483</v>
      </c>
      <c r="F23" s="148"/>
      <c r="G23" s="148" t="s">
        <v>461</v>
      </c>
      <c r="H23" s="148"/>
      <c r="I23" s="148"/>
      <c r="J23" s="148"/>
      <c r="K23" s="153" t="s">
        <v>470</v>
      </c>
      <c r="L23" s="148"/>
      <c r="M23" s="148" t="s">
        <v>461</v>
      </c>
      <c r="N23" s="148"/>
      <c r="O23" s="148"/>
      <c r="P23" s="148"/>
      <c r="Q23" s="153" t="s">
        <v>454</v>
      </c>
      <c r="R23" s="148"/>
      <c r="S23" s="148" t="s">
        <v>461</v>
      </c>
      <c r="T23" s="148"/>
      <c r="U23" s="148"/>
      <c r="V23" s="148"/>
      <c r="W23" s="153" t="s">
        <v>455</v>
      </c>
      <c r="X23" s="148"/>
      <c r="Y23" s="148" t="s">
        <v>461</v>
      </c>
      <c r="Z23" s="148"/>
      <c r="AA23" s="148"/>
      <c r="AB23" s="148"/>
      <c r="AC23" s="153" t="s">
        <v>471</v>
      </c>
      <c r="AD23" s="148"/>
      <c r="AE23" s="148" t="s">
        <v>461</v>
      </c>
      <c r="AF23" s="148"/>
      <c r="AG23" s="148"/>
      <c r="AH23" s="153" t="s">
        <v>472</v>
      </c>
      <c r="AI23" s="148"/>
      <c r="AJ23" s="148" t="s">
        <v>461</v>
      </c>
      <c r="AK23" s="148"/>
      <c r="AL23" s="153" t="s">
        <v>473</v>
      </c>
      <c r="AM23" s="148"/>
      <c r="AN23" s="148" t="s">
        <v>461</v>
      </c>
      <c r="AO23" s="148"/>
      <c r="AP23" s="149" t="s">
        <v>781</v>
      </c>
      <c r="AQ23" s="150"/>
      <c r="AR23" s="150"/>
      <c r="AS23" s="150"/>
      <c r="AT23" s="150"/>
      <c r="AU23" s="150"/>
      <c r="AV23" s="150"/>
      <c r="AW23" s="150"/>
      <c r="AX23" s="150"/>
      <c r="AY23" s="158"/>
      <c r="AZ23" s="159"/>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c r="IW23" s="150"/>
      <c r="IX23" s="150"/>
      <c r="IY23" s="150"/>
      <c r="IZ23" s="150"/>
      <c r="JA23" s="150"/>
      <c r="JB23" s="150"/>
      <c r="JC23" s="150"/>
      <c r="JD23" s="150"/>
      <c r="JE23" s="150"/>
    </row>
    <row r="24" spans="1:265" ht="15.75" thickBot="1">
      <c r="A24" s="161" t="s">
        <v>462</v>
      </c>
      <c r="B24" s="161">
        <v>2</v>
      </c>
      <c r="C24" s="148" t="s">
        <v>463</v>
      </c>
      <c r="D24" s="150" t="s">
        <v>198</v>
      </c>
      <c r="E24" s="81">
        <v>4</v>
      </c>
      <c r="F24" s="150" t="s">
        <v>464</v>
      </c>
      <c r="G24" s="865" t="str">
        <f>'壹、清潔生產評估背景資訊'!D13</f>
        <v/>
      </c>
      <c r="H24" s="150" t="s">
        <v>199</v>
      </c>
      <c r="I24" s="150" t="s">
        <v>195</v>
      </c>
      <c r="J24" s="150" t="s">
        <v>198</v>
      </c>
      <c r="K24" s="81">
        <v>3</v>
      </c>
      <c r="L24" s="150" t="s">
        <v>464</v>
      </c>
      <c r="M24" s="865" t="str">
        <f>'壹、清潔生產評估背景資訊'!G13</f>
        <v/>
      </c>
      <c r="N24" s="150" t="s">
        <v>199</v>
      </c>
      <c r="O24" s="150" t="s">
        <v>195</v>
      </c>
      <c r="P24" s="150" t="s">
        <v>198</v>
      </c>
      <c r="Q24" s="81">
        <v>3</v>
      </c>
      <c r="R24" s="150" t="s">
        <v>464</v>
      </c>
      <c r="S24" s="865" t="str">
        <f>'壹、清潔生產評估背景資訊'!I13</f>
        <v/>
      </c>
      <c r="T24" s="150" t="s">
        <v>199</v>
      </c>
      <c r="U24" s="150" t="s">
        <v>195</v>
      </c>
      <c r="V24" s="150" t="s">
        <v>198</v>
      </c>
      <c r="W24" s="81">
        <v>3</v>
      </c>
      <c r="X24" s="150" t="s">
        <v>464</v>
      </c>
      <c r="Y24" s="865" t="str">
        <f>'壹、清潔生產評估背景資訊'!L13</f>
        <v/>
      </c>
      <c r="Z24" s="150" t="s">
        <v>199</v>
      </c>
      <c r="AA24" s="150" t="s">
        <v>195</v>
      </c>
      <c r="AB24" s="150" t="s">
        <v>198</v>
      </c>
      <c r="AC24" s="81">
        <v>2.5</v>
      </c>
      <c r="AD24" s="150" t="s">
        <v>464</v>
      </c>
      <c r="AE24" s="865" t="str">
        <f>'壹、清潔生產評估背景資訊'!N13</f>
        <v/>
      </c>
      <c r="AF24" s="150" t="s">
        <v>199</v>
      </c>
      <c r="AG24" s="150" t="s">
        <v>500</v>
      </c>
      <c r="AH24" s="79">
        <v>3</v>
      </c>
      <c r="AI24" s="150" t="s">
        <v>464</v>
      </c>
      <c r="AJ24" s="865" t="str">
        <f>'壹、清潔生產評估背景資訊'!$D$14</f>
        <v/>
      </c>
      <c r="AK24" s="150" t="s">
        <v>195</v>
      </c>
      <c r="AL24" s="79">
        <v>3</v>
      </c>
      <c r="AM24" s="150" t="s">
        <v>464</v>
      </c>
      <c r="AN24" s="865" t="str">
        <f>'壹、清潔生產評估背景資訊'!$G$14</f>
        <v/>
      </c>
      <c r="AO24" s="150" t="s">
        <v>192</v>
      </c>
      <c r="AP24" s="144" t="str">
        <f>IFERROR((E24*G$24)+(K24*M$24)+(Q24*S$24)+(W24*Y$24)+(AC24*AE$24)+(AH24*AJ$24)+(AL24*AN$24),"")</f>
        <v/>
      </c>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row>
    <row r="25" spans="1:265" ht="15.75" thickBot="1">
      <c r="A25" s="161" t="s">
        <v>465</v>
      </c>
      <c r="B25" s="161">
        <v>2.5</v>
      </c>
      <c r="C25" s="148" t="s">
        <v>463</v>
      </c>
      <c r="D25" s="150" t="s">
        <v>198</v>
      </c>
      <c r="E25" s="81">
        <v>3.5</v>
      </c>
      <c r="F25" s="150" t="s">
        <v>464</v>
      </c>
      <c r="G25" s="865"/>
      <c r="H25" s="150" t="s">
        <v>199</v>
      </c>
      <c r="I25" s="150" t="s">
        <v>195</v>
      </c>
      <c r="J25" s="150" t="s">
        <v>198</v>
      </c>
      <c r="K25" s="81">
        <v>2.5</v>
      </c>
      <c r="L25" s="150" t="s">
        <v>464</v>
      </c>
      <c r="M25" s="865"/>
      <c r="N25" s="150" t="s">
        <v>199</v>
      </c>
      <c r="O25" s="150" t="s">
        <v>195</v>
      </c>
      <c r="P25" s="150" t="s">
        <v>198</v>
      </c>
      <c r="Q25" s="81">
        <v>2.5</v>
      </c>
      <c r="R25" s="150" t="s">
        <v>464</v>
      </c>
      <c r="S25" s="865"/>
      <c r="T25" s="150" t="s">
        <v>199</v>
      </c>
      <c r="U25" s="150" t="s">
        <v>195</v>
      </c>
      <c r="V25" s="150" t="s">
        <v>198</v>
      </c>
      <c r="W25" s="81">
        <v>2.5</v>
      </c>
      <c r="X25" s="150" t="s">
        <v>464</v>
      </c>
      <c r="Y25" s="865"/>
      <c r="Z25" s="150" t="s">
        <v>199</v>
      </c>
      <c r="AA25" s="150" t="s">
        <v>195</v>
      </c>
      <c r="AB25" s="150" t="s">
        <v>198</v>
      </c>
      <c r="AC25" s="81">
        <v>2</v>
      </c>
      <c r="AD25" s="150" t="s">
        <v>464</v>
      </c>
      <c r="AE25" s="865"/>
      <c r="AF25" s="150" t="s">
        <v>199</v>
      </c>
      <c r="AG25" s="150" t="s">
        <v>500</v>
      </c>
      <c r="AH25" s="79">
        <v>2.5</v>
      </c>
      <c r="AI25" s="150" t="s">
        <v>464</v>
      </c>
      <c r="AJ25" s="865"/>
      <c r="AK25" s="150" t="s">
        <v>195</v>
      </c>
      <c r="AL25" s="79">
        <v>2.5</v>
      </c>
      <c r="AM25" s="150" t="s">
        <v>464</v>
      </c>
      <c r="AN25" s="865"/>
      <c r="AO25" s="150" t="s">
        <v>192</v>
      </c>
      <c r="AP25" s="144" t="str">
        <f>IFERROR((E25*G$24)+(K25*M$24)+(Q25*S$24)+(W25*Y$24)+(AC25*AE$24)+(AH25*AJ$24)+(AL25*AN$24),"")</f>
        <v/>
      </c>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row>
    <row r="26" spans="1:265" ht="15.75" thickBot="1">
      <c r="A26" s="161" t="s">
        <v>466</v>
      </c>
      <c r="B26" s="161">
        <v>3</v>
      </c>
      <c r="C26" s="148" t="s">
        <v>463</v>
      </c>
      <c r="D26" s="150" t="s">
        <v>198</v>
      </c>
      <c r="E26" s="81">
        <v>3</v>
      </c>
      <c r="F26" s="150" t="s">
        <v>464</v>
      </c>
      <c r="G26" s="865"/>
      <c r="H26" s="150" t="s">
        <v>199</v>
      </c>
      <c r="I26" s="150" t="s">
        <v>195</v>
      </c>
      <c r="J26" s="150" t="s">
        <v>198</v>
      </c>
      <c r="K26" s="81">
        <v>2</v>
      </c>
      <c r="L26" s="150" t="s">
        <v>464</v>
      </c>
      <c r="M26" s="865"/>
      <c r="N26" s="150" t="s">
        <v>199</v>
      </c>
      <c r="O26" s="150" t="s">
        <v>195</v>
      </c>
      <c r="P26" s="150" t="s">
        <v>198</v>
      </c>
      <c r="Q26" s="81">
        <v>2</v>
      </c>
      <c r="R26" s="150" t="s">
        <v>464</v>
      </c>
      <c r="S26" s="865"/>
      <c r="T26" s="150" t="s">
        <v>199</v>
      </c>
      <c r="U26" s="150" t="s">
        <v>195</v>
      </c>
      <c r="V26" s="150" t="s">
        <v>198</v>
      </c>
      <c r="W26" s="81">
        <v>2</v>
      </c>
      <c r="X26" s="150" t="s">
        <v>464</v>
      </c>
      <c r="Y26" s="865"/>
      <c r="Z26" s="150" t="s">
        <v>199</v>
      </c>
      <c r="AA26" s="150" t="s">
        <v>195</v>
      </c>
      <c r="AB26" s="150" t="s">
        <v>198</v>
      </c>
      <c r="AC26" s="81">
        <v>1.5</v>
      </c>
      <c r="AD26" s="150" t="s">
        <v>464</v>
      </c>
      <c r="AE26" s="865"/>
      <c r="AF26" s="150" t="s">
        <v>199</v>
      </c>
      <c r="AG26" s="150" t="s">
        <v>500</v>
      </c>
      <c r="AH26" s="79">
        <v>2</v>
      </c>
      <c r="AI26" s="150" t="s">
        <v>464</v>
      </c>
      <c r="AJ26" s="865"/>
      <c r="AK26" s="150" t="s">
        <v>195</v>
      </c>
      <c r="AL26" s="79">
        <v>2</v>
      </c>
      <c r="AM26" s="150" t="s">
        <v>464</v>
      </c>
      <c r="AN26" s="865"/>
      <c r="AO26" s="150" t="s">
        <v>192</v>
      </c>
      <c r="AP26" s="144" t="str">
        <f>IFERROR((E26*G$24)+(K26*M$24)+(Q26*S$24)+(W26*Y$24)+(AC26*AE$24)+(AH26*AJ$24)+(AL26*AN$24),"")</f>
        <v/>
      </c>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row>
    <row r="27" spans="1:265" ht="15.75" thickBot="1">
      <c r="A27" s="161" t="s">
        <v>467</v>
      </c>
      <c r="B27" s="161">
        <v>3.5</v>
      </c>
      <c r="C27" s="148" t="s">
        <v>463</v>
      </c>
      <c r="D27" s="150" t="s">
        <v>198</v>
      </c>
      <c r="E27" s="81">
        <v>2.5</v>
      </c>
      <c r="F27" s="150" t="s">
        <v>464</v>
      </c>
      <c r="G27" s="865"/>
      <c r="H27" s="150" t="s">
        <v>199</v>
      </c>
      <c r="I27" s="150" t="s">
        <v>195</v>
      </c>
      <c r="J27" s="150" t="s">
        <v>198</v>
      </c>
      <c r="K27" s="81">
        <v>1.5</v>
      </c>
      <c r="L27" s="150" t="s">
        <v>464</v>
      </c>
      <c r="M27" s="865"/>
      <c r="N27" s="150" t="s">
        <v>199</v>
      </c>
      <c r="O27" s="150" t="s">
        <v>195</v>
      </c>
      <c r="P27" s="150" t="s">
        <v>198</v>
      </c>
      <c r="Q27" s="81">
        <v>1.5</v>
      </c>
      <c r="R27" s="150" t="s">
        <v>464</v>
      </c>
      <c r="S27" s="865"/>
      <c r="T27" s="150" t="s">
        <v>199</v>
      </c>
      <c r="U27" s="150" t="s">
        <v>195</v>
      </c>
      <c r="V27" s="150" t="s">
        <v>198</v>
      </c>
      <c r="W27" s="81">
        <v>1.5</v>
      </c>
      <c r="X27" s="150" t="s">
        <v>464</v>
      </c>
      <c r="Y27" s="865"/>
      <c r="Z27" s="150" t="s">
        <v>199</v>
      </c>
      <c r="AA27" s="150" t="s">
        <v>195</v>
      </c>
      <c r="AB27" s="150" t="s">
        <v>198</v>
      </c>
      <c r="AC27" s="81">
        <v>1</v>
      </c>
      <c r="AD27" s="150" t="s">
        <v>464</v>
      </c>
      <c r="AE27" s="865"/>
      <c r="AF27" s="150" t="s">
        <v>199</v>
      </c>
      <c r="AG27" s="150" t="s">
        <v>500</v>
      </c>
      <c r="AH27" s="79">
        <v>1.5</v>
      </c>
      <c r="AI27" s="150" t="s">
        <v>464</v>
      </c>
      <c r="AJ27" s="865"/>
      <c r="AK27" s="150" t="s">
        <v>195</v>
      </c>
      <c r="AL27" s="79">
        <v>1.5</v>
      </c>
      <c r="AM27" s="150" t="s">
        <v>464</v>
      </c>
      <c r="AN27" s="865"/>
      <c r="AO27" s="150" t="s">
        <v>192</v>
      </c>
      <c r="AP27" s="144" t="str">
        <f>IFERROR((E27*G$24)+(K27*M$24)+(Q27*S$24)+(W27*Y$24)+(AC27*AE$24)+(AH27*AJ$24)+(AL27*AN$24),"")</f>
        <v/>
      </c>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row>
    <row r="28" spans="1:265" ht="15.75" thickBot="1">
      <c r="A28" s="161" t="s">
        <v>468</v>
      </c>
      <c r="B28" s="161">
        <v>4</v>
      </c>
      <c r="C28" s="148" t="s">
        <v>463</v>
      </c>
      <c r="D28" s="150" t="s">
        <v>198</v>
      </c>
      <c r="E28" s="81">
        <v>2</v>
      </c>
      <c r="F28" s="150" t="s">
        <v>464</v>
      </c>
      <c r="G28" s="865"/>
      <c r="H28" s="150" t="s">
        <v>199</v>
      </c>
      <c r="I28" s="150" t="s">
        <v>195</v>
      </c>
      <c r="J28" s="150" t="s">
        <v>198</v>
      </c>
      <c r="K28" s="81">
        <v>1</v>
      </c>
      <c r="L28" s="150" t="s">
        <v>464</v>
      </c>
      <c r="M28" s="865"/>
      <c r="N28" s="150" t="s">
        <v>199</v>
      </c>
      <c r="O28" s="150" t="s">
        <v>195</v>
      </c>
      <c r="P28" s="150" t="s">
        <v>198</v>
      </c>
      <c r="Q28" s="81">
        <v>1</v>
      </c>
      <c r="R28" s="150" t="s">
        <v>464</v>
      </c>
      <c r="S28" s="865"/>
      <c r="T28" s="150" t="s">
        <v>199</v>
      </c>
      <c r="U28" s="150" t="s">
        <v>195</v>
      </c>
      <c r="V28" s="150" t="s">
        <v>198</v>
      </c>
      <c r="W28" s="81">
        <v>1</v>
      </c>
      <c r="X28" s="150" t="s">
        <v>464</v>
      </c>
      <c r="Y28" s="865"/>
      <c r="Z28" s="150" t="s">
        <v>199</v>
      </c>
      <c r="AA28" s="150" t="s">
        <v>195</v>
      </c>
      <c r="AB28" s="150" t="s">
        <v>198</v>
      </c>
      <c r="AC28" s="82">
        <v>0.5</v>
      </c>
      <c r="AD28" s="150" t="s">
        <v>464</v>
      </c>
      <c r="AE28" s="865"/>
      <c r="AF28" s="150" t="s">
        <v>199</v>
      </c>
      <c r="AG28" s="150" t="s">
        <v>500</v>
      </c>
      <c r="AH28" s="80">
        <v>1</v>
      </c>
      <c r="AI28" s="150" t="s">
        <v>464</v>
      </c>
      <c r="AJ28" s="865"/>
      <c r="AK28" s="150" t="s">
        <v>195</v>
      </c>
      <c r="AL28" s="80">
        <v>1</v>
      </c>
      <c r="AM28" s="150" t="s">
        <v>464</v>
      </c>
      <c r="AN28" s="865"/>
      <c r="AO28" s="150" t="s">
        <v>192</v>
      </c>
      <c r="AP28" s="144" t="str">
        <f>IFERROR((E28*G$24)+(K28*M$24)+(Q28*S$24)+(W28*Y$24)+(AC28*AE$24)+(AH28*AJ$24)+(AL28*AN$24),"")</f>
        <v/>
      </c>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row>
    <row r="29" spans="1:265" s="146" customFormat="1" ht="18">
      <c r="A29" s="150"/>
      <c r="B29" s="148"/>
      <c r="C29" s="150"/>
      <c r="D29" s="150"/>
      <c r="F29" s="150"/>
      <c r="H29" s="150"/>
      <c r="I29" s="150"/>
      <c r="J29" s="150"/>
      <c r="K29" s="155"/>
      <c r="L29" s="150"/>
      <c r="N29" s="150"/>
      <c r="O29" s="150"/>
      <c r="P29" s="150"/>
      <c r="Q29" s="156"/>
      <c r="R29" s="150"/>
      <c r="T29" s="150"/>
      <c r="U29" s="150"/>
      <c r="V29" s="150"/>
      <c r="X29" s="150"/>
      <c r="Z29" s="150"/>
      <c r="AA29" s="150"/>
      <c r="AB29" s="150"/>
      <c r="AC29" s="157"/>
      <c r="AD29" s="150"/>
      <c r="AF29" s="150"/>
      <c r="AG29" s="150"/>
      <c r="AH29" s="150"/>
      <c r="AI29" s="150"/>
      <c r="AJ29" s="150"/>
      <c r="AK29" s="150"/>
      <c r="AL29" s="150"/>
      <c r="AM29" s="150"/>
      <c r="AN29" s="150"/>
      <c r="AO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c r="HX29" s="150"/>
      <c r="HY29" s="150"/>
      <c r="HZ29" s="150"/>
      <c r="IA29" s="150"/>
      <c r="IB29" s="150"/>
      <c r="IC29" s="150"/>
      <c r="ID29" s="150"/>
      <c r="IE29" s="150"/>
      <c r="IF29" s="150"/>
      <c r="IG29" s="150"/>
      <c r="IH29" s="150"/>
      <c r="II29" s="150"/>
      <c r="IJ29" s="150"/>
      <c r="IK29" s="150"/>
      <c r="IL29" s="150"/>
      <c r="IM29" s="150"/>
      <c r="IN29" s="150"/>
      <c r="IO29" s="150"/>
      <c r="IP29" s="150"/>
      <c r="IQ29" s="150"/>
      <c r="IR29" s="150"/>
      <c r="IS29" s="150"/>
      <c r="IT29" s="150"/>
      <c r="IU29" s="150"/>
      <c r="IV29" s="150"/>
      <c r="IW29" s="150"/>
      <c r="IX29" s="150"/>
      <c r="IY29" s="150"/>
      <c r="IZ29" s="150"/>
      <c r="JA29" s="150"/>
      <c r="JB29" s="150"/>
      <c r="JC29" s="150"/>
      <c r="JD29" s="150"/>
      <c r="JE29" s="150"/>
    </row>
    <row r="30" spans="1:265" s="146" customFormat="1" ht="18" thickBot="1">
      <c r="A30" s="148" t="s">
        <v>503</v>
      </c>
      <c r="B30" s="149" t="s">
        <v>782</v>
      </c>
      <c r="C30" s="148"/>
      <c r="D30" s="148"/>
      <c r="E30" s="153" t="s">
        <v>483</v>
      </c>
      <c r="F30" s="148"/>
      <c r="G30" s="148" t="s">
        <v>461</v>
      </c>
      <c r="H30" s="148"/>
      <c r="I30" s="148"/>
      <c r="J30" s="148"/>
      <c r="K30" s="153" t="s">
        <v>470</v>
      </c>
      <c r="L30" s="148"/>
      <c r="M30" s="148" t="s">
        <v>461</v>
      </c>
      <c r="N30" s="148"/>
      <c r="O30" s="148"/>
      <c r="P30" s="148"/>
      <c r="Q30" s="153" t="s">
        <v>454</v>
      </c>
      <c r="R30" s="148"/>
      <c r="S30" s="148" t="s">
        <v>461</v>
      </c>
      <c r="T30" s="148"/>
      <c r="U30" s="148"/>
      <c r="V30" s="148"/>
      <c r="W30" s="153" t="s">
        <v>455</v>
      </c>
      <c r="X30" s="148"/>
      <c r="Y30" s="148" t="s">
        <v>461</v>
      </c>
      <c r="Z30" s="148"/>
      <c r="AA30" s="148"/>
      <c r="AB30" s="148"/>
      <c r="AC30" s="153" t="s">
        <v>471</v>
      </c>
      <c r="AD30" s="148"/>
      <c r="AE30" s="148" t="s">
        <v>461</v>
      </c>
      <c r="AF30" s="148"/>
      <c r="AG30" s="148"/>
      <c r="AH30" s="153" t="s">
        <v>472</v>
      </c>
      <c r="AI30" s="148"/>
      <c r="AJ30" s="148" t="s">
        <v>461</v>
      </c>
      <c r="AK30" s="148"/>
      <c r="AL30" s="153" t="s">
        <v>473</v>
      </c>
      <c r="AM30" s="148"/>
      <c r="AN30" s="148" t="s">
        <v>461</v>
      </c>
      <c r="AO30" s="148"/>
      <c r="AP30" s="149" t="s">
        <v>781</v>
      </c>
      <c r="AQ30" s="158"/>
      <c r="AR30" s="158"/>
      <c r="AS30" s="160"/>
      <c r="AT30" s="150"/>
      <c r="AU30" s="150"/>
      <c r="AV30" s="150"/>
      <c r="AW30" s="150"/>
      <c r="AX30" s="158"/>
      <c r="AY30" s="150"/>
      <c r="AZ30" s="150"/>
    </row>
    <row r="31" spans="1:265" ht="15.75" thickBot="1">
      <c r="A31" s="161" t="s">
        <v>462</v>
      </c>
      <c r="B31" s="161">
        <v>2</v>
      </c>
      <c r="C31" s="148" t="s">
        <v>463</v>
      </c>
      <c r="D31" s="150" t="s">
        <v>198</v>
      </c>
      <c r="E31" s="81">
        <v>0.15</v>
      </c>
      <c r="F31" s="150" t="s">
        <v>464</v>
      </c>
      <c r="G31" s="865" t="str">
        <f>'壹、清潔生產評估背景資訊'!D13</f>
        <v/>
      </c>
      <c r="H31" s="150" t="s">
        <v>199</v>
      </c>
      <c r="I31" s="150" t="s">
        <v>195</v>
      </c>
      <c r="J31" s="150" t="s">
        <v>198</v>
      </c>
      <c r="K31" s="81">
        <v>0.38</v>
      </c>
      <c r="L31" s="150" t="s">
        <v>464</v>
      </c>
      <c r="M31" s="865" t="str">
        <f>'壹、清潔生產評估背景資訊'!G13</f>
        <v/>
      </c>
      <c r="N31" s="150" t="s">
        <v>199</v>
      </c>
      <c r="O31" s="150" t="s">
        <v>195</v>
      </c>
      <c r="P31" s="150" t="s">
        <v>198</v>
      </c>
      <c r="Q31" s="81">
        <v>0.33</v>
      </c>
      <c r="R31" s="150" t="s">
        <v>464</v>
      </c>
      <c r="S31" s="865" t="str">
        <f>'壹、清潔生產評估背景資訊'!I13</f>
        <v/>
      </c>
      <c r="T31" s="150" t="s">
        <v>199</v>
      </c>
      <c r="U31" s="150" t="s">
        <v>195</v>
      </c>
      <c r="V31" s="150" t="s">
        <v>198</v>
      </c>
      <c r="W31" s="81">
        <v>0.33</v>
      </c>
      <c r="X31" s="150" t="s">
        <v>464</v>
      </c>
      <c r="Y31" s="865" t="str">
        <f>'壹、清潔生產評估背景資訊'!L13</f>
        <v/>
      </c>
      <c r="Z31" s="150" t="s">
        <v>199</v>
      </c>
      <c r="AA31" s="150" t="s">
        <v>195</v>
      </c>
      <c r="AB31" s="150" t="s">
        <v>198</v>
      </c>
      <c r="AC31" s="81">
        <v>0.2</v>
      </c>
      <c r="AD31" s="150" t="s">
        <v>464</v>
      </c>
      <c r="AE31" s="865" t="str">
        <f>'壹、清潔生產評估背景資訊'!N13</f>
        <v/>
      </c>
      <c r="AF31" s="150" t="s">
        <v>199</v>
      </c>
      <c r="AG31" s="150" t="s">
        <v>500</v>
      </c>
      <c r="AH31" s="79">
        <v>0.1</v>
      </c>
      <c r="AI31" s="150" t="s">
        <v>464</v>
      </c>
      <c r="AJ31" s="865" t="str">
        <f>'壹、清潔生產評估背景資訊'!$D$14</f>
        <v/>
      </c>
      <c r="AK31" s="150" t="s">
        <v>195</v>
      </c>
      <c r="AL31" s="79">
        <v>0.22</v>
      </c>
      <c r="AM31" s="150" t="s">
        <v>464</v>
      </c>
      <c r="AN31" s="865" t="str">
        <f>'壹、清潔生產評估背景資訊'!$G$14</f>
        <v/>
      </c>
      <c r="AO31" s="150" t="s">
        <v>192</v>
      </c>
      <c r="AP31" s="144" t="str">
        <f>IFERROR((E31*G$31)+(K31*M$31)+(Q31*S$31)+(W31*Y$31)+(AC31*AE$31)+(AH31*AJ$31)+(AL31*AN$31),"")</f>
        <v/>
      </c>
      <c r="AQ31" s="83"/>
      <c r="AR31" s="83"/>
      <c r="AS31" s="83"/>
      <c r="AT31" s="78"/>
      <c r="AU31" s="78"/>
      <c r="AV31" s="78"/>
      <c r="AW31" s="78"/>
      <c r="AX31" s="83"/>
      <c r="AY31" s="83"/>
      <c r="AZ31" s="83"/>
    </row>
    <row r="32" spans="1:265" ht="15.75" thickBot="1">
      <c r="A32" s="161" t="s">
        <v>465</v>
      </c>
      <c r="B32" s="161">
        <v>3</v>
      </c>
      <c r="C32" s="148" t="s">
        <v>463</v>
      </c>
      <c r="D32" s="150" t="s">
        <v>198</v>
      </c>
      <c r="E32" s="81">
        <v>0.13</v>
      </c>
      <c r="F32" s="150" t="s">
        <v>464</v>
      </c>
      <c r="G32" s="865"/>
      <c r="H32" s="150" t="s">
        <v>199</v>
      </c>
      <c r="I32" s="150" t="s">
        <v>195</v>
      </c>
      <c r="J32" s="150" t="s">
        <v>198</v>
      </c>
      <c r="K32" s="81">
        <v>0.32</v>
      </c>
      <c r="L32" s="150" t="s">
        <v>464</v>
      </c>
      <c r="M32" s="865"/>
      <c r="N32" s="150" t="s">
        <v>199</v>
      </c>
      <c r="O32" s="150" t="s">
        <v>195</v>
      </c>
      <c r="P32" s="150" t="s">
        <v>198</v>
      </c>
      <c r="Q32" s="81">
        <v>0.28000000000000003</v>
      </c>
      <c r="R32" s="150" t="s">
        <v>464</v>
      </c>
      <c r="S32" s="865"/>
      <c r="T32" s="150" t="s">
        <v>199</v>
      </c>
      <c r="U32" s="150" t="s">
        <v>195</v>
      </c>
      <c r="V32" s="150" t="s">
        <v>198</v>
      </c>
      <c r="W32" s="81">
        <v>0.28000000000000003</v>
      </c>
      <c r="X32" s="150" t="s">
        <v>464</v>
      </c>
      <c r="Y32" s="865"/>
      <c r="Z32" s="150" t="s">
        <v>199</v>
      </c>
      <c r="AA32" s="150" t="s">
        <v>195</v>
      </c>
      <c r="AB32" s="150" t="s">
        <v>198</v>
      </c>
      <c r="AC32" s="81">
        <v>0.18</v>
      </c>
      <c r="AD32" s="150" t="s">
        <v>464</v>
      </c>
      <c r="AE32" s="865"/>
      <c r="AF32" s="150" t="s">
        <v>199</v>
      </c>
      <c r="AG32" s="150" t="s">
        <v>500</v>
      </c>
      <c r="AH32" s="79">
        <v>0.09</v>
      </c>
      <c r="AI32" s="150" t="s">
        <v>464</v>
      </c>
      <c r="AJ32" s="865"/>
      <c r="AK32" s="150" t="s">
        <v>195</v>
      </c>
      <c r="AL32" s="79">
        <v>0.2</v>
      </c>
      <c r="AM32" s="150" t="s">
        <v>464</v>
      </c>
      <c r="AN32" s="865"/>
      <c r="AO32" s="150" t="s">
        <v>192</v>
      </c>
      <c r="AP32" s="144" t="str">
        <f>IFERROR((E32*G$31)+(K32*M$31)+(Q32*S$31)+(W32*Y$31)+(AC32*AE$31)+(AH32*AJ$31)+(AL32*AN$31),"")</f>
        <v/>
      </c>
      <c r="AQ32" s="78"/>
      <c r="AR32" s="78"/>
      <c r="AS32" s="78"/>
      <c r="AT32" s="78"/>
      <c r="AU32" s="78"/>
      <c r="AV32" s="78"/>
      <c r="AW32" s="78"/>
      <c r="AX32" s="83"/>
      <c r="AY32" s="83"/>
      <c r="AZ32" s="83"/>
    </row>
    <row r="33" spans="1:45" ht="15.75" thickBot="1">
      <c r="A33" s="161" t="s">
        <v>466</v>
      </c>
      <c r="B33" s="161">
        <v>4</v>
      </c>
      <c r="C33" s="148" t="s">
        <v>463</v>
      </c>
      <c r="D33" s="150" t="s">
        <v>198</v>
      </c>
      <c r="E33" s="81">
        <v>0.11</v>
      </c>
      <c r="F33" s="150" t="s">
        <v>464</v>
      </c>
      <c r="G33" s="865"/>
      <c r="H33" s="150" t="s">
        <v>199</v>
      </c>
      <c r="I33" s="150" t="s">
        <v>195</v>
      </c>
      <c r="J33" s="150" t="s">
        <v>198</v>
      </c>
      <c r="K33" s="81">
        <v>0.26</v>
      </c>
      <c r="L33" s="150" t="s">
        <v>464</v>
      </c>
      <c r="M33" s="865"/>
      <c r="N33" s="150" t="s">
        <v>199</v>
      </c>
      <c r="O33" s="150" t="s">
        <v>195</v>
      </c>
      <c r="P33" s="150" t="s">
        <v>198</v>
      </c>
      <c r="Q33" s="81">
        <v>0.23</v>
      </c>
      <c r="R33" s="150" t="s">
        <v>464</v>
      </c>
      <c r="S33" s="865"/>
      <c r="T33" s="150" t="s">
        <v>199</v>
      </c>
      <c r="U33" s="150" t="s">
        <v>195</v>
      </c>
      <c r="V33" s="150" t="s">
        <v>198</v>
      </c>
      <c r="W33" s="81">
        <v>0.23</v>
      </c>
      <c r="X33" s="150" t="s">
        <v>464</v>
      </c>
      <c r="Y33" s="865"/>
      <c r="Z33" s="150" t="s">
        <v>199</v>
      </c>
      <c r="AA33" s="150" t="s">
        <v>195</v>
      </c>
      <c r="AB33" s="150" t="s">
        <v>198</v>
      </c>
      <c r="AC33" s="81">
        <v>0.16</v>
      </c>
      <c r="AD33" s="150" t="s">
        <v>464</v>
      </c>
      <c r="AE33" s="865"/>
      <c r="AF33" s="150" t="s">
        <v>199</v>
      </c>
      <c r="AG33" s="150" t="s">
        <v>500</v>
      </c>
      <c r="AH33" s="79">
        <v>0.08</v>
      </c>
      <c r="AI33" s="150" t="s">
        <v>464</v>
      </c>
      <c r="AJ33" s="865"/>
      <c r="AK33" s="150" t="s">
        <v>195</v>
      </c>
      <c r="AL33" s="79">
        <v>0.18</v>
      </c>
      <c r="AM33" s="150" t="s">
        <v>464</v>
      </c>
      <c r="AN33" s="865"/>
      <c r="AO33" s="150" t="s">
        <v>192</v>
      </c>
      <c r="AP33" s="144" t="str">
        <f>IFERROR((E33*G$31)+(K33*M$31)+(Q33*S$31)+(W33*Y$31)+(AC33*AE$31)+(AH33*AJ$31)+(AL33*AN$31),"")</f>
        <v/>
      </c>
      <c r="AQ33" s="84"/>
      <c r="AR33" s="84"/>
      <c r="AS33" s="84"/>
    </row>
    <row r="34" spans="1:45" ht="15.75" thickBot="1">
      <c r="A34" s="161" t="s">
        <v>467</v>
      </c>
      <c r="B34" s="161">
        <v>5</v>
      </c>
      <c r="C34" s="148" t="s">
        <v>463</v>
      </c>
      <c r="D34" s="150" t="s">
        <v>198</v>
      </c>
      <c r="E34" s="81">
        <v>0.09</v>
      </c>
      <c r="F34" s="150" t="s">
        <v>464</v>
      </c>
      <c r="G34" s="865"/>
      <c r="H34" s="150" t="s">
        <v>199</v>
      </c>
      <c r="I34" s="150" t="s">
        <v>195</v>
      </c>
      <c r="J34" s="150" t="s">
        <v>198</v>
      </c>
      <c r="K34" s="81">
        <v>0.2</v>
      </c>
      <c r="L34" s="150" t="s">
        <v>464</v>
      </c>
      <c r="M34" s="865"/>
      <c r="N34" s="150" t="s">
        <v>199</v>
      </c>
      <c r="O34" s="150" t="s">
        <v>195</v>
      </c>
      <c r="P34" s="150" t="s">
        <v>198</v>
      </c>
      <c r="Q34" s="81">
        <v>0.18</v>
      </c>
      <c r="R34" s="150" t="s">
        <v>464</v>
      </c>
      <c r="S34" s="865"/>
      <c r="T34" s="150" t="s">
        <v>199</v>
      </c>
      <c r="U34" s="150" t="s">
        <v>195</v>
      </c>
      <c r="V34" s="150" t="s">
        <v>198</v>
      </c>
      <c r="W34" s="81">
        <v>0.18</v>
      </c>
      <c r="X34" s="150" t="s">
        <v>464</v>
      </c>
      <c r="Y34" s="865"/>
      <c r="Z34" s="150" t="s">
        <v>199</v>
      </c>
      <c r="AA34" s="150" t="s">
        <v>195</v>
      </c>
      <c r="AB34" s="150" t="s">
        <v>198</v>
      </c>
      <c r="AC34" s="81">
        <v>0.14000000000000001</v>
      </c>
      <c r="AD34" s="150" t="s">
        <v>464</v>
      </c>
      <c r="AE34" s="865"/>
      <c r="AF34" s="150" t="s">
        <v>199</v>
      </c>
      <c r="AG34" s="150" t="s">
        <v>500</v>
      </c>
      <c r="AH34" s="79">
        <v>7.0000000000000007E-2</v>
      </c>
      <c r="AI34" s="150" t="s">
        <v>464</v>
      </c>
      <c r="AJ34" s="865"/>
      <c r="AK34" s="150" t="s">
        <v>195</v>
      </c>
      <c r="AL34" s="79">
        <v>0.16</v>
      </c>
      <c r="AM34" s="150" t="s">
        <v>464</v>
      </c>
      <c r="AN34" s="865"/>
      <c r="AO34" s="150" t="s">
        <v>192</v>
      </c>
      <c r="AP34" s="144" t="str">
        <f>IFERROR((E34*G$31)+(K34*M$31)+(Q34*S$31)+(W34*Y$31)+(AC34*AE$31)+(AH34*AJ$31)+(AL34*AN$31),"")</f>
        <v/>
      </c>
    </row>
    <row r="35" spans="1:45" ht="15.75" thickBot="1">
      <c r="A35" s="161" t="s">
        <v>468</v>
      </c>
      <c r="B35" s="161">
        <v>6</v>
      </c>
      <c r="C35" s="148" t="s">
        <v>463</v>
      </c>
      <c r="D35" s="150" t="s">
        <v>198</v>
      </c>
      <c r="E35" s="81">
        <v>0.08</v>
      </c>
      <c r="F35" s="150" t="s">
        <v>464</v>
      </c>
      <c r="G35" s="865"/>
      <c r="H35" s="150" t="s">
        <v>199</v>
      </c>
      <c r="I35" s="150" t="s">
        <v>195</v>
      </c>
      <c r="J35" s="150" t="s">
        <v>198</v>
      </c>
      <c r="K35" s="81">
        <v>0.14000000000000001</v>
      </c>
      <c r="L35" s="150" t="s">
        <v>464</v>
      </c>
      <c r="M35" s="865"/>
      <c r="N35" s="150" t="s">
        <v>199</v>
      </c>
      <c r="O35" s="150" t="s">
        <v>195</v>
      </c>
      <c r="P35" s="150" t="s">
        <v>198</v>
      </c>
      <c r="Q35" s="81">
        <v>0.13</v>
      </c>
      <c r="R35" s="150" t="s">
        <v>464</v>
      </c>
      <c r="S35" s="865"/>
      <c r="T35" s="150" t="s">
        <v>199</v>
      </c>
      <c r="U35" s="150" t="s">
        <v>195</v>
      </c>
      <c r="V35" s="150" t="s">
        <v>198</v>
      </c>
      <c r="W35" s="81">
        <v>0.13</v>
      </c>
      <c r="X35" s="150" t="s">
        <v>464</v>
      </c>
      <c r="Y35" s="865"/>
      <c r="Z35" s="150" t="s">
        <v>199</v>
      </c>
      <c r="AA35" s="150" t="s">
        <v>195</v>
      </c>
      <c r="AB35" s="150" t="s">
        <v>198</v>
      </c>
      <c r="AC35" s="82">
        <v>0.12</v>
      </c>
      <c r="AD35" s="150" t="s">
        <v>464</v>
      </c>
      <c r="AE35" s="865"/>
      <c r="AF35" s="150" t="s">
        <v>199</v>
      </c>
      <c r="AG35" s="150" t="s">
        <v>500</v>
      </c>
      <c r="AH35" s="80">
        <v>0.06</v>
      </c>
      <c r="AI35" s="150" t="s">
        <v>464</v>
      </c>
      <c r="AJ35" s="865"/>
      <c r="AK35" s="150" t="s">
        <v>195</v>
      </c>
      <c r="AL35" s="80">
        <v>0.14000000000000001</v>
      </c>
      <c r="AM35" s="150" t="s">
        <v>464</v>
      </c>
      <c r="AN35" s="865"/>
      <c r="AO35" s="150" t="s">
        <v>192</v>
      </c>
      <c r="AP35" s="144" t="str">
        <f>IFERROR((E35*G$31)+(K35*M$31)+(Q35*S$31)+(W35*Y$31)+(AC35*AE$31)+(AH35*AJ$31)+(AL35*AN$31),"")</f>
        <v/>
      </c>
    </row>
    <row r="36" spans="1:45" s="146" customFormat="1">
      <c r="B36" s="147"/>
      <c r="C36" s="152"/>
      <c r="D36" s="150"/>
    </row>
    <row r="37" spans="1:45" s="146" customFormat="1" ht="18" thickBot="1">
      <c r="A37" s="148" t="s">
        <v>504</v>
      </c>
      <c r="B37" s="149" t="s">
        <v>782</v>
      </c>
      <c r="C37" s="148"/>
      <c r="D37" s="148"/>
      <c r="E37" s="153" t="s">
        <v>483</v>
      </c>
      <c r="F37" s="148"/>
      <c r="G37" s="148" t="s">
        <v>461</v>
      </c>
      <c r="H37" s="148"/>
      <c r="I37" s="148"/>
      <c r="J37" s="148"/>
      <c r="K37" s="153" t="s">
        <v>470</v>
      </c>
      <c r="L37" s="148"/>
      <c r="M37" s="148" t="s">
        <v>461</v>
      </c>
      <c r="N37" s="148"/>
      <c r="O37" s="148"/>
      <c r="P37" s="148"/>
      <c r="Q37" s="153" t="s">
        <v>454</v>
      </c>
      <c r="R37" s="148"/>
      <c r="S37" s="148" t="s">
        <v>461</v>
      </c>
      <c r="T37" s="148"/>
      <c r="U37" s="148"/>
      <c r="V37" s="148"/>
      <c r="W37" s="153" t="s">
        <v>455</v>
      </c>
      <c r="X37" s="148"/>
      <c r="Y37" s="148" t="s">
        <v>461</v>
      </c>
      <c r="Z37" s="148"/>
      <c r="AA37" s="148"/>
      <c r="AB37" s="148"/>
      <c r="AC37" s="153" t="s">
        <v>471</v>
      </c>
      <c r="AD37" s="148"/>
      <c r="AE37" s="148" t="s">
        <v>461</v>
      </c>
      <c r="AF37" s="148"/>
      <c r="AG37" s="148"/>
      <c r="AH37" s="153" t="s">
        <v>472</v>
      </c>
      <c r="AI37" s="148"/>
      <c r="AJ37" s="148" t="s">
        <v>461</v>
      </c>
      <c r="AK37" s="148"/>
      <c r="AL37" s="153" t="s">
        <v>473</v>
      </c>
      <c r="AM37" s="148"/>
      <c r="AN37" s="148" t="s">
        <v>461</v>
      </c>
      <c r="AO37" s="148"/>
      <c r="AP37" s="149" t="s">
        <v>781</v>
      </c>
    </row>
    <row r="38" spans="1:45" ht="15.75" thickBot="1">
      <c r="A38" s="161" t="s">
        <v>462</v>
      </c>
      <c r="B38" s="161">
        <v>4</v>
      </c>
      <c r="C38" s="148" t="s">
        <v>463</v>
      </c>
      <c r="D38" s="150" t="s">
        <v>198</v>
      </c>
      <c r="E38" s="81">
        <v>20</v>
      </c>
      <c r="F38" s="150" t="s">
        <v>464</v>
      </c>
      <c r="G38" s="865" t="str">
        <f>'壹、清潔生產評估背景資訊'!D13</f>
        <v/>
      </c>
      <c r="H38" s="150" t="s">
        <v>199</v>
      </c>
      <c r="I38" s="150" t="s">
        <v>195</v>
      </c>
      <c r="J38" s="150" t="s">
        <v>198</v>
      </c>
      <c r="K38" s="81">
        <v>50</v>
      </c>
      <c r="L38" s="150" t="s">
        <v>464</v>
      </c>
      <c r="M38" s="865" t="str">
        <f>'壹、清潔生產評估背景資訊'!G13</f>
        <v/>
      </c>
      <c r="N38" s="150" t="s">
        <v>199</v>
      </c>
      <c r="O38" s="150" t="s">
        <v>195</v>
      </c>
      <c r="P38" s="150" t="s">
        <v>198</v>
      </c>
      <c r="Q38" s="81">
        <v>50</v>
      </c>
      <c r="R38" s="150" t="s">
        <v>464</v>
      </c>
      <c r="S38" s="865" t="str">
        <f>'壹、清潔生產評估背景資訊'!I13</f>
        <v/>
      </c>
      <c r="T38" s="150" t="s">
        <v>199</v>
      </c>
      <c r="U38" s="150" t="s">
        <v>195</v>
      </c>
      <c r="V38" s="150" t="s">
        <v>198</v>
      </c>
      <c r="W38" s="81">
        <v>50</v>
      </c>
      <c r="X38" s="150" t="s">
        <v>464</v>
      </c>
      <c r="Y38" s="865" t="str">
        <f>'壹、清潔生產評估背景資訊'!L13</f>
        <v/>
      </c>
      <c r="Z38" s="150" t="s">
        <v>199</v>
      </c>
      <c r="AA38" s="150" t="s">
        <v>195</v>
      </c>
      <c r="AB38" s="150" t="s">
        <v>198</v>
      </c>
      <c r="AC38" s="81">
        <v>55</v>
      </c>
      <c r="AD38" s="150" t="s">
        <v>464</v>
      </c>
      <c r="AE38" s="865" t="str">
        <f>'壹、清潔生產評估背景資訊'!N13</f>
        <v/>
      </c>
      <c r="AF38" s="150" t="s">
        <v>199</v>
      </c>
      <c r="AG38" s="150" t="s">
        <v>500</v>
      </c>
      <c r="AH38" s="79">
        <v>50</v>
      </c>
      <c r="AI38" s="150" t="s">
        <v>464</v>
      </c>
      <c r="AJ38" s="865" t="str">
        <f>'壹、清潔生產評估背景資訊'!$D$14</f>
        <v/>
      </c>
      <c r="AK38" s="150" t="s">
        <v>195</v>
      </c>
      <c r="AL38" s="79">
        <v>25</v>
      </c>
      <c r="AM38" s="150" t="s">
        <v>464</v>
      </c>
      <c r="AN38" s="865" t="str">
        <f>'壹、清潔生產評估背景資訊'!$G$14</f>
        <v/>
      </c>
      <c r="AO38" s="150" t="s">
        <v>192</v>
      </c>
      <c r="AP38" s="144" t="str">
        <f>IFERROR((E38*G$38)+(K38*M$38)+(Q38*S$38)+(W38*Y$38)+(AC38*AE$38)+(AH38*AJ$38)+(AL38*AN$38),"")</f>
        <v/>
      </c>
    </row>
    <row r="39" spans="1:45" ht="15.75" thickBot="1">
      <c r="A39" s="161" t="s">
        <v>465</v>
      </c>
      <c r="B39" s="161">
        <v>5</v>
      </c>
      <c r="C39" s="148" t="s">
        <v>463</v>
      </c>
      <c r="D39" s="150" t="s">
        <v>198</v>
      </c>
      <c r="E39" s="81">
        <v>22</v>
      </c>
      <c r="F39" s="150" t="s">
        <v>464</v>
      </c>
      <c r="G39" s="865"/>
      <c r="H39" s="150" t="s">
        <v>199</v>
      </c>
      <c r="I39" s="150" t="s">
        <v>195</v>
      </c>
      <c r="J39" s="150" t="s">
        <v>198</v>
      </c>
      <c r="K39" s="81">
        <v>60</v>
      </c>
      <c r="L39" s="150" t="s">
        <v>464</v>
      </c>
      <c r="M39" s="865"/>
      <c r="N39" s="150" t="s">
        <v>199</v>
      </c>
      <c r="O39" s="150" t="s">
        <v>195</v>
      </c>
      <c r="P39" s="150" t="s">
        <v>198</v>
      </c>
      <c r="Q39" s="81">
        <v>60</v>
      </c>
      <c r="R39" s="150" t="s">
        <v>464</v>
      </c>
      <c r="S39" s="865"/>
      <c r="T39" s="150" t="s">
        <v>199</v>
      </c>
      <c r="U39" s="150" t="s">
        <v>195</v>
      </c>
      <c r="V39" s="150" t="s">
        <v>198</v>
      </c>
      <c r="W39" s="81">
        <v>60</v>
      </c>
      <c r="X39" s="150" t="s">
        <v>464</v>
      </c>
      <c r="Y39" s="865"/>
      <c r="Z39" s="150" t="s">
        <v>199</v>
      </c>
      <c r="AA39" s="150" t="s">
        <v>195</v>
      </c>
      <c r="AB39" s="150" t="s">
        <v>198</v>
      </c>
      <c r="AC39" s="81">
        <v>65</v>
      </c>
      <c r="AD39" s="150" t="s">
        <v>464</v>
      </c>
      <c r="AE39" s="865"/>
      <c r="AF39" s="150" t="s">
        <v>199</v>
      </c>
      <c r="AG39" s="150" t="s">
        <v>500</v>
      </c>
      <c r="AH39" s="79">
        <v>60</v>
      </c>
      <c r="AI39" s="150" t="s">
        <v>464</v>
      </c>
      <c r="AJ39" s="865"/>
      <c r="AK39" s="150" t="s">
        <v>195</v>
      </c>
      <c r="AL39" s="79">
        <v>40</v>
      </c>
      <c r="AM39" s="150" t="s">
        <v>464</v>
      </c>
      <c r="AN39" s="865"/>
      <c r="AO39" s="150" t="s">
        <v>192</v>
      </c>
      <c r="AP39" s="144" t="str">
        <f>IFERROR((E39*G$38)+(K39*M$38)+(Q39*S$38)+(W39*Y$38)+(AC39*AE$38)+(AH39*AJ$38)+(AL39*AN$38),"")</f>
        <v/>
      </c>
    </row>
    <row r="40" spans="1:45" ht="15.75" thickBot="1">
      <c r="A40" s="161" t="s">
        <v>466</v>
      </c>
      <c r="B40" s="161">
        <v>6</v>
      </c>
      <c r="C40" s="148" t="s">
        <v>463</v>
      </c>
      <c r="D40" s="150" t="s">
        <v>198</v>
      </c>
      <c r="E40" s="81">
        <v>25</v>
      </c>
      <c r="F40" s="150" t="s">
        <v>464</v>
      </c>
      <c r="G40" s="865"/>
      <c r="H40" s="150" t="s">
        <v>199</v>
      </c>
      <c r="I40" s="150" t="s">
        <v>195</v>
      </c>
      <c r="J40" s="150" t="s">
        <v>198</v>
      </c>
      <c r="K40" s="81">
        <v>70</v>
      </c>
      <c r="L40" s="150" t="s">
        <v>464</v>
      </c>
      <c r="M40" s="865"/>
      <c r="N40" s="150" t="s">
        <v>199</v>
      </c>
      <c r="O40" s="150" t="s">
        <v>195</v>
      </c>
      <c r="P40" s="150" t="s">
        <v>198</v>
      </c>
      <c r="Q40" s="81">
        <v>70</v>
      </c>
      <c r="R40" s="150" t="s">
        <v>464</v>
      </c>
      <c r="S40" s="865"/>
      <c r="T40" s="150" t="s">
        <v>199</v>
      </c>
      <c r="U40" s="150" t="s">
        <v>195</v>
      </c>
      <c r="V40" s="150" t="s">
        <v>198</v>
      </c>
      <c r="W40" s="81">
        <v>70</v>
      </c>
      <c r="X40" s="150" t="s">
        <v>464</v>
      </c>
      <c r="Y40" s="865"/>
      <c r="Z40" s="150" t="s">
        <v>199</v>
      </c>
      <c r="AA40" s="150" t="s">
        <v>195</v>
      </c>
      <c r="AB40" s="150" t="s">
        <v>198</v>
      </c>
      <c r="AC40" s="81">
        <v>75</v>
      </c>
      <c r="AD40" s="150" t="s">
        <v>464</v>
      </c>
      <c r="AE40" s="865"/>
      <c r="AF40" s="150" t="s">
        <v>199</v>
      </c>
      <c r="AG40" s="150" t="s">
        <v>500</v>
      </c>
      <c r="AH40" s="79">
        <v>70</v>
      </c>
      <c r="AI40" s="150" t="s">
        <v>464</v>
      </c>
      <c r="AJ40" s="865"/>
      <c r="AK40" s="150" t="s">
        <v>195</v>
      </c>
      <c r="AL40" s="79">
        <v>50</v>
      </c>
      <c r="AM40" s="150" t="s">
        <v>464</v>
      </c>
      <c r="AN40" s="865"/>
      <c r="AO40" s="150" t="s">
        <v>192</v>
      </c>
      <c r="AP40" s="144" t="str">
        <f>IFERROR((E40*G$38)+(K40*M$38)+(Q40*S$38)+(W40*Y$38)+(AC40*AE$38)+(AH40*AJ$38)+(AL40*AN$38),"")</f>
        <v/>
      </c>
    </row>
    <row r="41" spans="1:45" ht="15.75" thickBot="1">
      <c r="A41" s="161" t="s">
        <v>467</v>
      </c>
      <c r="B41" s="161">
        <v>7</v>
      </c>
      <c r="C41" s="148" t="s">
        <v>463</v>
      </c>
      <c r="D41" s="150" t="s">
        <v>198</v>
      </c>
      <c r="E41" s="81">
        <v>35</v>
      </c>
      <c r="F41" s="150" t="s">
        <v>464</v>
      </c>
      <c r="G41" s="865"/>
      <c r="H41" s="150" t="s">
        <v>199</v>
      </c>
      <c r="I41" s="150" t="s">
        <v>195</v>
      </c>
      <c r="J41" s="150" t="s">
        <v>198</v>
      </c>
      <c r="K41" s="81">
        <v>80</v>
      </c>
      <c r="L41" s="150" t="s">
        <v>464</v>
      </c>
      <c r="M41" s="865"/>
      <c r="N41" s="150" t="s">
        <v>199</v>
      </c>
      <c r="O41" s="150" t="s">
        <v>195</v>
      </c>
      <c r="P41" s="150" t="s">
        <v>198</v>
      </c>
      <c r="Q41" s="81">
        <v>80</v>
      </c>
      <c r="R41" s="150" t="s">
        <v>464</v>
      </c>
      <c r="S41" s="865"/>
      <c r="T41" s="150" t="s">
        <v>199</v>
      </c>
      <c r="U41" s="150" t="s">
        <v>195</v>
      </c>
      <c r="V41" s="150" t="s">
        <v>198</v>
      </c>
      <c r="W41" s="81">
        <v>80</v>
      </c>
      <c r="X41" s="150" t="s">
        <v>464</v>
      </c>
      <c r="Y41" s="865"/>
      <c r="Z41" s="150" t="s">
        <v>199</v>
      </c>
      <c r="AA41" s="150" t="s">
        <v>195</v>
      </c>
      <c r="AB41" s="150" t="s">
        <v>198</v>
      </c>
      <c r="AC41" s="81">
        <v>85</v>
      </c>
      <c r="AD41" s="150" t="s">
        <v>464</v>
      </c>
      <c r="AE41" s="865"/>
      <c r="AF41" s="150" t="s">
        <v>199</v>
      </c>
      <c r="AG41" s="150" t="s">
        <v>500</v>
      </c>
      <c r="AH41" s="79">
        <v>80</v>
      </c>
      <c r="AI41" s="150" t="s">
        <v>464</v>
      </c>
      <c r="AJ41" s="865"/>
      <c r="AK41" s="150" t="s">
        <v>195</v>
      </c>
      <c r="AL41" s="79">
        <v>60</v>
      </c>
      <c r="AM41" s="150" t="s">
        <v>464</v>
      </c>
      <c r="AN41" s="865"/>
      <c r="AO41" s="150" t="s">
        <v>192</v>
      </c>
      <c r="AP41" s="144" t="str">
        <f>IFERROR((E41*G$38)+(K41*M$38)+(Q41*S$38)+(W41*Y$38)+(AC41*AE$38)+(AH41*AJ$38)+(AL41*AN$38),"")</f>
        <v/>
      </c>
    </row>
    <row r="42" spans="1:45" ht="15.75" thickBot="1">
      <c r="A42" s="161" t="s">
        <v>468</v>
      </c>
      <c r="B42" s="161">
        <v>8</v>
      </c>
      <c r="C42" s="148" t="s">
        <v>463</v>
      </c>
      <c r="D42" s="150" t="s">
        <v>198</v>
      </c>
      <c r="E42" s="81">
        <v>50</v>
      </c>
      <c r="F42" s="150" t="s">
        <v>464</v>
      </c>
      <c r="G42" s="865"/>
      <c r="H42" s="150" t="s">
        <v>199</v>
      </c>
      <c r="I42" s="150" t="s">
        <v>195</v>
      </c>
      <c r="J42" s="150" t="s">
        <v>198</v>
      </c>
      <c r="K42" s="81">
        <v>90</v>
      </c>
      <c r="L42" s="150" t="s">
        <v>464</v>
      </c>
      <c r="M42" s="865"/>
      <c r="N42" s="150" t="s">
        <v>199</v>
      </c>
      <c r="O42" s="150" t="s">
        <v>195</v>
      </c>
      <c r="P42" s="150" t="s">
        <v>198</v>
      </c>
      <c r="Q42" s="81">
        <v>90</v>
      </c>
      <c r="R42" s="150" t="s">
        <v>464</v>
      </c>
      <c r="S42" s="865"/>
      <c r="T42" s="150" t="s">
        <v>199</v>
      </c>
      <c r="U42" s="150" t="s">
        <v>195</v>
      </c>
      <c r="V42" s="150" t="s">
        <v>198</v>
      </c>
      <c r="W42" s="81">
        <v>90</v>
      </c>
      <c r="X42" s="150" t="s">
        <v>464</v>
      </c>
      <c r="Y42" s="865"/>
      <c r="Z42" s="150" t="s">
        <v>199</v>
      </c>
      <c r="AA42" s="150" t="s">
        <v>195</v>
      </c>
      <c r="AB42" s="150" t="s">
        <v>198</v>
      </c>
      <c r="AC42" s="82">
        <v>95</v>
      </c>
      <c r="AD42" s="150" t="s">
        <v>464</v>
      </c>
      <c r="AE42" s="865"/>
      <c r="AF42" s="150" t="s">
        <v>199</v>
      </c>
      <c r="AG42" s="150" t="s">
        <v>500</v>
      </c>
      <c r="AH42" s="80">
        <v>90</v>
      </c>
      <c r="AI42" s="150" t="s">
        <v>464</v>
      </c>
      <c r="AJ42" s="865"/>
      <c r="AK42" s="150" t="s">
        <v>195</v>
      </c>
      <c r="AL42" s="80">
        <v>70</v>
      </c>
      <c r="AM42" s="150" t="s">
        <v>464</v>
      </c>
      <c r="AN42" s="865"/>
      <c r="AO42" s="150" t="s">
        <v>192</v>
      </c>
      <c r="AP42" s="144" t="str">
        <f>IFERROR((E42*G$38)+(K42*M$38)+(Q42*S$38)+(W42*Y$38)+(AC42*AE$38)+(AH42*AJ$38)+(AL42*AN$38),"")</f>
        <v/>
      </c>
    </row>
    <row r="43" spans="1:45" s="146" customFormat="1">
      <c r="B43" s="147"/>
      <c r="C43" s="152"/>
      <c r="D43" s="150"/>
      <c r="E43" s="147"/>
      <c r="AP43" s="147"/>
    </row>
    <row r="44" spans="1:45" s="146" customFormat="1" ht="18" thickBot="1">
      <c r="A44" s="148" t="s">
        <v>505</v>
      </c>
      <c r="B44" s="149" t="s">
        <v>782</v>
      </c>
      <c r="C44" s="148"/>
      <c r="D44" s="148"/>
      <c r="E44" s="153" t="s">
        <v>483</v>
      </c>
      <c r="F44" s="148"/>
      <c r="G44" s="148" t="s">
        <v>461</v>
      </c>
      <c r="H44" s="148"/>
      <c r="I44" s="148"/>
      <c r="J44" s="148"/>
      <c r="K44" s="153" t="s">
        <v>470</v>
      </c>
      <c r="L44" s="148"/>
      <c r="M44" s="148" t="s">
        <v>461</v>
      </c>
      <c r="N44" s="148"/>
      <c r="O44" s="148"/>
      <c r="P44" s="148"/>
      <c r="Q44" s="153" t="s">
        <v>454</v>
      </c>
      <c r="R44" s="148"/>
      <c r="S44" s="148" t="s">
        <v>461</v>
      </c>
      <c r="T44" s="148"/>
      <c r="U44" s="148"/>
      <c r="V44" s="148"/>
      <c r="W44" s="153" t="s">
        <v>455</v>
      </c>
      <c r="X44" s="148"/>
      <c r="Y44" s="148" t="s">
        <v>461</v>
      </c>
      <c r="Z44" s="148"/>
      <c r="AA44" s="148"/>
      <c r="AB44" s="148"/>
      <c r="AC44" s="153" t="s">
        <v>471</v>
      </c>
      <c r="AD44" s="148"/>
      <c r="AE44" s="148" t="s">
        <v>461</v>
      </c>
      <c r="AF44" s="148"/>
      <c r="AG44" s="148"/>
      <c r="AH44" s="153" t="s">
        <v>472</v>
      </c>
      <c r="AI44" s="148"/>
      <c r="AJ44" s="148" t="s">
        <v>461</v>
      </c>
      <c r="AK44" s="148"/>
      <c r="AL44" s="153" t="s">
        <v>473</v>
      </c>
      <c r="AM44" s="148"/>
      <c r="AN44" s="148" t="s">
        <v>461</v>
      </c>
      <c r="AO44" s="148"/>
      <c r="AP44" s="149" t="s">
        <v>781</v>
      </c>
    </row>
    <row r="45" spans="1:45" ht="15.75" thickBot="1">
      <c r="A45" s="161" t="s">
        <v>462</v>
      </c>
      <c r="B45" s="161">
        <v>4</v>
      </c>
      <c r="C45" s="148" t="s">
        <v>463</v>
      </c>
      <c r="D45" s="150" t="s">
        <v>198</v>
      </c>
      <c r="E45" s="81">
        <v>0.9</v>
      </c>
      <c r="F45" s="150" t="s">
        <v>464</v>
      </c>
      <c r="G45" s="865" t="str">
        <f>'壹、清潔生產評估背景資訊'!D13</f>
        <v/>
      </c>
      <c r="H45" s="150" t="s">
        <v>199</v>
      </c>
      <c r="I45" s="150" t="s">
        <v>195</v>
      </c>
      <c r="J45" s="150" t="s">
        <v>198</v>
      </c>
      <c r="K45" s="81">
        <v>1</v>
      </c>
      <c r="L45" s="150" t="s">
        <v>464</v>
      </c>
      <c r="M45" s="865" t="str">
        <f>'壹、清潔生產評估背景資訊'!G13</f>
        <v/>
      </c>
      <c r="N45" s="150" t="s">
        <v>199</v>
      </c>
      <c r="O45" s="150" t="s">
        <v>195</v>
      </c>
      <c r="P45" s="150" t="s">
        <v>198</v>
      </c>
      <c r="Q45" s="81">
        <v>1</v>
      </c>
      <c r="R45" s="150" t="s">
        <v>464</v>
      </c>
      <c r="S45" s="865" t="str">
        <f>'壹、清潔生產評估背景資訊'!I13</f>
        <v/>
      </c>
      <c r="T45" s="150" t="s">
        <v>199</v>
      </c>
      <c r="U45" s="150" t="s">
        <v>195</v>
      </c>
      <c r="V45" s="150" t="s">
        <v>198</v>
      </c>
      <c r="W45" s="81">
        <v>1</v>
      </c>
      <c r="X45" s="150" t="s">
        <v>464</v>
      </c>
      <c r="Y45" s="865" t="str">
        <f>'壹、清潔生產評估背景資訊'!L13</f>
        <v/>
      </c>
      <c r="Z45" s="150" t="s">
        <v>199</v>
      </c>
      <c r="AA45" s="150" t="s">
        <v>195</v>
      </c>
      <c r="AB45" s="150" t="s">
        <v>198</v>
      </c>
      <c r="AC45" s="81">
        <v>2</v>
      </c>
      <c r="AD45" s="150" t="s">
        <v>464</v>
      </c>
      <c r="AE45" s="865" t="str">
        <f>'壹、清潔生產評估背景資訊'!N13</f>
        <v/>
      </c>
      <c r="AF45" s="150" t="s">
        <v>199</v>
      </c>
      <c r="AG45" s="150" t="s">
        <v>500</v>
      </c>
      <c r="AH45" s="79">
        <v>1</v>
      </c>
      <c r="AI45" s="150" t="s">
        <v>464</v>
      </c>
      <c r="AJ45" s="865" t="str">
        <f>'壹、清潔生產評估背景資訊'!$D$14</f>
        <v/>
      </c>
      <c r="AK45" s="150" t="s">
        <v>195</v>
      </c>
      <c r="AL45" s="79">
        <v>2.6</v>
      </c>
      <c r="AM45" s="150" t="s">
        <v>464</v>
      </c>
      <c r="AN45" s="865" t="str">
        <f>'壹、清潔生產評估背景資訊'!$G$14</f>
        <v/>
      </c>
      <c r="AO45" s="150" t="s">
        <v>192</v>
      </c>
      <c r="AP45" s="144" t="str">
        <f>IFERROR((E45*G$24)+(K45*M$24)+(Q45*S$24)+(W45*Y$24)+(AC45*AE$24)+(AH45*AJ$24)+(AL45*AN$24),"")</f>
        <v/>
      </c>
    </row>
    <row r="46" spans="1:45" ht="15.75" thickBot="1">
      <c r="A46" s="161" t="s">
        <v>465</v>
      </c>
      <c r="B46" s="161">
        <v>5</v>
      </c>
      <c r="C46" s="148" t="s">
        <v>463</v>
      </c>
      <c r="D46" s="150" t="s">
        <v>198</v>
      </c>
      <c r="E46" s="81">
        <v>0.8</v>
      </c>
      <c r="F46" s="150" t="s">
        <v>464</v>
      </c>
      <c r="G46" s="865"/>
      <c r="H46" s="150" t="s">
        <v>199</v>
      </c>
      <c r="I46" s="150" t="s">
        <v>195</v>
      </c>
      <c r="J46" s="150" t="s">
        <v>198</v>
      </c>
      <c r="K46" s="81">
        <v>0.95</v>
      </c>
      <c r="L46" s="150" t="s">
        <v>464</v>
      </c>
      <c r="M46" s="865"/>
      <c r="N46" s="150" t="s">
        <v>199</v>
      </c>
      <c r="O46" s="150" t="s">
        <v>195</v>
      </c>
      <c r="P46" s="150" t="s">
        <v>198</v>
      </c>
      <c r="Q46" s="81">
        <v>0.95</v>
      </c>
      <c r="R46" s="150" t="s">
        <v>464</v>
      </c>
      <c r="S46" s="865"/>
      <c r="T46" s="150" t="s">
        <v>199</v>
      </c>
      <c r="U46" s="150" t="s">
        <v>195</v>
      </c>
      <c r="V46" s="150" t="s">
        <v>198</v>
      </c>
      <c r="W46" s="81">
        <v>0.95</v>
      </c>
      <c r="X46" s="150" t="s">
        <v>464</v>
      </c>
      <c r="Y46" s="865"/>
      <c r="Z46" s="150" t="s">
        <v>199</v>
      </c>
      <c r="AA46" s="150" t="s">
        <v>195</v>
      </c>
      <c r="AB46" s="150" t="s">
        <v>198</v>
      </c>
      <c r="AC46" s="81">
        <v>1.8</v>
      </c>
      <c r="AD46" s="150" t="s">
        <v>464</v>
      </c>
      <c r="AE46" s="865"/>
      <c r="AF46" s="150" t="s">
        <v>199</v>
      </c>
      <c r="AG46" s="150" t="s">
        <v>500</v>
      </c>
      <c r="AH46" s="79">
        <v>0.95</v>
      </c>
      <c r="AI46" s="150" t="s">
        <v>464</v>
      </c>
      <c r="AJ46" s="865"/>
      <c r="AK46" s="150" t="s">
        <v>195</v>
      </c>
      <c r="AL46" s="79">
        <v>2.4</v>
      </c>
      <c r="AM46" s="150" t="s">
        <v>464</v>
      </c>
      <c r="AN46" s="865"/>
      <c r="AO46" s="150" t="s">
        <v>192</v>
      </c>
      <c r="AP46" s="144" t="str">
        <f>IFERROR((E46*G$24)+(K46*M$24)+(Q46*S$24)+(W46*Y$24)+(AC46*AE$24)+(AH46*AJ$24)+(AL46*AN$24),"")</f>
        <v/>
      </c>
    </row>
    <row r="47" spans="1:45" ht="15.75" thickBot="1">
      <c r="A47" s="161" t="s">
        <v>466</v>
      </c>
      <c r="B47" s="161">
        <v>6</v>
      </c>
      <c r="C47" s="148" t="s">
        <v>463</v>
      </c>
      <c r="D47" s="150" t="s">
        <v>198</v>
      </c>
      <c r="E47" s="81">
        <v>0.7</v>
      </c>
      <c r="F47" s="150" t="s">
        <v>464</v>
      </c>
      <c r="G47" s="865"/>
      <c r="H47" s="150" t="s">
        <v>199</v>
      </c>
      <c r="I47" s="150" t="s">
        <v>195</v>
      </c>
      <c r="J47" s="150" t="s">
        <v>198</v>
      </c>
      <c r="K47" s="81">
        <v>0.9</v>
      </c>
      <c r="L47" s="150" t="s">
        <v>464</v>
      </c>
      <c r="M47" s="865"/>
      <c r="N47" s="150" t="s">
        <v>199</v>
      </c>
      <c r="O47" s="150" t="s">
        <v>195</v>
      </c>
      <c r="P47" s="150" t="s">
        <v>198</v>
      </c>
      <c r="Q47" s="81">
        <v>0.9</v>
      </c>
      <c r="R47" s="150" t="s">
        <v>464</v>
      </c>
      <c r="S47" s="865"/>
      <c r="T47" s="150" t="s">
        <v>199</v>
      </c>
      <c r="U47" s="150" t="s">
        <v>195</v>
      </c>
      <c r="V47" s="150" t="s">
        <v>198</v>
      </c>
      <c r="W47" s="81">
        <v>0.9</v>
      </c>
      <c r="X47" s="150" t="s">
        <v>464</v>
      </c>
      <c r="Y47" s="865"/>
      <c r="Z47" s="150" t="s">
        <v>199</v>
      </c>
      <c r="AA47" s="150" t="s">
        <v>195</v>
      </c>
      <c r="AB47" s="150" t="s">
        <v>198</v>
      </c>
      <c r="AC47" s="81">
        <v>1.6</v>
      </c>
      <c r="AD47" s="150" t="s">
        <v>464</v>
      </c>
      <c r="AE47" s="865"/>
      <c r="AF47" s="150" t="s">
        <v>199</v>
      </c>
      <c r="AG47" s="150" t="s">
        <v>500</v>
      </c>
      <c r="AH47" s="79">
        <v>0.9</v>
      </c>
      <c r="AI47" s="150" t="s">
        <v>464</v>
      </c>
      <c r="AJ47" s="865"/>
      <c r="AK47" s="150" t="s">
        <v>195</v>
      </c>
      <c r="AL47" s="79">
        <v>2.2000000000000002</v>
      </c>
      <c r="AM47" s="150" t="s">
        <v>464</v>
      </c>
      <c r="AN47" s="865"/>
      <c r="AO47" s="150" t="s">
        <v>192</v>
      </c>
      <c r="AP47" s="144" t="str">
        <f>IFERROR((E47*G$24)+(K47*M$24)+(Q47*S$24)+(W47*Y$24)+(AC47*AE$24)+(AH47*AJ$24)+(AL47*AN$24),"")</f>
        <v/>
      </c>
    </row>
    <row r="48" spans="1:45" ht="15.75" thickBot="1">
      <c r="A48" s="161" t="s">
        <v>467</v>
      </c>
      <c r="B48" s="161">
        <v>7</v>
      </c>
      <c r="C48" s="148" t="s">
        <v>463</v>
      </c>
      <c r="D48" s="150" t="s">
        <v>198</v>
      </c>
      <c r="E48" s="81">
        <v>0.6</v>
      </c>
      <c r="F48" s="150" t="s">
        <v>464</v>
      </c>
      <c r="G48" s="865"/>
      <c r="H48" s="150" t="s">
        <v>199</v>
      </c>
      <c r="I48" s="150" t="s">
        <v>195</v>
      </c>
      <c r="J48" s="150" t="s">
        <v>198</v>
      </c>
      <c r="K48" s="81">
        <v>0.85</v>
      </c>
      <c r="L48" s="150" t="s">
        <v>464</v>
      </c>
      <c r="M48" s="865"/>
      <c r="N48" s="150" t="s">
        <v>199</v>
      </c>
      <c r="O48" s="150" t="s">
        <v>195</v>
      </c>
      <c r="P48" s="150" t="s">
        <v>198</v>
      </c>
      <c r="Q48" s="81">
        <v>0.85</v>
      </c>
      <c r="R48" s="150" t="s">
        <v>464</v>
      </c>
      <c r="S48" s="865"/>
      <c r="T48" s="150" t="s">
        <v>199</v>
      </c>
      <c r="U48" s="150" t="s">
        <v>195</v>
      </c>
      <c r="V48" s="150" t="s">
        <v>198</v>
      </c>
      <c r="W48" s="81">
        <v>0.85</v>
      </c>
      <c r="X48" s="150" t="s">
        <v>464</v>
      </c>
      <c r="Y48" s="865"/>
      <c r="Z48" s="150" t="s">
        <v>199</v>
      </c>
      <c r="AA48" s="150" t="s">
        <v>195</v>
      </c>
      <c r="AB48" s="150" t="s">
        <v>198</v>
      </c>
      <c r="AC48" s="81">
        <v>1.4</v>
      </c>
      <c r="AD48" s="150" t="s">
        <v>464</v>
      </c>
      <c r="AE48" s="865"/>
      <c r="AF48" s="150" t="s">
        <v>199</v>
      </c>
      <c r="AG48" s="150" t="s">
        <v>500</v>
      </c>
      <c r="AH48" s="79">
        <v>0.85</v>
      </c>
      <c r="AI48" s="150" t="s">
        <v>464</v>
      </c>
      <c r="AJ48" s="865"/>
      <c r="AK48" s="150" t="s">
        <v>195</v>
      </c>
      <c r="AL48" s="79">
        <v>2</v>
      </c>
      <c r="AM48" s="150" t="s">
        <v>464</v>
      </c>
      <c r="AN48" s="865"/>
      <c r="AO48" s="150" t="s">
        <v>192</v>
      </c>
      <c r="AP48" s="144" t="str">
        <f>IFERROR((E48*G$24)+(K48*M$24)+(Q48*S$24)+(W48*Y$24)+(AC48*AE$24)+(AH48*AJ$24)+(AL48*AN$24),"")</f>
        <v/>
      </c>
    </row>
    <row r="49" spans="1:42" ht="15.75" thickBot="1">
      <c r="A49" s="161" t="s">
        <v>468</v>
      </c>
      <c r="B49" s="161">
        <v>8</v>
      </c>
      <c r="C49" s="148" t="s">
        <v>463</v>
      </c>
      <c r="D49" s="150" t="s">
        <v>198</v>
      </c>
      <c r="E49" s="81">
        <v>0.5</v>
      </c>
      <c r="F49" s="150" t="s">
        <v>464</v>
      </c>
      <c r="G49" s="865"/>
      <c r="H49" s="150" t="s">
        <v>199</v>
      </c>
      <c r="I49" s="150" t="s">
        <v>195</v>
      </c>
      <c r="J49" s="150" t="s">
        <v>198</v>
      </c>
      <c r="K49" s="81">
        <v>0.8</v>
      </c>
      <c r="L49" s="150" t="s">
        <v>464</v>
      </c>
      <c r="M49" s="865"/>
      <c r="N49" s="150" t="s">
        <v>199</v>
      </c>
      <c r="O49" s="150" t="s">
        <v>195</v>
      </c>
      <c r="P49" s="150" t="s">
        <v>198</v>
      </c>
      <c r="Q49" s="81">
        <v>0.8</v>
      </c>
      <c r="R49" s="150" t="s">
        <v>464</v>
      </c>
      <c r="S49" s="865"/>
      <c r="T49" s="150" t="s">
        <v>199</v>
      </c>
      <c r="U49" s="150" t="s">
        <v>195</v>
      </c>
      <c r="V49" s="150" t="s">
        <v>198</v>
      </c>
      <c r="W49" s="81">
        <v>0.8</v>
      </c>
      <c r="X49" s="150" t="s">
        <v>464</v>
      </c>
      <c r="Y49" s="865"/>
      <c r="Z49" s="150" t="s">
        <v>199</v>
      </c>
      <c r="AA49" s="150" t="s">
        <v>195</v>
      </c>
      <c r="AB49" s="150" t="s">
        <v>198</v>
      </c>
      <c r="AC49" s="82">
        <v>1.2</v>
      </c>
      <c r="AD49" s="150" t="s">
        <v>464</v>
      </c>
      <c r="AE49" s="865"/>
      <c r="AF49" s="150" t="s">
        <v>199</v>
      </c>
      <c r="AG49" s="150" t="s">
        <v>500</v>
      </c>
      <c r="AH49" s="80">
        <v>0.8</v>
      </c>
      <c r="AI49" s="150" t="s">
        <v>464</v>
      </c>
      <c r="AJ49" s="865"/>
      <c r="AK49" s="150" t="s">
        <v>195</v>
      </c>
      <c r="AL49" s="80">
        <v>1.8</v>
      </c>
      <c r="AM49" s="150" t="s">
        <v>464</v>
      </c>
      <c r="AN49" s="865"/>
      <c r="AO49" s="150" t="s">
        <v>192</v>
      </c>
      <c r="AP49" s="144" t="str">
        <f>IFERROR((E49*G$24)+(K49*M$24)+(Q49*S$24)+(W49*Y$24)+(AC49*AE$24)+(AH49*AJ$24)+(AL49*AN$24),"")</f>
        <v/>
      </c>
    </row>
    <row r="50" spans="1:42">
      <c r="D50" s="150"/>
    </row>
  </sheetData>
  <sheetProtection algorithmName="SHA-512" hashValue="qSzvyWoOhqott+IDwhvLdFIqEjcNBEFg48VKNhYg3T0euKp3qSmgXB92FROTxL5w85RIkDiYCJBbixQ3tKaa3Q==" saltValue="Z6T1tWsabCmwXWgdW9Y9Kw==" spinCount="100000" sheet="1" objects="1" scenarios="1" selectLockedCells="1" selectUnlockedCells="1"/>
  <mergeCells count="49">
    <mergeCell ref="AN38:AN42"/>
    <mergeCell ref="G45:G49"/>
    <mergeCell ref="M45:M49"/>
    <mergeCell ref="S45:S49"/>
    <mergeCell ref="Y45:Y49"/>
    <mergeCell ref="AE45:AE49"/>
    <mergeCell ref="AJ45:AJ49"/>
    <mergeCell ref="AN45:AN49"/>
    <mergeCell ref="G38:G42"/>
    <mergeCell ref="M38:M42"/>
    <mergeCell ref="S38:S42"/>
    <mergeCell ref="Y38:Y42"/>
    <mergeCell ref="AE38:AE42"/>
    <mergeCell ref="AJ38:AJ42"/>
    <mergeCell ref="AJ24:AJ28"/>
    <mergeCell ref="AN24:AN28"/>
    <mergeCell ref="G31:G35"/>
    <mergeCell ref="M31:M35"/>
    <mergeCell ref="S31:S35"/>
    <mergeCell ref="Y31:Y35"/>
    <mergeCell ref="AE31:AE35"/>
    <mergeCell ref="AJ31:AJ35"/>
    <mergeCell ref="AN31:AN35"/>
    <mergeCell ref="G24:G28"/>
    <mergeCell ref="M24:M28"/>
    <mergeCell ref="S24:S28"/>
    <mergeCell ref="Y24:Y28"/>
    <mergeCell ref="AE24:AE28"/>
    <mergeCell ref="AJ3:AJ7"/>
    <mergeCell ref="AN3:AN7"/>
    <mergeCell ref="AJ10:AJ14"/>
    <mergeCell ref="AN10:AN14"/>
    <mergeCell ref="AJ17:AJ21"/>
    <mergeCell ref="AN17:AN21"/>
    <mergeCell ref="G17:G21"/>
    <mergeCell ref="M17:M21"/>
    <mergeCell ref="S17:S21"/>
    <mergeCell ref="Y17:Y21"/>
    <mergeCell ref="AE17:AE21"/>
    <mergeCell ref="G3:G7"/>
    <mergeCell ref="M3:M7"/>
    <mergeCell ref="S3:S7"/>
    <mergeCell ref="Y3:Y7"/>
    <mergeCell ref="AE3:AE7"/>
    <mergeCell ref="G10:G14"/>
    <mergeCell ref="M10:M14"/>
    <mergeCell ref="S10:S14"/>
    <mergeCell ref="Y10:Y14"/>
    <mergeCell ref="AE10:AE14"/>
  </mergeCells>
  <phoneticPr fontId="7" type="noConversion"/>
  <pageMargins left="0.23622047244094502" right="0.23622047244094502" top="0.74803149606299213" bottom="0.74803149606299213" header="0.31496062992126012" footer="0.31496062992126012"/>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工作表</vt:lpstr>
      </vt:variant>
      <vt:variant>
        <vt:i4>18</vt:i4>
      </vt:variant>
      <vt:variant>
        <vt:lpstr>具名範圍</vt:lpstr>
      </vt:variant>
      <vt:variant>
        <vt:i4>51</vt:i4>
      </vt:variant>
    </vt:vector>
  </HeadingPairs>
  <TitlesOfParts>
    <vt:vector size="69" baseType="lpstr">
      <vt:lpstr>封面(請填寫黃底部分)</vt:lpstr>
      <vt:lpstr>壹、清潔生產評估背景資訊</vt:lpstr>
      <vt:lpstr>貳、得分總表</vt:lpstr>
      <vt:lpstr>參、不適用指標說明表</vt:lpstr>
      <vt:lpstr>1-1原物料生產力</vt:lpstr>
      <vt:lpstr>1-2能源消耗量</vt:lpstr>
      <vt:lpstr>1-3水資源耗用量</vt:lpstr>
      <vt:lpstr>1-4單位產品COD產生量</vt:lpstr>
      <vt:lpstr>1-5產品事業廢棄物產生量及1-6事業廢棄物回收再利用率</vt:lpstr>
      <vt:lpstr>1-7產品溫室氣體排放量</vt:lpstr>
      <vt:lpstr>2_綠色製程</vt:lpstr>
      <vt:lpstr>3_污染物產生及管末處理功能</vt:lpstr>
      <vt:lpstr>4_綠色管理</vt:lpstr>
      <vt:lpstr>5_社會責任</vt:lpstr>
      <vt:lpstr>6_創新思維</vt:lpstr>
      <vt:lpstr>7_其他</vt:lpstr>
      <vt:lpstr>list</vt:lpstr>
      <vt:lpstr>附表1_多項產品基準值修正計算方式</vt:lpstr>
      <vt:lpstr>_2_1廠房流程管理之有效性指標</vt:lpstr>
      <vt:lpstr>_2_2採用清潔生產製程技術</vt:lpstr>
      <vt:lpstr>4_綠色管理!_3_1事業廢棄物妥善處理</vt:lpstr>
      <vt:lpstr>_3_1事業廢棄物妥善處理</vt:lpstr>
      <vt:lpstr>4_綠色管理!_3_2管末處理設備能力及設備異常處理機制</vt:lpstr>
      <vt:lpstr>_3_2管末處理設備能力及設備異常處理機制</vt:lpstr>
      <vt:lpstr>_5_1危害物質管制措施</vt:lpstr>
      <vt:lpstr>_5_1組織採用相關危害物質管理系統</vt:lpstr>
      <vt:lpstr>_5_2產品符合相關危害物質管制規範</vt:lpstr>
      <vt:lpstr>_5_2通過國際管理系統認證</vt:lpstr>
      <vt:lpstr>_6_1員工作業環境</vt:lpstr>
      <vt:lpstr>_7_1去物質化的創新作法</vt:lpstr>
      <vt:lpstr>_7_1員工作業環境</vt:lpstr>
      <vt:lpstr>_8_1去物質化的創新作法</vt:lpstr>
      <vt:lpstr>g</vt:lpstr>
      <vt:lpstr>1-1原物料生產力!Print_Area</vt:lpstr>
      <vt:lpstr>1-2能源消耗量!Print_Area</vt:lpstr>
      <vt:lpstr>1-3水資源耗用量!Print_Area</vt:lpstr>
      <vt:lpstr>1-4單位產品COD產生量!Print_Area</vt:lpstr>
      <vt:lpstr>1-5產品事業廢棄物產生量及1-6事業廢棄物回收再利用率!Print_Area</vt:lpstr>
      <vt:lpstr>1-7產品溫室氣體排放量!Print_Area</vt:lpstr>
      <vt:lpstr>2_綠色製程!Print_Area</vt:lpstr>
      <vt:lpstr>3_污染物產生及管末處理功能!Print_Area</vt:lpstr>
      <vt:lpstr>4_綠色管理!Print_Area</vt:lpstr>
      <vt:lpstr>5_社會責任!Print_Area</vt:lpstr>
      <vt:lpstr>6_創新思維!Print_Area</vt:lpstr>
      <vt:lpstr>7_其他!Print_Area</vt:lpstr>
      <vt:lpstr>附表1_多項產品基準值修正計算方式!Print_Area</vt:lpstr>
      <vt:lpstr>封面(請填寫黃底部分)!Print_Area</vt:lpstr>
      <vt:lpstr>參、不適用指標說明表!Print_Area</vt:lpstr>
      <vt:lpstr>貳、得分總表!Print_Area</vt:lpstr>
      <vt:lpstr>1-1原物料生產力!Print_Titles</vt:lpstr>
      <vt:lpstr>1-2能源消耗量!Print_Titles</vt:lpstr>
      <vt:lpstr>1-3水資源耗用量!Print_Titles</vt:lpstr>
      <vt:lpstr>1-4單位產品COD產生量!Print_Titles</vt:lpstr>
      <vt:lpstr>1-5產品事業廢棄物產生量及1-6事業廢棄物回收再利用率!Print_Titles</vt:lpstr>
      <vt:lpstr>1-7產品溫室氣體排放量!Print_Titles</vt:lpstr>
      <vt:lpstr>工廠年度產出單位</vt:lpstr>
      <vt:lpstr>水資源來源</vt:lpstr>
      <vt:lpstr>回收能源種類</vt:lpstr>
      <vt:lpstr>自評得分</vt:lpstr>
      <vt:lpstr>指標適用性</vt:lpstr>
      <vt:lpstr>是否</vt:lpstr>
      <vt:lpstr>活動數據單位</vt:lpstr>
      <vt:lpstr>原物料屬性</vt:lpstr>
      <vt:lpstr>排放源範疇</vt:lpstr>
      <vt:lpstr>產業別</vt:lpstr>
      <vt:lpstr>熱值單位</vt:lpstr>
      <vt:lpstr>範疇一型式</vt:lpstr>
      <vt:lpstr>範疇二型式</vt:lpstr>
      <vt:lpstr>範疇三型式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產基會_黃瀞萱</cp:lastModifiedBy>
  <cp:lastPrinted>2021-10-21T06:41:41Z</cp:lastPrinted>
  <dcterms:created xsi:type="dcterms:W3CDTF">1997-01-14T01:50:29Z</dcterms:created>
  <dcterms:modified xsi:type="dcterms:W3CDTF">2025-06-25T06:09:11Z</dcterms:modified>
</cp:coreProperties>
</file>